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Лист1!$A$11:$DC$2881</definedName>
    <definedName name="_xlnm.Print_Area" localSheetId="0">Лист1!$A$1:$X$2894</definedName>
  </definedNames>
  <calcPr calcId="125725"/>
</workbook>
</file>

<file path=xl/calcChain.xml><?xml version="1.0" encoding="utf-8"?>
<calcChain xmlns="http://schemas.openxmlformats.org/spreadsheetml/2006/main">
  <c r="T2756" i="1"/>
  <c r="U2756" s="1"/>
  <c r="T2755"/>
  <c r="U2755" s="1"/>
  <c r="T2754"/>
  <c r="U2754" s="1"/>
  <c r="T2753"/>
  <c r="U2753" s="1"/>
  <c r="T2752"/>
  <c r="U2752" s="1"/>
  <c r="U2870"/>
  <c r="T2751"/>
  <c r="U2751" s="1"/>
  <c r="S2750"/>
  <c r="T2750" s="1"/>
  <c r="U2750" s="1"/>
  <c r="T2749"/>
  <c r="U2749" s="1"/>
  <c r="T2748"/>
  <c r="U2748" s="1"/>
  <c r="T2747"/>
  <c r="U2747" s="1"/>
  <c r="T2746"/>
  <c r="U2746" s="1"/>
  <c r="T1597" l="1"/>
  <c r="U1597" s="1"/>
  <c r="T2782"/>
  <c r="T2745"/>
  <c r="U2745" s="1"/>
  <c r="T2744"/>
  <c r="U2744" s="1"/>
  <c r="T2743"/>
  <c r="U2743" s="1"/>
  <c r="T2742"/>
  <c r="U2742" s="1"/>
  <c r="T2741"/>
  <c r="U2741" s="1"/>
  <c r="T2740"/>
  <c r="U2740" s="1"/>
  <c r="T299"/>
  <c r="U299" s="1"/>
  <c r="T1364"/>
  <c r="U1364" s="1"/>
  <c r="T208"/>
  <c r="U208" s="1"/>
  <c r="T887"/>
  <c r="U887" s="1"/>
  <c r="U886"/>
  <c r="T630"/>
  <c r="U630" s="1"/>
  <c r="T59"/>
  <c r="U59" s="1"/>
  <c r="T1466"/>
  <c r="U1466" s="1"/>
  <c r="T1464"/>
  <c r="U1464" s="1"/>
  <c r="T1331"/>
  <c r="U1331" s="1"/>
  <c r="T483"/>
  <c r="U483" s="1"/>
  <c r="T1368"/>
  <c r="U1368" s="1"/>
  <c r="T1435"/>
  <c r="U1435" s="1"/>
  <c r="T346"/>
  <c r="U346" s="1"/>
  <c r="T2739"/>
  <c r="U2739" s="1"/>
  <c r="T2738"/>
  <c r="U2738" s="1"/>
  <c r="T2737"/>
  <c r="U2737" s="1"/>
  <c r="T2736"/>
  <c r="U2736" s="1"/>
  <c r="S2735"/>
  <c r="T2735" s="1"/>
  <c r="U2735" s="1"/>
  <c r="T2734"/>
  <c r="U2734" s="1"/>
  <c r="T2598"/>
  <c r="U2598" s="1"/>
  <c r="U2597"/>
  <c r="T2733"/>
  <c r="U2733" s="1"/>
  <c r="T2732"/>
  <c r="U2732" s="1"/>
  <c r="T2731"/>
  <c r="U2731" s="1"/>
  <c r="U2780"/>
  <c r="T2730" l="1"/>
  <c r="U2730" s="1"/>
  <c r="T2729"/>
  <c r="U2729" s="1"/>
  <c r="T2728"/>
  <c r="U2728" s="1"/>
  <c r="T2727"/>
  <c r="U2727" s="1"/>
  <c r="T2726"/>
  <c r="U2726" s="1"/>
  <c r="T2725"/>
  <c r="U2725" s="1"/>
  <c r="T2724"/>
  <c r="U2724" s="1"/>
  <c r="T2723"/>
  <c r="U2723" s="1"/>
  <c r="T2722"/>
  <c r="U2722" s="1"/>
  <c r="T2721"/>
  <c r="U2721" s="1"/>
  <c r="T2720"/>
  <c r="U2720" s="1"/>
  <c r="T2719"/>
  <c r="U2719" s="1"/>
  <c r="T2718"/>
  <c r="U2718" s="1"/>
  <c r="T2717"/>
  <c r="U2717" s="1"/>
  <c r="T2716"/>
  <c r="U2716" s="1"/>
  <c r="T2715"/>
  <c r="U2715" s="1"/>
  <c r="T2714"/>
  <c r="U2714" s="1"/>
  <c r="T2713"/>
  <c r="U2713" s="1"/>
  <c r="T2712"/>
  <c r="U2712" s="1"/>
  <c r="T2711"/>
  <c r="U2711" s="1"/>
  <c r="T2710"/>
  <c r="U2710" s="1"/>
  <c r="T2709"/>
  <c r="U2709" s="1"/>
  <c r="T2708"/>
  <c r="U2708" s="1"/>
  <c r="T2707"/>
  <c r="U2707" s="1"/>
  <c r="T2706"/>
  <c r="U2706" s="1"/>
  <c r="T2705"/>
  <c r="U2705" s="1"/>
  <c r="T2704"/>
  <c r="U2704" s="1"/>
  <c r="T2703"/>
  <c r="U2703" s="1"/>
  <c r="T2702"/>
  <c r="U2702" s="1"/>
  <c r="T2701"/>
  <c r="U2701" s="1"/>
  <c r="T2700"/>
  <c r="U2700" s="1"/>
  <c r="T2699"/>
  <c r="U2699" s="1"/>
  <c r="T2698"/>
  <c r="U2698" s="1"/>
  <c r="T2697"/>
  <c r="U2697" s="1"/>
  <c r="T2696"/>
  <c r="U2696" s="1"/>
  <c r="T2695"/>
  <c r="U2695" s="1"/>
  <c r="T2694"/>
  <c r="U2694" s="1"/>
  <c r="T2693"/>
  <c r="U2693" s="1"/>
  <c r="T2692"/>
  <c r="U2692" s="1"/>
  <c r="T2691"/>
  <c r="U2691" s="1"/>
  <c r="T2690"/>
  <c r="U2690" s="1"/>
  <c r="T2689"/>
  <c r="U2689" s="1"/>
  <c r="T2688"/>
  <c r="U2688" s="1"/>
  <c r="T2687"/>
  <c r="U2687" s="1"/>
  <c r="T2686"/>
  <c r="U2686" s="1"/>
  <c r="T2685"/>
  <c r="U2685" s="1"/>
  <c r="T2684"/>
  <c r="U2684" s="1"/>
  <c r="T2683"/>
  <c r="U2683" s="1"/>
  <c r="T2682"/>
  <c r="U2682" s="1"/>
  <c r="T2681"/>
  <c r="U2681" s="1"/>
  <c r="T2680"/>
  <c r="U2680" s="1"/>
  <c r="T2679"/>
  <c r="U2679" s="1"/>
  <c r="T2678"/>
  <c r="U2678" s="1"/>
  <c r="T2677"/>
  <c r="U2677" s="1"/>
  <c r="T2676"/>
  <c r="U2676" s="1"/>
  <c r="T2675"/>
  <c r="U2675" s="1"/>
  <c r="T2674"/>
  <c r="U2674" s="1"/>
  <c r="T2673"/>
  <c r="U2673" s="1"/>
  <c r="T2672"/>
  <c r="U2672" s="1"/>
  <c r="T2671"/>
  <c r="U2671" s="1"/>
  <c r="T2670"/>
  <c r="U2670" s="1"/>
  <c r="T2669"/>
  <c r="U2669" s="1"/>
  <c r="T2668"/>
  <c r="U2668" s="1"/>
  <c r="T2667"/>
  <c r="U2667" s="1"/>
  <c r="T2666"/>
  <c r="U2666" s="1"/>
  <c r="T2665"/>
  <c r="U2665" s="1"/>
  <c r="T2664"/>
  <c r="U2664" s="1"/>
  <c r="T2663"/>
  <c r="U2663" s="1"/>
  <c r="T2662"/>
  <c r="U2662" s="1"/>
  <c r="T2661"/>
  <c r="U2661" s="1"/>
  <c r="T2660"/>
  <c r="U2660" s="1"/>
  <c r="T2659"/>
  <c r="U2659" s="1"/>
  <c r="T2658"/>
  <c r="U2658" s="1"/>
  <c r="T2657"/>
  <c r="U2657" s="1"/>
  <c r="T2656"/>
  <c r="U2656" s="1"/>
  <c r="T2655"/>
  <c r="U2655" s="1"/>
  <c r="T1139"/>
  <c r="U1139" s="1"/>
  <c r="U1138"/>
  <c r="T2654"/>
  <c r="U2654" s="1"/>
  <c r="U2799"/>
  <c r="U2798"/>
  <c r="T2653"/>
  <c r="U2653" s="1"/>
  <c r="T2652"/>
  <c r="U2652" s="1"/>
  <c r="T2651"/>
  <c r="U2651" s="1"/>
  <c r="U2587"/>
  <c r="U2586"/>
  <c r="U2585"/>
  <c r="T2650"/>
  <c r="U2650" s="1"/>
  <c r="T2649" l="1"/>
  <c r="U2649" s="1"/>
  <c r="T2648"/>
  <c r="U2648" s="1"/>
  <c r="T2647"/>
  <c r="U2647" s="1"/>
  <c r="T2646"/>
  <c r="U2646" s="1"/>
  <c r="U2851"/>
  <c r="U2850"/>
  <c r="T2645"/>
  <c r="U2645" s="1"/>
  <c r="T2644"/>
  <c r="U2644" s="1"/>
  <c r="T2643"/>
  <c r="U2643" s="1"/>
  <c r="T2642"/>
  <c r="U2642" s="1"/>
  <c r="T2641"/>
  <c r="U2641" s="1"/>
  <c r="T2640"/>
  <c r="U2640" s="1"/>
  <c r="T2639"/>
  <c r="U2639" s="1"/>
  <c r="T2638"/>
  <c r="U2638" s="1"/>
  <c r="T2637"/>
  <c r="U2637" s="1"/>
  <c r="T2636"/>
  <c r="U2636" s="1"/>
  <c r="T2635"/>
  <c r="U2635" s="1"/>
  <c r="T2634"/>
  <c r="U2634" s="1"/>
  <c r="U2855"/>
  <c r="U2854"/>
  <c r="T65"/>
  <c r="U65" s="1"/>
  <c r="U64"/>
  <c r="T63"/>
  <c r="U63" s="1"/>
  <c r="U62"/>
  <c r="T452"/>
  <c r="U452" s="1"/>
  <c r="U451"/>
  <c r="T1190"/>
  <c r="U1190" s="1"/>
  <c r="U1189"/>
  <c r="T2633"/>
  <c r="U2633" s="1"/>
  <c r="T1188"/>
  <c r="U1188" s="1"/>
  <c r="U1187"/>
  <c r="T2632"/>
  <c r="U2632" s="1"/>
  <c r="T2631"/>
  <c r="U2631" s="1"/>
  <c r="T2630"/>
  <c r="U2630" s="1"/>
  <c r="T2629"/>
  <c r="U2629" s="1"/>
  <c r="T2628"/>
  <c r="U2628" s="1"/>
  <c r="T2627"/>
  <c r="U2627" s="1"/>
  <c r="T1184"/>
  <c r="U1184" s="1"/>
  <c r="U1183"/>
  <c r="T1182"/>
  <c r="U1182" s="1"/>
  <c r="U1181"/>
  <c r="T2626"/>
  <c r="U2626" s="1"/>
  <c r="T2625"/>
  <c r="U2625" s="1"/>
  <c r="T1180"/>
  <c r="U1180" s="1"/>
  <c r="U1179"/>
  <c r="T2624"/>
  <c r="U2624" s="1"/>
  <c r="T1178"/>
  <c r="U1178" s="1"/>
  <c r="U1177"/>
  <c r="T1173" l="1"/>
  <c r="U1173" s="1"/>
  <c r="U1172"/>
  <c r="T982"/>
  <c r="U982" s="1"/>
  <c r="U1098"/>
  <c r="U1099"/>
  <c r="T1100"/>
  <c r="U1100" s="1"/>
  <c r="U1107"/>
  <c r="U979"/>
  <c r="T2623"/>
  <c r="U2623" s="1"/>
  <c r="U1777"/>
  <c r="T1775"/>
  <c r="U1775" s="1"/>
  <c r="U978" l="1"/>
  <c r="T2565" l="1"/>
  <c r="U2565" s="1"/>
  <c r="T2564"/>
  <c r="U2564" s="1"/>
  <c r="T2563"/>
  <c r="U2563" s="1"/>
  <c r="T2562"/>
  <c r="U2562" s="1"/>
  <c r="T2561"/>
  <c r="U2561" s="1"/>
  <c r="T2560"/>
  <c r="U2560" s="1"/>
  <c r="T2559"/>
  <c r="U2559" s="1"/>
  <c r="T2558"/>
  <c r="U2558" s="1"/>
  <c r="T2557"/>
  <c r="U2557" s="1"/>
  <c r="T2556"/>
  <c r="U2556" s="1"/>
  <c r="T2555"/>
  <c r="U2555" s="1"/>
  <c r="U1774" l="1"/>
  <c r="T1778" l="1"/>
  <c r="U1778" s="1"/>
  <c r="T2582"/>
  <c r="U2582" s="1"/>
  <c r="T2581"/>
  <c r="U2581" s="1"/>
  <c r="T2580"/>
  <c r="U2580" s="1"/>
  <c r="T2579"/>
  <c r="U2579" s="1"/>
  <c r="T2578"/>
  <c r="U2578" s="1"/>
  <c r="T2577"/>
  <c r="U2577" s="1"/>
  <c r="T2576"/>
  <c r="U2576" s="1"/>
  <c r="T2575"/>
  <c r="U2575" s="1"/>
  <c r="T2574"/>
  <c r="U2574" s="1"/>
  <c r="T2573"/>
  <c r="U2573" s="1"/>
  <c r="T2572"/>
  <c r="U2572" s="1"/>
  <c r="T2571"/>
  <c r="U2571" s="1"/>
  <c r="T1523"/>
  <c r="U1523" s="1"/>
  <c r="U1522"/>
  <c r="T1717"/>
  <c r="U1717" s="1"/>
  <c r="U1716"/>
  <c r="T1528"/>
  <c r="U1528" s="1"/>
  <c r="U1527"/>
  <c r="T1516"/>
  <c r="U1516" s="1"/>
  <c r="U1515"/>
  <c r="T685"/>
  <c r="U685" s="1"/>
  <c r="U684"/>
  <c r="T554"/>
  <c r="U554" s="1"/>
  <c r="U553"/>
  <c r="T552"/>
  <c r="U552" s="1"/>
  <c r="U551"/>
  <c r="T535"/>
  <c r="U535" s="1"/>
  <c r="U534"/>
  <c r="T533"/>
  <c r="U533" s="1"/>
  <c r="U532"/>
  <c r="T529"/>
  <c r="U529" s="1"/>
  <c r="U528"/>
  <c r="T506"/>
  <c r="U506" s="1"/>
  <c r="U505"/>
  <c r="T562"/>
  <c r="U562" s="1"/>
  <c r="U561"/>
  <c r="T559"/>
  <c r="U559" s="1"/>
  <c r="U558"/>
  <c r="T496"/>
  <c r="U496" s="1"/>
  <c r="U495"/>
  <c r="T494"/>
  <c r="U494" s="1"/>
  <c r="U493"/>
  <c r="T1606"/>
  <c r="U1606" s="1"/>
  <c r="U1605"/>
  <c r="T1224"/>
  <c r="U1224" s="1"/>
  <c r="U1223"/>
  <c r="T917"/>
  <c r="U917" s="1"/>
  <c r="U916"/>
  <c r="T2570"/>
  <c r="U2570" s="1"/>
  <c r="T2569"/>
  <c r="U2569" s="1"/>
  <c r="T2568"/>
  <c r="U2568" s="1"/>
  <c r="T2567"/>
  <c r="U2567" s="1"/>
  <c r="T1643"/>
  <c r="U1643" s="1"/>
  <c r="U1642"/>
  <c r="T1641"/>
  <c r="U1641" s="1"/>
  <c r="U1640"/>
  <c r="T449"/>
  <c r="U449" s="1"/>
  <c r="U448"/>
  <c r="T2566"/>
  <c r="U2566" s="1"/>
  <c r="T2622" l="1"/>
  <c r="U2622" s="1"/>
  <c r="T2621"/>
  <c r="U2621" s="1"/>
  <c r="U1106"/>
  <c r="T2620"/>
  <c r="U2620" s="1"/>
  <c r="T2619"/>
  <c r="U2619" s="1"/>
  <c r="T2618"/>
  <c r="U2618" s="1"/>
  <c r="T2617"/>
  <c r="U2617" s="1"/>
  <c r="T2616"/>
  <c r="U2616" s="1"/>
  <c r="T2615"/>
  <c r="U2615" s="1"/>
  <c r="T2614"/>
  <c r="U2614" s="1"/>
  <c r="T2613"/>
  <c r="U2613" s="1"/>
  <c r="T2612"/>
  <c r="U2612" s="1"/>
  <c r="T2611"/>
  <c r="U2611" s="1"/>
  <c r="T2610"/>
  <c r="U2610" s="1"/>
  <c r="T2609"/>
  <c r="U2609" s="1"/>
  <c r="T2608"/>
  <c r="U2608" s="1"/>
  <c r="T2607"/>
  <c r="U2607" s="1"/>
  <c r="T2606"/>
  <c r="U2606" s="1"/>
  <c r="T2605"/>
  <c r="U2605" s="1"/>
  <c r="T2604"/>
  <c r="U2604" s="1"/>
  <c r="T2603"/>
  <c r="U2603" s="1"/>
  <c r="T2602"/>
  <c r="U2602" s="1"/>
  <c r="T2601"/>
  <c r="U2601" s="1"/>
  <c r="T2503"/>
  <c r="U2503" s="1"/>
  <c r="T2600"/>
  <c r="U2600" s="1"/>
  <c r="T2599"/>
  <c r="U2599" s="1"/>
  <c r="U2779"/>
  <c r="T2596"/>
  <c r="U2596" s="1"/>
  <c r="T2595"/>
  <c r="U2595" s="1"/>
  <c r="T2594"/>
  <c r="U2594" s="1"/>
  <c r="T2593"/>
  <c r="U2593" s="1"/>
  <c r="T2592"/>
  <c r="U2592" s="1"/>
  <c r="T2591"/>
  <c r="U2591" s="1"/>
  <c r="T2590"/>
  <c r="U2590" s="1"/>
  <c r="T2589"/>
  <c r="U2589" s="1"/>
  <c r="T2588"/>
  <c r="U2588" s="1"/>
  <c r="T2584"/>
  <c r="U2584" s="1"/>
  <c r="T2583"/>
  <c r="U2583" s="1"/>
  <c r="T2554" l="1"/>
  <c r="U2554" s="1"/>
  <c r="T2553"/>
  <c r="U2553" s="1"/>
  <c r="T2429"/>
  <c r="U2429" s="1"/>
  <c r="T2428"/>
  <c r="U2428" s="1"/>
  <c r="T2520"/>
  <c r="U2520" s="1"/>
  <c r="T2519"/>
  <c r="U2519" s="1"/>
  <c r="T2518"/>
  <c r="U2518" s="1"/>
  <c r="T2517"/>
  <c r="U2517" s="1"/>
  <c r="T2516"/>
  <c r="U2516" s="1"/>
  <c r="T2515"/>
  <c r="U2515" s="1"/>
  <c r="T2514"/>
  <c r="U2514" s="1"/>
  <c r="T2513"/>
  <c r="U2513" s="1"/>
  <c r="T2512"/>
  <c r="U2512" s="1"/>
  <c r="T2511"/>
  <c r="U2511" s="1"/>
  <c r="T2510"/>
  <c r="U2510" s="1"/>
  <c r="T2509"/>
  <c r="U2509" s="1"/>
  <c r="T2508"/>
  <c r="U2508" s="1"/>
  <c r="T2507"/>
  <c r="U2507" s="1"/>
  <c r="T2506"/>
  <c r="U2506" s="1"/>
  <c r="T2505"/>
  <c r="U2505" s="1"/>
  <c r="T2504"/>
  <c r="U2504" s="1"/>
  <c r="U2835"/>
  <c r="U2834"/>
  <c r="U2778"/>
  <c r="T1535"/>
  <c r="U1535" s="1"/>
  <c r="U1534"/>
  <c r="T1533"/>
  <c r="U1533" s="1"/>
  <c r="U1532"/>
  <c r="T666"/>
  <c r="U666" s="1"/>
  <c r="U665"/>
  <c r="T661"/>
  <c r="U661" s="1"/>
  <c r="U660"/>
  <c r="T2552"/>
  <c r="U2552" s="1"/>
  <c r="T2551"/>
  <c r="U2551" s="1"/>
  <c r="T2550"/>
  <c r="U2550" s="1"/>
  <c r="T2549"/>
  <c r="U2549" s="1"/>
  <c r="T1376"/>
  <c r="U1376" s="1"/>
  <c r="U1375"/>
  <c r="T2548"/>
  <c r="U2548" s="1"/>
  <c r="T2547"/>
  <c r="U2547" s="1"/>
  <c r="T2546"/>
  <c r="U2546" s="1"/>
  <c r="T2545"/>
  <c r="U2545" s="1"/>
  <c r="T2544"/>
  <c r="U2544" s="1"/>
  <c r="T2543"/>
  <c r="U2543" s="1"/>
  <c r="T1734"/>
  <c r="U1734" s="1"/>
  <c r="U1733"/>
  <c r="T2542"/>
  <c r="U2542" s="1"/>
  <c r="T2541"/>
  <c r="U2541" s="1"/>
  <c r="T2540"/>
  <c r="U2540" s="1"/>
  <c r="T2539"/>
  <c r="U2539" s="1"/>
  <c r="T2538"/>
  <c r="U2538" s="1"/>
  <c r="T2537"/>
  <c r="U2537" s="1"/>
  <c r="T2536"/>
  <c r="U2536" s="1"/>
  <c r="T2535"/>
  <c r="U2535" s="1"/>
  <c r="U2857"/>
  <c r="T1560"/>
  <c r="U1560" s="1"/>
  <c r="U1559"/>
  <c r="T1683"/>
  <c r="U1683" s="1"/>
  <c r="U1682"/>
  <c r="T1690"/>
  <c r="U1690" s="1"/>
  <c r="U1689"/>
  <c r="T2534"/>
  <c r="U2534" s="1"/>
  <c r="T2533"/>
  <c r="U2533" s="1"/>
  <c r="T2532"/>
  <c r="U2532" s="1"/>
  <c r="T2531"/>
  <c r="U2531" s="1"/>
  <c r="U726" l="1"/>
  <c r="U725"/>
  <c r="T1478"/>
  <c r="U1478" s="1"/>
  <c r="T784"/>
  <c r="U784" s="1"/>
  <c r="U783"/>
  <c r="U782"/>
  <c r="T781"/>
  <c r="U781" s="1"/>
  <c r="U780"/>
  <c r="U779"/>
  <c r="T778"/>
  <c r="U778" s="1"/>
  <c r="U777"/>
  <c r="U776"/>
  <c r="T775"/>
  <c r="U775" s="1"/>
  <c r="U774"/>
  <c r="U773"/>
  <c r="T772"/>
  <c r="U772" s="1"/>
  <c r="U771"/>
  <c r="U770"/>
  <c r="T769"/>
  <c r="U769" s="1"/>
  <c r="U768"/>
  <c r="U767"/>
  <c r="T766"/>
  <c r="U766" s="1"/>
  <c r="U765"/>
  <c r="U764"/>
  <c r="T763"/>
  <c r="U763" s="1"/>
  <c r="U762"/>
  <c r="U761"/>
  <c r="T760"/>
  <c r="U760" s="1"/>
  <c r="U759"/>
  <c r="U758"/>
  <c r="T757"/>
  <c r="U757" s="1"/>
  <c r="U756"/>
  <c r="U755"/>
  <c r="T754"/>
  <c r="U754" s="1"/>
  <c r="U753"/>
  <c r="U752"/>
  <c r="T751"/>
  <c r="U751" s="1"/>
  <c r="U750"/>
  <c r="U749"/>
  <c r="T748"/>
  <c r="U748" s="1"/>
  <c r="U747"/>
  <c r="U746"/>
  <c r="T745"/>
  <c r="U745" s="1"/>
  <c r="U744"/>
  <c r="U743"/>
  <c r="T742"/>
  <c r="U742" s="1"/>
  <c r="U741"/>
  <c r="U740"/>
  <c r="T739"/>
  <c r="U739" s="1"/>
  <c r="U738"/>
  <c r="U737"/>
  <c r="T736"/>
  <c r="U736" s="1"/>
  <c r="U735"/>
  <c r="U734"/>
  <c r="T733"/>
  <c r="U733" s="1"/>
  <c r="U732"/>
  <c r="U731"/>
  <c r="T730"/>
  <c r="U730" s="1"/>
  <c r="U729"/>
  <c r="U728"/>
  <c r="T727"/>
  <c r="U727" s="1"/>
  <c r="U2849"/>
  <c r="T2530"/>
  <c r="U2530" s="1"/>
  <c r="T2529"/>
  <c r="U2529" s="1"/>
  <c r="T2528"/>
  <c r="U2528" s="1"/>
  <c r="T2527"/>
  <c r="U2527" s="1"/>
  <c r="T2526"/>
  <c r="U2526" s="1"/>
  <c r="T2525"/>
  <c r="U2525" s="1"/>
  <c r="T2524"/>
  <c r="U2524" s="1"/>
  <c r="T2523"/>
  <c r="U2523" s="1"/>
  <c r="T2522"/>
  <c r="U2522" s="1"/>
  <c r="T2521"/>
  <c r="U2521" s="1"/>
  <c r="T2473"/>
  <c r="U2473" s="1"/>
  <c r="T2502"/>
  <c r="U2502" s="1"/>
  <c r="T2501"/>
  <c r="U2501" s="1"/>
  <c r="T2500"/>
  <c r="U2500" s="1"/>
  <c r="T2499"/>
  <c r="U2499" s="1"/>
  <c r="T2498"/>
  <c r="U2498" s="1"/>
  <c r="T2497"/>
  <c r="U2497" s="1"/>
  <c r="T2496"/>
  <c r="U2496" s="1"/>
  <c r="T2495"/>
  <c r="U2495" s="1"/>
  <c r="T2494"/>
  <c r="U2494" s="1"/>
  <c r="T2493"/>
  <c r="U2493" s="1"/>
  <c r="T2492"/>
  <c r="U2492" s="1"/>
  <c r="T2491"/>
  <c r="U2491" s="1"/>
  <c r="T2490"/>
  <c r="U2490" s="1"/>
  <c r="T2489"/>
  <c r="U2489" s="1"/>
  <c r="T2488"/>
  <c r="U2488" s="1"/>
  <c r="T2487"/>
  <c r="U2487" s="1"/>
  <c r="T2486"/>
  <c r="U2486" s="1"/>
  <c r="T2485"/>
  <c r="U2485" s="1"/>
  <c r="T2484"/>
  <c r="U2484" s="1"/>
  <c r="T2483"/>
  <c r="U2483" s="1"/>
  <c r="T2482"/>
  <c r="U2482" s="1"/>
  <c r="T2481"/>
  <c r="U2481" s="1"/>
  <c r="T2480"/>
  <c r="U2480" s="1"/>
  <c r="T2479"/>
  <c r="U2479" s="1"/>
  <c r="T2478"/>
  <c r="U2478" s="1"/>
  <c r="T2477"/>
  <c r="U2477" s="1"/>
  <c r="T2476"/>
  <c r="U2476" s="1"/>
  <c r="T2475"/>
  <c r="U2475" s="1"/>
  <c r="T2474"/>
  <c r="U2474" s="1"/>
  <c r="T2472"/>
  <c r="U2472" s="1"/>
  <c r="T2471"/>
  <c r="U2471" s="1"/>
  <c r="T2470"/>
  <c r="U2470" s="1"/>
  <c r="T2469"/>
  <c r="U2469" s="1"/>
  <c r="T2468"/>
  <c r="U2468" s="1"/>
  <c r="T2467"/>
  <c r="U2467" s="1"/>
  <c r="T2466"/>
  <c r="U2466" s="1"/>
  <c r="T2465"/>
  <c r="U2465" s="1"/>
  <c r="T2464"/>
  <c r="U2464" s="1"/>
  <c r="T2463" l="1"/>
  <c r="U2463" s="1"/>
  <c r="T2462"/>
  <c r="U2462" s="1"/>
  <c r="T2461"/>
  <c r="U2461" s="1"/>
  <c r="T2460"/>
  <c r="U2460" s="1"/>
  <c r="T2459"/>
  <c r="U2459" s="1"/>
  <c r="T2458"/>
  <c r="U2458" s="1"/>
  <c r="T2457"/>
  <c r="U2457" s="1"/>
  <c r="T2456"/>
  <c r="U2456" s="1"/>
  <c r="T2455"/>
  <c r="U2455" s="1"/>
  <c r="T2454"/>
  <c r="U2454" s="1"/>
  <c r="T2453"/>
  <c r="U2453" s="1"/>
  <c r="T2452"/>
  <c r="U2452" s="1"/>
  <c r="T2451"/>
  <c r="U2451" s="1"/>
  <c r="T1962"/>
  <c r="U1962" s="1"/>
  <c r="U1961"/>
  <c r="T1959"/>
  <c r="U1959" s="1"/>
  <c r="U1958"/>
  <c r="T1957"/>
  <c r="U1957" s="1"/>
  <c r="U1956"/>
  <c r="T1947"/>
  <c r="U1947" s="1"/>
  <c r="U1946"/>
  <c r="T1945"/>
  <c r="U1945" s="1"/>
  <c r="U1944"/>
  <c r="T1943"/>
  <c r="U1943" s="1"/>
  <c r="U1942"/>
  <c r="T1941"/>
  <c r="U1941" s="1"/>
  <c r="U1940"/>
  <c r="T1939"/>
  <c r="U1939" s="1"/>
  <c r="U1938"/>
  <c r="T1937"/>
  <c r="U1937" s="1"/>
  <c r="U1936"/>
  <c r="T1952"/>
  <c r="U1952" s="1"/>
  <c r="U1951"/>
  <c r="T1935"/>
  <c r="U1935" s="1"/>
  <c r="U1934"/>
  <c r="T1933"/>
  <c r="U1933" s="1"/>
  <c r="U1932"/>
  <c r="T1808"/>
  <c r="U1808" s="1"/>
  <c r="U1807"/>
  <c r="T1806" l="1"/>
  <c r="U1806" s="1"/>
  <c r="U1805"/>
  <c r="T2450"/>
  <c r="U2450" s="1"/>
  <c r="T2449"/>
  <c r="U2449" s="1"/>
  <c r="T2448"/>
  <c r="U2448" s="1"/>
  <c r="T2447"/>
  <c r="U2447" s="1"/>
  <c r="T2446"/>
  <c r="U2446" s="1"/>
  <c r="T2445"/>
  <c r="U2445" s="1"/>
  <c r="T2444"/>
  <c r="U2444" s="1"/>
  <c r="T2443"/>
  <c r="U2443" s="1"/>
  <c r="T2442"/>
  <c r="U2442" s="1"/>
  <c r="T2441"/>
  <c r="U2441" s="1"/>
  <c r="T2440"/>
  <c r="U2440" s="1"/>
  <c r="T2439"/>
  <c r="U2439" s="1"/>
  <c r="T2438"/>
  <c r="U2438" s="1"/>
  <c r="T2437"/>
  <c r="U2437" s="1"/>
  <c r="T2436"/>
  <c r="U2436" s="1"/>
  <c r="T2435"/>
  <c r="U2435" s="1"/>
  <c r="T2434"/>
  <c r="U2434" s="1"/>
  <c r="T2433"/>
  <c r="U2433" s="1"/>
  <c r="T2432"/>
  <c r="U2432" s="1"/>
  <c r="T2431"/>
  <c r="U2431" s="1"/>
  <c r="T2430"/>
  <c r="U2430" s="1"/>
  <c r="T2427"/>
  <c r="U2427" s="1"/>
  <c r="T2426"/>
  <c r="U2426" s="1"/>
  <c r="T2425"/>
  <c r="U2425" s="1"/>
  <c r="T2424"/>
  <c r="U2424" s="1"/>
  <c r="T2423"/>
  <c r="U2423" s="1"/>
  <c r="T2422"/>
  <c r="U2422" s="1"/>
  <c r="T2421"/>
  <c r="U2421" s="1"/>
  <c r="T2420"/>
  <c r="U2420" s="1"/>
  <c r="T2419"/>
  <c r="U2419" s="1"/>
  <c r="T2418"/>
  <c r="U2418" s="1"/>
  <c r="T2417"/>
  <c r="U2417" s="1"/>
  <c r="T2416"/>
  <c r="U2416" s="1"/>
  <c r="T2415"/>
  <c r="U2415" s="1"/>
  <c r="T2414"/>
  <c r="U2414" s="1"/>
  <c r="T2413"/>
  <c r="U2413" s="1"/>
  <c r="T2412"/>
  <c r="U2412" s="1"/>
  <c r="T2411"/>
  <c r="U2411" s="1"/>
  <c r="T2410"/>
  <c r="U2410" s="1"/>
  <c r="T2409"/>
  <c r="U2409" s="1"/>
  <c r="T2408"/>
  <c r="U2408" s="1"/>
  <c r="T2407"/>
  <c r="U2407" s="1"/>
  <c r="T2406"/>
  <c r="U2406" s="1"/>
  <c r="T2405"/>
  <c r="U2405" s="1"/>
  <c r="T2404"/>
  <c r="U2404" s="1"/>
  <c r="T2403"/>
  <c r="U2403" s="1"/>
  <c r="T2402"/>
  <c r="U2402" s="1"/>
  <c r="T2401"/>
  <c r="U2401" s="1"/>
  <c r="T2400"/>
  <c r="U2400" s="1"/>
  <c r="T2399"/>
  <c r="U2399" s="1"/>
  <c r="T2398"/>
  <c r="U2398" s="1"/>
  <c r="T2397"/>
  <c r="U2397" s="1"/>
  <c r="T2396"/>
  <c r="U2396" s="1"/>
  <c r="T2395"/>
  <c r="U2395" s="1"/>
  <c r="T2394"/>
  <c r="U2394" s="1"/>
  <c r="T2393"/>
  <c r="U2393" s="1"/>
  <c r="T2392"/>
  <c r="U2392" s="1"/>
  <c r="T2391"/>
  <c r="U2391" s="1"/>
  <c r="T2390"/>
  <c r="U2390" s="1"/>
  <c r="T2389"/>
  <c r="U2389" s="1"/>
  <c r="T2388"/>
  <c r="U2388" s="1"/>
  <c r="T2387"/>
  <c r="U2387" s="1"/>
  <c r="T2386"/>
  <c r="U2386" s="1"/>
  <c r="T2385"/>
  <c r="U2385" s="1"/>
  <c r="T2384"/>
  <c r="U2384" s="1"/>
  <c r="T2383"/>
  <c r="U2383" s="1"/>
  <c r="T2382"/>
  <c r="U2382" s="1"/>
  <c r="T2381"/>
  <c r="U2381" s="1"/>
  <c r="T2380"/>
  <c r="U2380" s="1"/>
  <c r="T2379"/>
  <c r="U2379" s="1"/>
  <c r="T2378"/>
  <c r="U2378" s="1"/>
  <c r="T2377"/>
  <c r="U2377" s="1"/>
  <c r="T2376"/>
  <c r="U2376" s="1"/>
  <c r="T2375"/>
  <c r="U2375" s="1"/>
  <c r="T2374"/>
  <c r="U2374" s="1"/>
  <c r="T2373"/>
  <c r="U2373" s="1"/>
  <c r="T2372"/>
  <c r="U2372" s="1"/>
  <c r="T2371"/>
  <c r="U2371" s="1"/>
  <c r="T2370"/>
  <c r="U2370" s="1"/>
  <c r="T2369"/>
  <c r="U2369" s="1"/>
  <c r="T2368"/>
  <c r="U2368" s="1"/>
  <c r="T2367"/>
  <c r="U2367" s="1"/>
  <c r="T2366"/>
  <c r="U2366" s="1"/>
  <c r="T2365"/>
  <c r="U2365" s="1"/>
  <c r="T2364"/>
  <c r="U2364" s="1"/>
  <c r="T2363"/>
  <c r="U2363" s="1"/>
  <c r="T2362"/>
  <c r="U2362" s="1"/>
  <c r="T2361"/>
  <c r="U2361" s="1"/>
  <c r="T2360"/>
  <c r="U2360" s="1"/>
  <c r="T2359"/>
  <c r="U2359" s="1"/>
  <c r="T2358"/>
  <c r="U2358" s="1"/>
  <c r="T2357"/>
  <c r="U2357" s="1"/>
  <c r="T2356"/>
  <c r="U2356" s="1"/>
  <c r="T2355"/>
  <c r="U2355" s="1"/>
  <c r="T2354"/>
  <c r="U2354" s="1"/>
  <c r="T2353"/>
  <c r="U2353" s="1"/>
  <c r="T2352"/>
  <c r="U2352" s="1"/>
  <c r="T2351"/>
  <c r="U2351" s="1"/>
  <c r="T2350"/>
  <c r="U2350" s="1"/>
  <c r="T2349"/>
  <c r="U2349" s="1"/>
  <c r="T2348"/>
  <c r="U2348" s="1"/>
  <c r="T2347"/>
  <c r="U2347" s="1"/>
  <c r="T2346"/>
  <c r="U2346" s="1"/>
  <c r="T2345"/>
  <c r="U2345" s="1"/>
  <c r="T2344"/>
  <c r="U2344" s="1"/>
  <c r="T2343"/>
  <c r="U2343" s="1"/>
  <c r="T2342"/>
  <c r="U2342" s="1"/>
  <c r="T2341"/>
  <c r="U2341" s="1"/>
  <c r="T2340"/>
  <c r="U2340" s="1"/>
  <c r="T2339"/>
  <c r="U2339" s="1"/>
  <c r="T2338"/>
  <c r="U2338" s="1"/>
  <c r="T2337" l="1"/>
  <c r="U2337" s="1"/>
  <c r="T2336"/>
  <c r="U2336" s="1"/>
  <c r="T2335"/>
  <c r="U2335" s="1"/>
  <c r="T2334"/>
  <c r="U2334" s="1"/>
  <c r="T2333"/>
  <c r="U2333" s="1"/>
  <c r="T2332"/>
  <c r="U2332" s="1"/>
  <c r="U1137"/>
  <c r="T2331"/>
  <c r="U2331" s="1"/>
  <c r="T2330"/>
  <c r="U2330" s="1"/>
  <c r="T2329"/>
  <c r="U2329" s="1"/>
  <c r="T2328"/>
  <c r="U2328" s="1"/>
  <c r="T2327"/>
  <c r="U2327" s="1"/>
  <c r="T2326"/>
  <c r="U2326" s="1"/>
  <c r="T2325"/>
  <c r="U2325" s="1"/>
  <c r="T2324"/>
  <c r="U2324" s="1"/>
  <c r="T2323"/>
  <c r="U2323" s="1"/>
  <c r="T2322"/>
  <c r="U2322" s="1"/>
  <c r="T2321"/>
  <c r="U2321" s="1"/>
  <c r="T2320"/>
  <c r="U2320" s="1"/>
  <c r="T2319"/>
  <c r="U2319" s="1"/>
  <c r="T2318"/>
  <c r="U2318" s="1"/>
  <c r="T2317" l="1"/>
  <c r="U2317" s="1"/>
  <c r="T2316"/>
  <c r="U2316" s="1"/>
  <c r="T2315"/>
  <c r="U2315" s="1"/>
  <c r="T2314"/>
  <c r="U2314" s="1"/>
  <c r="T2313"/>
  <c r="U2313" s="1"/>
  <c r="T2312"/>
  <c r="U2312" s="1"/>
  <c r="T2311"/>
  <c r="U2311" s="1"/>
  <c r="T2310"/>
  <c r="U2310" s="1"/>
  <c r="T2309"/>
  <c r="U2309" s="1"/>
  <c r="T2308"/>
  <c r="U2308" s="1"/>
  <c r="T2307"/>
  <c r="U2307" s="1"/>
  <c r="T2306"/>
  <c r="U2306" s="1"/>
  <c r="T2305"/>
  <c r="U2305" s="1"/>
  <c r="T690"/>
  <c r="U690" s="1"/>
  <c r="U689"/>
  <c r="T688"/>
  <c r="U688" s="1"/>
  <c r="U687"/>
  <c r="T668"/>
  <c r="U668" s="1"/>
  <c r="U667"/>
  <c r="T1512"/>
  <c r="U1512" s="1"/>
  <c r="U1511"/>
  <c r="T547"/>
  <c r="U547" s="1"/>
  <c r="U546"/>
  <c r="T509"/>
  <c r="U509" s="1"/>
  <c r="U508"/>
  <c r="T556"/>
  <c r="U556" s="1"/>
  <c r="U555"/>
  <c r="T25"/>
  <c r="U25" s="1"/>
  <c r="U24"/>
  <c r="T2304"/>
  <c r="U2304" s="1"/>
  <c r="T2303"/>
  <c r="U2303" s="1"/>
  <c r="T2302"/>
  <c r="U2302" s="1"/>
  <c r="T2301"/>
  <c r="U2301" s="1"/>
  <c r="T2300"/>
  <c r="U2300" s="1"/>
  <c r="T2299"/>
  <c r="U2299" s="1"/>
  <c r="T2298"/>
  <c r="U2298" s="1"/>
  <c r="T2297"/>
  <c r="U2297" s="1"/>
  <c r="T2296"/>
  <c r="U2296" s="1"/>
  <c r="T2295"/>
  <c r="U2295" s="1"/>
  <c r="T2294"/>
  <c r="U2294" s="1"/>
  <c r="T2293"/>
  <c r="U2293" s="1"/>
  <c r="T2292"/>
  <c r="U2292" s="1"/>
  <c r="U2845"/>
  <c r="U2230" l="1"/>
  <c r="T2260"/>
  <c r="U2260" s="1"/>
  <c r="T2261"/>
  <c r="U2261" s="1"/>
  <c r="T2262"/>
  <c r="U2262" s="1"/>
  <c r="T2263"/>
  <c r="U2263" s="1"/>
  <c r="T2264"/>
  <c r="U2264" s="1"/>
  <c r="T2265"/>
  <c r="U2265" s="1"/>
  <c r="T2266"/>
  <c r="U2266" s="1"/>
  <c r="T2267"/>
  <c r="U2267" s="1"/>
  <c r="T2268"/>
  <c r="U2268" s="1"/>
  <c r="T2269"/>
  <c r="U2269" s="1"/>
  <c r="T2270"/>
  <c r="U2270" s="1"/>
  <c r="T2271"/>
  <c r="U2271" s="1"/>
  <c r="T2272"/>
  <c r="U2272" s="1"/>
  <c r="U937"/>
  <c r="T938"/>
  <c r="U938" s="1"/>
  <c r="T2273"/>
  <c r="U2273" s="1"/>
  <c r="T2274"/>
  <c r="U2274" s="1"/>
  <c r="T2275"/>
  <c r="U2275" s="1"/>
  <c r="T2276"/>
  <c r="U2276" s="1"/>
  <c r="T2277"/>
  <c r="U2277" s="1"/>
  <c r="T2278"/>
  <c r="U2278" s="1"/>
  <c r="T2279"/>
  <c r="U2279" s="1"/>
  <c r="T2280"/>
  <c r="U2280" s="1"/>
  <c r="T2281"/>
  <c r="U2281" s="1"/>
  <c r="T2282"/>
  <c r="U2282" s="1"/>
  <c r="T2283"/>
  <c r="U2283" s="1"/>
  <c r="T2284"/>
  <c r="U2284" s="1"/>
  <c r="T2285"/>
  <c r="U2285" s="1"/>
  <c r="T2286"/>
  <c r="U2286" s="1"/>
  <c r="S2287"/>
  <c r="T2287" s="1"/>
  <c r="U2287" s="1"/>
  <c r="T242"/>
  <c r="U242" s="1"/>
  <c r="T245"/>
  <c r="U245" s="1"/>
  <c r="T2288"/>
  <c r="U2288" s="1"/>
  <c r="T250"/>
  <c r="U250" s="1"/>
  <c r="T2289"/>
  <c r="U2289" s="1"/>
  <c r="U1123"/>
  <c r="T1124"/>
  <c r="U1124" s="1"/>
  <c r="U1125"/>
  <c r="T1126"/>
  <c r="U1126" s="1"/>
  <c r="T2290"/>
  <c r="U2290" s="1"/>
  <c r="T2291"/>
  <c r="U2291" s="1"/>
  <c r="T1329"/>
  <c r="U1329" s="1"/>
  <c r="U1328"/>
  <c r="T1327"/>
  <c r="U1327" s="1"/>
  <c r="U1326"/>
  <c r="T2259"/>
  <c r="U2259" s="1"/>
  <c r="T2258"/>
  <c r="U2258" s="1"/>
  <c r="U1665"/>
  <c r="T2257"/>
  <c r="U2257" s="1"/>
  <c r="T2256"/>
  <c r="U2256" s="1"/>
  <c r="T2255"/>
  <c r="U2255" s="1"/>
  <c r="T2254"/>
  <c r="U2254" s="1"/>
  <c r="T2253"/>
  <c r="U2253" s="1"/>
  <c r="T2252"/>
  <c r="U2252" s="1"/>
  <c r="T2251"/>
  <c r="U2251" s="1"/>
  <c r="T2250"/>
  <c r="U2250" s="1"/>
  <c r="U2814" l="1"/>
  <c r="T2249"/>
  <c r="U2249" s="1"/>
  <c r="T2248"/>
  <c r="U2248" s="1"/>
  <c r="T2247"/>
  <c r="U2247" s="1"/>
  <c r="T2239"/>
  <c r="U2239" s="1"/>
  <c r="T2238"/>
  <c r="U2238" s="1"/>
  <c r="T2237"/>
  <c r="U2237" s="1"/>
  <c r="T2236"/>
  <c r="U2236" s="1"/>
  <c r="T2235"/>
  <c r="U2235" s="1"/>
  <c r="T226"/>
  <c r="U226" s="1"/>
  <c r="U225"/>
  <c r="T224"/>
  <c r="U224" s="1"/>
  <c r="U223"/>
  <c r="T222"/>
  <c r="U222" s="1"/>
  <c r="U221"/>
  <c r="T45"/>
  <c r="U45" s="1"/>
  <c r="U44"/>
  <c r="T42"/>
  <c r="U42" s="1"/>
  <c r="U41"/>
  <c r="T40"/>
  <c r="U40" s="1"/>
  <c r="U39"/>
  <c r="T38"/>
  <c r="U38" s="1"/>
  <c r="U37"/>
  <c r="T874"/>
  <c r="U874" s="1"/>
  <c r="U873"/>
  <c r="T2234"/>
  <c r="U2234" s="1"/>
  <c r="T2233"/>
  <c r="U2233" s="1"/>
  <c r="T2232"/>
  <c r="U2232" s="1"/>
  <c r="T2231"/>
  <c r="U2231" s="1"/>
  <c r="T927"/>
  <c r="U927" s="1"/>
  <c r="U926"/>
  <c r="T522"/>
  <c r="U522" s="1"/>
  <c r="U521"/>
  <c r="T517"/>
  <c r="U517" s="1"/>
  <c r="T1514"/>
  <c r="U1514" s="1"/>
  <c r="U1513"/>
  <c r="T646"/>
  <c r="U646" s="1"/>
  <c r="U645"/>
  <c r="T2246"/>
  <c r="U2246" s="1"/>
  <c r="T2245"/>
  <c r="U2245" s="1"/>
  <c r="T2244"/>
  <c r="U2244" s="1"/>
  <c r="T2243"/>
  <c r="U2243" s="1"/>
  <c r="T2242"/>
  <c r="U2242" s="1"/>
  <c r="T2241"/>
  <c r="U2241" s="1"/>
  <c r="T2240"/>
  <c r="U2240" s="1"/>
  <c r="T943"/>
  <c r="U943" s="1"/>
  <c r="U942"/>
  <c r="T1117"/>
  <c r="U1117" s="1"/>
  <c r="U1116"/>
  <c r="T1115"/>
  <c r="U1115" s="1"/>
  <c r="U1114"/>
  <c r="T1113"/>
  <c r="U1113" s="1"/>
  <c r="U1112"/>
  <c r="T1010"/>
  <c r="U1010" s="1"/>
  <c r="U1009"/>
  <c r="T1007"/>
  <c r="U1007" s="1"/>
  <c r="U1006"/>
  <c r="T1005"/>
  <c r="U1005" s="1"/>
  <c r="U1004"/>
  <c r="T1003"/>
  <c r="U1003" s="1"/>
  <c r="U1002"/>
  <c r="T1001"/>
  <c r="U1001" s="1"/>
  <c r="U1000"/>
  <c r="T999"/>
  <c r="U999" s="1"/>
  <c r="U998"/>
  <c r="T996"/>
  <c r="U996" s="1"/>
  <c r="U995"/>
  <c r="T994"/>
  <c r="U994" s="1"/>
  <c r="U993"/>
  <c r="T991"/>
  <c r="U991" s="1"/>
  <c r="U990"/>
  <c r="T989"/>
  <c r="U989" s="1"/>
  <c r="U988"/>
  <c r="T986"/>
  <c r="U986" s="1"/>
  <c r="U985"/>
  <c r="T984"/>
  <c r="U984" s="1"/>
  <c r="U983"/>
  <c r="U981"/>
  <c r="T977"/>
  <c r="U977" s="1"/>
  <c r="U976"/>
  <c r="T974"/>
  <c r="U974" s="1"/>
  <c r="U973"/>
  <c r="T1110"/>
  <c r="U1110" s="1"/>
  <c r="U1109"/>
  <c r="T1105"/>
  <c r="U1105" s="1"/>
  <c r="U1104"/>
  <c r="T1103"/>
  <c r="U1103" s="1"/>
  <c r="U1102"/>
  <c r="T1097"/>
  <c r="U1097" s="1"/>
  <c r="U1096"/>
  <c r="T1093"/>
  <c r="U1093" s="1"/>
  <c r="U1092"/>
  <c r="T1091"/>
  <c r="U1091" s="1"/>
  <c r="U1090"/>
  <c r="T1088"/>
  <c r="U1088" s="1"/>
  <c r="U1087"/>
  <c r="T971"/>
  <c r="U971" s="1"/>
  <c r="U970"/>
  <c r="T2222"/>
  <c r="U2222" s="1"/>
  <c r="T2223"/>
  <c r="U2223" s="1"/>
  <c r="T2224"/>
  <c r="U2224" s="1"/>
  <c r="T2225"/>
  <c r="U2225" s="1"/>
  <c r="T2226"/>
  <c r="U2226" s="1"/>
  <c r="T2227"/>
  <c r="U2227" s="1"/>
  <c r="T2228"/>
  <c r="U2228" s="1"/>
  <c r="T2229"/>
  <c r="U2229" s="1"/>
  <c r="U1536"/>
  <c r="T1537"/>
  <c r="U1537" s="1"/>
  <c r="U1530"/>
  <c r="T1531"/>
  <c r="U1531" s="1"/>
  <c r="U1517"/>
  <c r="T1518"/>
  <c r="U1518" s="1"/>
  <c r="T2221"/>
  <c r="U2221" s="1"/>
  <c r="T2220"/>
  <c r="U2220" s="1"/>
  <c r="U160"/>
  <c r="T161"/>
  <c r="U161" s="1"/>
  <c r="U185"/>
  <c r="T186"/>
  <c r="U186" s="1"/>
  <c r="U1408" l="1"/>
  <c r="T1409"/>
  <c r="U1409" s="1"/>
  <c r="U1406"/>
  <c r="T1407"/>
  <c r="U1407" s="1"/>
  <c r="U1394"/>
  <c r="T1395"/>
  <c r="U1395" s="1"/>
  <c r="U1429"/>
  <c r="T1430"/>
  <c r="U1430" s="1"/>
  <c r="U897"/>
  <c r="T898"/>
  <c r="U898" s="1"/>
  <c r="U163"/>
  <c r="T164"/>
  <c r="U164" s="1"/>
  <c r="U296"/>
  <c r="T297"/>
  <c r="U297" s="1"/>
  <c r="U390"/>
  <c r="T391"/>
  <c r="U391" s="1"/>
  <c r="U1412"/>
  <c r="T1413"/>
  <c r="U1413" s="1"/>
  <c r="U1319"/>
  <c r="T1320"/>
  <c r="U1320" s="1"/>
  <c r="U166"/>
  <c r="T167"/>
  <c r="U167" s="1"/>
  <c r="U1445"/>
  <c r="T1446"/>
  <c r="U1446" s="1"/>
  <c r="U1442"/>
  <c r="T1443"/>
  <c r="U1443" s="1"/>
  <c r="T2215"/>
  <c r="U2215" s="1"/>
  <c r="T2216"/>
  <c r="U2216" s="1"/>
  <c r="T2217"/>
  <c r="U2217" s="1"/>
  <c r="T2218"/>
  <c r="U2218" s="1"/>
  <c r="T2219"/>
  <c r="U2219" s="1"/>
  <c r="U2767"/>
  <c r="U2768"/>
  <c r="T2179"/>
  <c r="U2179" s="1"/>
  <c r="T2180"/>
  <c r="U2180" s="1"/>
  <c r="T2181"/>
  <c r="U2181" s="1"/>
  <c r="T2182"/>
  <c r="U2182" s="1"/>
  <c r="T2183"/>
  <c r="U2183" s="1"/>
  <c r="T2184"/>
  <c r="U2184" s="1"/>
  <c r="T2185"/>
  <c r="U2185" s="1"/>
  <c r="T2186"/>
  <c r="U2186" s="1"/>
  <c r="T2187"/>
  <c r="U2187" s="1"/>
  <c r="T2188"/>
  <c r="U2188" s="1"/>
  <c r="T2189"/>
  <c r="U2189" s="1"/>
  <c r="T2190"/>
  <c r="U2190" s="1"/>
  <c r="T2191"/>
  <c r="U2191" s="1"/>
  <c r="T2192"/>
  <c r="U2192" s="1"/>
  <c r="T2193"/>
  <c r="U2193" s="1"/>
  <c r="T2194"/>
  <c r="U2194" s="1"/>
  <c r="T2195"/>
  <c r="U2195" s="1"/>
  <c r="T2196"/>
  <c r="U2196" s="1"/>
  <c r="T2197"/>
  <c r="U2197" s="1"/>
  <c r="T2198"/>
  <c r="U2198" s="1"/>
  <c r="T2199"/>
  <c r="U2199" s="1"/>
  <c r="T2200"/>
  <c r="U2200" s="1"/>
  <c r="T2201"/>
  <c r="U2201" s="1"/>
  <c r="T2202"/>
  <c r="U2202" s="1"/>
  <c r="T2203"/>
  <c r="U2203" s="1"/>
  <c r="T2204"/>
  <c r="U2204" s="1"/>
  <c r="T2205"/>
  <c r="U2205" s="1"/>
  <c r="T2206"/>
  <c r="U2206" s="1"/>
  <c r="T2207"/>
  <c r="U2207" s="1"/>
  <c r="T2208"/>
  <c r="U2208" s="1"/>
  <c r="T2209"/>
  <c r="U2209" s="1"/>
  <c r="T2210"/>
  <c r="U2210" s="1"/>
  <c r="T2211"/>
  <c r="U2211" s="1"/>
  <c r="T2212"/>
  <c r="U2212" s="1"/>
  <c r="T2213"/>
  <c r="U2213" s="1"/>
  <c r="T2214"/>
  <c r="U2214" s="1"/>
  <c r="U1264"/>
  <c r="T1265"/>
  <c r="U1265" s="1"/>
  <c r="T2177"/>
  <c r="U2177" s="1"/>
  <c r="T2178"/>
  <c r="U2178" s="1"/>
  <c r="U576"/>
  <c r="T577"/>
  <c r="U577" s="1"/>
  <c r="U1697"/>
  <c r="T1698"/>
  <c r="U1698" s="1"/>
  <c r="U542"/>
  <c r="T543"/>
  <c r="U543" s="1"/>
  <c r="U574"/>
  <c r="T575"/>
  <c r="U575" s="1"/>
  <c r="U549"/>
  <c r="T550"/>
  <c r="U550" s="1"/>
  <c r="U530"/>
  <c r="T531"/>
  <c r="U531" s="1"/>
  <c r="U1708"/>
  <c r="T1709"/>
  <c r="U1709" s="1"/>
  <c r="U526"/>
  <c r="T527"/>
  <c r="U527" s="1"/>
  <c r="U1677"/>
  <c r="T1678"/>
  <c r="U1678" s="1"/>
  <c r="U488"/>
  <c r="T489"/>
  <c r="U489" s="1"/>
  <c r="T2176"/>
  <c r="U2176" s="1"/>
  <c r="T2175"/>
  <c r="U2175" s="1"/>
  <c r="T2174"/>
  <c r="U2174" s="1"/>
  <c r="T2173"/>
  <c r="U2173" s="1"/>
  <c r="T2172"/>
  <c r="U2172" s="1"/>
  <c r="T2171"/>
  <c r="U2171" s="1"/>
  <c r="T2170"/>
  <c r="U2170" s="1"/>
  <c r="T2169"/>
  <c r="U2169" s="1"/>
  <c r="T2168"/>
  <c r="U2168" s="1"/>
  <c r="T2167"/>
  <c r="U2167" s="1"/>
  <c r="T2166"/>
  <c r="U2166" s="1"/>
  <c r="T2165"/>
  <c r="U2165" s="1"/>
  <c r="T2164"/>
  <c r="U2164" s="1"/>
  <c r="T2163"/>
  <c r="U2163" s="1"/>
  <c r="T2162"/>
  <c r="U2162" s="1"/>
  <c r="T2161"/>
  <c r="U2161" s="1"/>
  <c r="T2160"/>
  <c r="U2160" s="1"/>
  <c r="T2159"/>
  <c r="U2159" s="1"/>
  <c r="T2158"/>
  <c r="U2158" s="1"/>
  <c r="T2157"/>
  <c r="U2157" s="1"/>
  <c r="T2156"/>
  <c r="U2156" s="1"/>
  <c r="T2155"/>
  <c r="U2155" s="1"/>
  <c r="T2154"/>
  <c r="U2154" s="1"/>
  <c r="T2153"/>
  <c r="U2153" s="1"/>
  <c r="T2152"/>
  <c r="U2152" s="1"/>
  <c r="T2151"/>
  <c r="U2151" s="1"/>
  <c r="T2150"/>
  <c r="U2150" s="1"/>
  <c r="T2149"/>
  <c r="U2149" s="1"/>
  <c r="T314"/>
  <c r="U314" s="1"/>
  <c r="U313"/>
  <c r="T312"/>
  <c r="U312" s="1"/>
  <c r="U311"/>
  <c r="T310"/>
  <c r="U310" s="1"/>
  <c r="U309"/>
  <c r="T324"/>
  <c r="U324" s="1"/>
  <c r="U323"/>
  <c r="T320"/>
  <c r="U320" s="1"/>
  <c r="U319"/>
  <c r="T318"/>
  <c r="U318" s="1"/>
  <c r="U317"/>
  <c r="T316"/>
  <c r="U316" s="1"/>
  <c r="U315"/>
  <c r="T326"/>
  <c r="U326" s="1"/>
  <c r="U325"/>
  <c r="T2841"/>
  <c r="U2841" s="1"/>
  <c r="U2869"/>
  <c r="T2148"/>
  <c r="U2148" s="1"/>
  <c r="T2147"/>
  <c r="U2147" s="1"/>
  <c r="T172" l="1"/>
  <c r="U172" s="1"/>
  <c r="T2146" l="1"/>
  <c r="U2146" s="1"/>
  <c r="T2145"/>
  <c r="U2145" s="1"/>
  <c r="T2144"/>
  <c r="U2144" s="1"/>
  <c r="T2143"/>
  <c r="U2143" s="1"/>
  <c r="T2142"/>
  <c r="U2142" s="1"/>
  <c r="T2141"/>
  <c r="U2141" s="1"/>
  <c r="T2140"/>
  <c r="U2140" s="1"/>
  <c r="T2139"/>
  <c r="U2139" s="1"/>
  <c r="T2138"/>
  <c r="U2138" s="1"/>
  <c r="T2137"/>
  <c r="U2137" s="1"/>
  <c r="T2136"/>
  <c r="U2136" s="1"/>
  <c r="T2135"/>
  <c r="U2135" s="1"/>
  <c r="T2134"/>
  <c r="U2134" s="1"/>
  <c r="T2133"/>
  <c r="U2133" s="1"/>
  <c r="T2132"/>
  <c r="U2132" s="1"/>
  <c r="T2131"/>
  <c r="U2131" s="1"/>
  <c r="T2130"/>
  <c r="U2130" s="1"/>
  <c r="U2859"/>
  <c r="U2858"/>
  <c r="T2129" l="1"/>
  <c r="S2129" s="1"/>
  <c r="T2128"/>
  <c r="S2128" s="1"/>
  <c r="T2127"/>
  <c r="U2127" s="1"/>
  <c r="T19"/>
  <c r="U19" s="1"/>
  <c r="U18"/>
  <c r="T2097" l="1"/>
  <c r="U2097" s="1"/>
  <c r="T2096"/>
  <c r="U2096" s="1"/>
  <c r="T2095"/>
  <c r="U2095" s="1"/>
  <c r="T2094"/>
  <c r="U2094" s="1"/>
  <c r="T2093"/>
  <c r="U2093" s="1"/>
  <c r="T2126" l="1"/>
  <c r="U2126" s="1"/>
  <c r="T2125"/>
  <c r="U2125" s="1"/>
  <c r="T880"/>
  <c r="U880" s="1"/>
  <c r="U879"/>
  <c r="T2124"/>
  <c r="U2124" s="1"/>
  <c r="T1711"/>
  <c r="U1711" s="1"/>
  <c r="U1710"/>
  <c r="T1722"/>
  <c r="U1722" s="1"/>
  <c r="U1721"/>
  <c r="R1705"/>
  <c r="T1705" s="1"/>
  <c r="U1705" s="1"/>
  <c r="U1704"/>
  <c r="R1704"/>
  <c r="T1703"/>
  <c r="U1703" s="1"/>
  <c r="R1702"/>
  <c r="T1700"/>
  <c r="U1700" s="1"/>
  <c r="U1699"/>
  <c r="R1699"/>
  <c r="T1685"/>
  <c r="U1685" s="1"/>
  <c r="U1684"/>
  <c r="T1521"/>
  <c r="U1521" s="1"/>
  <c r="U1520"/>
  <c r="T1141"/>
  <c r="U1141" s="1"/>
  <c r="U1140"/>
  <c r="T1687"/>
  <c r="U1687" s="1"/>
  <c r="U1686"/>
  <c r="T2123"/>
  <c r="U2123" s="1"/>
  <c r="T2122"/>
  <c r="U2122" s="1"/>
  <c r="T2121"/>
  <c r="U2121" s="1"/>
  <c r="T656"/>
  <c r="U656" s="1"/>
  <c r="U655"/>
  <c r="T2120"/>
  <c r="U2120" s="1"/>
  <c r="T2119"/>
  <c r="U2119" s="1"/>
  <c r="T642"/>
  <c r="U642" s="1"/>
  <c r="U641"/>
  <c r="T678"/>
  <c r="U678" s="1"/>
  <c r="U677"/>
  <c r="T519"/>
  <c r="U519" s="1"/>
  <c r="U518"/>
  <c r="T2118"/>
  <c r="U2118" s="1"/>
  <c r="T511"/>
  <c r="U511" s="1"/>
  <c r="U510"/>
  <c r="T2117"/>
  <c r="U2117" s="1"/>
  <c r="T2116"/>
  <c r="U2116" s="1"/>
  <c r="T2115"/>
  <c r="U2115" s="1"/>
  <c r="T2114"/>
  <c r="U2114" s="1"/>
  <c r="T573"/>
  <c r="U573" s="1"/>
  <c r="U572"/>
  <c r="T569"/>
  <c r="U569" s="1"/>
  <c r="U568"/>
  <c r="T491"/>
  <c r="U491" s="1"/>
  <c r="U490"/>
  <c r="T540"/>
  <c r="U540" s="1"/>
  <c r="U539"/>
  <c r="T503"/>
  <c r="U503" s="1"/>
  <c r="U502"/>
  <c r="T2113"/>
  <c r="U2113" s="1"/>
  <c r="T2112"/>
  <c r="U2112" s="1"/>
  <c r="T2111"/>
  <c r="U2111" s="1"/>
  <c r="T2110"/>
  <c r="U2110" s="1"/>
  <c r="T2109"/>
  <c r="U2109" s="1"/>
  <c r="T2108"/>
  <c r="U2108" s="1"/>
  <c r="T2107"/>
  <c r="U2107" s="1"/>
  <c r="S2106"/>
  <c r="T2106" s="1"/>
  <c r="U2106" s="1"/>
  <c r="T2105"/>
  <c r="U2105" s="1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U1201"/>
  <c r="U1198"/>
  <c r="T2092"/>
  <c r="U2092" s="1"/>
  <c r="T2091"/>
  <c r="U2091" s="1"/>
  <c r="T2090"/>
  <c r="U2090" s="1"/>
  <c r="U1765"/>
  <c r="T1202"/>
  <c r="U1202" s="1"/>
  <c r="T1199"/>
  <c r="U1199" s="1"/>
  <c r="T1209"/>
  <c r="U1209" s="1"/>
  <c r="U1208"/>
  <c r="U2833"/>
  <c r="T2089"/>
  <c r="U2089" s="1"/>
  <c r="T2088"/>
  <c r="U2088" s="1"/>
  <c r="T2087"/>
  <c r="U2087" s="1"/>
  <c r="T587"/>
  <c r="U587" s="1"/>
  <c r="U586"/>
  <c r="T1354"/>
  <c r="U1354" s="1"/>
  <c r="U1353"/>
  <c r="T2086"/>
  <c r="U2086" s="1"/>
  <c r="T2085"/>
  <c r="U2085" s="1"/>
  <c r="T2084"/>
  <c r="U2084" s="1"/>
  <c r="T2083"/>
  <c r="U2083" s="1"/>
  <c r="T213"/>
  <c r="U213" s="1"/>
  <c r="U212"/>
  <c r="T2082"/>
  <c r="U2082" s="1"/>
  <c r="T1757"/>
  <c r="U1757" s="1"/>
  <c r="U1756"/>
  <c r="T231"/>
  <c r="U231" s="1"/>
  <c r="U230"/>
  <c r="T1404"/>
  <c r="U1404" s="1"/>
  <c r="U1403"/>
  <c r="T1747"/>
  <c r="U1747" s="1"/>
  <c r="U1746"/>
  <c r="T1755"/>
  <c r="U1755" s="1"/>
  <c r="U1754"/>
  <c r="T1402"/>
  <c r="U1402" s="1"/>
  <c r="U1401"/>
  <c r="T2081"/>
  <c r="U2081" s="1"/>
  <c r="T2080"/>
  <c r="U2080" s="1"/>
  <c r="T2079"/>
  <c r="U2079" s="1"/>
  <c r="T2078"/>
  <c r="U2078" s="1"/>
  <c r="T2077"/>
  <c r="U2077" s="1"/>
  <c r="T2076"/>
  <c r="U2076" s="1"/>
  <c r="T2075"/>
  <c r="U2075" s="1"/>
  <c r="T2074"/>
  <c r="U2074" s="1"/>
  <c r="T2073"/>
  <c r="U2073" s="1"/>
  <c r="T2072"/>
  <c r="U2072" s="1"/>
  <c r="T2071"/>
  <c r="U2071" s="1"/>
  <c r="T2070"/>
  <c r="U2070" s="1"/>
  <c r="T2069"/>
  <c r="U2069" s="1"/>
  <c r="T2068"/>
  <c r="U2068" s="1"/>
  <c r="T2067"/>
  <c r="U2067" s="1"/>
  <c r="T2066"/>
  <c r="U2066" s="1"/>
  <c r="T2065"/>
  <c r="U2065" s="1"/>
  <c r="T2063"/>
  <c r="U2063" s="1"/>
  <c r="T2062"/>
  <c r="U2062" s="1"/>
  <c r="U2777"/>
  <c r="S1544"/>
  <c r="T1544" s="1"/>
  <c r="U1544" s="1"/>
  <c r="T1661"/>
  <c r="U1661" s="1"/>
  <c r="T1660"/>
  <c r="U1660" s="1"/>
  <c r="T1314"/>
  <c r="U1314" s="1"/>
  <c r="T2033"/>
  <c r="U2033" s="1"/>
  <c r="T2032"/>
  <c r="U2032" s="1"/>
  <c r="S1545"/>
  <c r="T1545" s="1"/>
  <c r="U1545" s="1"/>
  <c r="S578"/>
  <c r="T578" s="1"/>
  <c r="U578" s="1"/>
  <c r="T2061"/>
  <c r="U2061" s="1"/>
  <c r="T2060"/>
  <c r="U2060" s="1"/>
  <c r="T2059"/>
  <c r="U2059" s="1"/>
  <c r="T2058"/>
  <c r="U2058" s="1"/>
  <c r="T1525"/>
  <c r="U1525" s="1"/>
  <c r="U1524"/>
  <c r="T2057"/>
  <c r="U2057" s="1"/>
  <c r="T1543"/>
  <c r="U1543" s="1"/>
  <c r="U1542"/>
  <c r="S1542"/>
  <c r="T1541"/>
  <c r="U1541" s="1"/>
  <c r="U1540"/>
  <c r="S1540"/>
  <c r="T2056" l="1"/>
  <c r="U2056" s="1"/>
  <c r="T2055"/>
  <c r="U2055" s="1"/>
  <c r="T2054"/>
  <c r="U2054" s="1"/>
  <c r="T2053"/>
  <c r="U2053" s="1"/>
  <c r="T2052"/>
  <c r="U2052" s="1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2039"/>
  <c r="U2039" s="1"/>
  <c r="T2038"/>
  <c r="U2038" s="1"/>
  <c r="T2037"/>
  <c r="U2037" s="1"/>
  <c r="T2036"/>
  <c r="U2036" s="1"/>
  <c r="T2035"/>
  <c r="U2035" s="1"/>
  <c r="T2034"/>
  <c r="U2034" s="1"/>
  <c r="T2031"/>
  <c r="U2031" s="1"/>
  <c r="T2030"/>
  <c r="U2030" s="1"/>
  <c r="T2029"/>
  <c r="U2029" s="1"/>
  <c r="T2028"/>
  <c r="U2028" s="1"/>
  <c r="T2027"/>
  <c r="U2027" s="1"/>
  <c r="T2026"/>
  <c r="U2026" s="1"/>
  <c r="T2025"/>
  <c r="U2025" s="1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10"/>
  <c r="U2010" s="1"/>
  <c r="T2009"/>
  <c r="U2009" s="1"/>
  <c r="T2008"/>
  <c r="U2008" s="1"/>
  <c r="T2007"/>
  <c r="U2007" s="1"/>
  <c r="T2006"/>
  <c r="U2006" s="1"/>
  <c r="T2005"/>
  <c r="U2005" s="1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T1981"/>
  <c r="U1981" s="1"/>
  <c r="T1980"/>
  <c r="U1980" s="1"/>
  <c r="T1979"/>
  <c r="U1979" s="1"/>
  <c r="T1978"/>
  <c r="U1978" s="1"/>
  <c r="T1977"/>
  <c r="U1977" s="1"/>
  <c r="T1976"/>
  <c r="U1976" s="1"/>
  <c r="T1975"/>
  <c r="U1975" s="1"/>
  <c r="T1974"/>
  <c r="U1974" s="1"/>
  <c r="T1973"/>
  <c r="U1973" s="1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1965"/>
  <c r="U1965" s="1"/>
  <c r="T1964"/>
  <c r="U1964" s="1"/>
  <c r="T1963"/>
  <c r="U1963" s="1"/>
  <c r="T1960"/>
  <c r="U1960" s="1"/>
  <c r="T1955"/>
  <c r="U1955" s="1"/>
  <c r="T1954"/>
  <c r="U1954" s="1"/>
  <c r="T1953"/>
  <c r="U1953" s="1"/>
  <c r="T1950"/>
  <c r="U1950" s="1"/>
  <c r="T1949"/>
  <c r="U1949" s="1"/>
  <c r="T1948"/>
  <c r="U1948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6"/>
  <c r="U1776" s="1"/>
  <c r="T1773"/>
  <c r="U1773" s="1"/>
  <c r="T1772"/>
  <c r="U1772" s="1"/>
  <c r="T1771"/>
  <c r="U1771" s="1"/>
  <c r="T1770"/>
  <c r="U1770" s="1"/>
  <c r="T1769"/>
  <c r="U1769" s="1"/>
  <c r="T1768"/>
  <c r="U1768" s="1"/>
  <c r="T1767"/>
  <c r="U1767" s="1"/>
  <c r="T1766"/>
  <c r="U1766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3"/>
  <c r="U1753" s="1"/>
  <c r="T1752"/>
  <c r="U1752" s="1"/>
  <c r="T1751"/>
  <c r="U1751" s="1"/>
  <c r="T1750"/>
  <c r="U1750" s="1"/>
  <c r="T1749"/>
  <c r="U1749" s="1"/>
  <c r="T1748"/>
  <c r="U1748" s="1"/>
  <c r="T1745"/>
  <c r="U1745" s="1"/>
  <c r="T1744"/>
  <c r="U1744" s="1"/>
  <c r="T1743"/>
  <c r="U1743" s="1"/>
  <c r="T1742"/>
  <c r="U1742" s="1"/>
  <c r="T1741"/>
  <c r="U1741" s="1"/>
  <c r="T1740"/>
  <c r="U1740" s="1"/>
  <c r="T1739"/>
  <c r="U1739" s="1"/>
  <c r="T1738"/>
  <c r="U1738" s="1"/>
  <c r="T1737"/>
  <c r="U1737" s="1"/>
  <c r="T1736"/>
  <c r="U1736" s="1"/>
  <c r="T1735"/>
  <c r="U1735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0"/>
  <c r="U1720" s="1"/>
  <c r="T1719"/>
  <c r="U1719" s="1"/>
  <c r="T1718"/>
  <c r="U1718" s="1"/>
  <c r="T1715"/>
  <c r="U1715" s="1"/>
  <c r="T1714"/>
  <c r="U1714" s="1"/>
  <c r="T1713"/>
  <c r="U1713" s="1"/>
  <c r="T1712"/>
  <c r="U1712" s="1"/>
  <c r="T1707"/>
  <c r="U1707" s="1"/>
  <c r="T1706"/>
  <c r="U1706" s="1"/>
  <c r="T1701"/>
  <c r="U1701" s="1"/>
  <c r="T1696"/>
  <c r="U1696" s="1"/>
  <c r="T1695"/>
  <c r="U1695" s="1"/>
  <c r="T1694"/>
  <c r="U1694" s="1"/>
  <c r="T1693"/>
  <c r="U1693" s="1"/>
  <c r="T1692"/>
  <c r="U1692" s="1"/>
  <c r="T1691"/>
  <c r="U1691" s="1"/>
  <c r="T1688"/>
  <c r="U1688" s="1"/>
  <c r="T1681"/>
  <c r="U1681" s="1"/>
  <c r="T1680"/>
  <c r="U1680" s="1"/>
  <c r="T1679"/>
  <c r="U1679" s="1"/>
  <c r="T1676"/>
  <c r="U1676" s="1"/>
  <c r="T1675"/>
  <c r="U1675" s="1"/>
  <c r="T1674"/>
  <c r="U1674" s="1"/>
  <c r="T1673"/>
  <c r="U1673" s="1"/>
  <c r="T1672"/>
  <c r="U1672" s="1"/>
  <c r="T1671"/>
  <c r="U1671" s="1"/>
  <c r="T1670"/>
  <c r="U1670" s="1"/>
  <c r="T1669"/>
  <c r="U1669" s="1"/>
  <c r="T1668"/>
  <c r="U1668" s="1"/>
  <c r="T1667"/>
  <c r="U1667" s="1"/>
  <c r="T1666"/>
  <c r="U1666" s="1"/>
  <c r="T1664"/>
  <c r="U1664" s="1"/>
  <c r="T1663"/>
  <c r="U1663" s="1"/>
  <c r="T1662"/>
  <c r="U1662" s="1"/>
  <c r="T1659"/>
  <c r="U1659" s="1"/>
  <c r="T1658"/>
  <c r="U1658" s="1"/>
  <c r="T1657"/>
  <c r="U1657" s="1"/>
  <c r="T1656"/>
  <c r="U1656" s="1"/>
  <c r="T1655"/>
  <c r="U1655" s="1"/>
  <c r="T1654"/>
  <c r="U1654" s="1"/>
  <c r="T1653"/>
  <c r="U1653" s="1"/>
  <c r="T1652"/>
  <c r="U1652" s="1"/>
  <c r="T1651"/>
  <c r="U1651" s="1"/>
  <c r="T1650"/>
  <c r="U1650" s="1"/>
  <c r="T1649"/>
  <c r="U1649" s="1"/>
  <c r="T1648"/>
  <c r="U1648" s="1"/>
  <c r="T1647"/>
  <c r="U1647" s="1"/>
  <c r="T1646"/>
  <c r="U1646" s="1"/>
  <c r="T1645"/>
  <c r="U1645" s="1"/>
  <c r="T1644"/>
  <c r="U1644" s="1"/>
  <c r="T1639"/>
  <c r="U1639" s="1"/>
  <c r="T1638"/>
  <c r="U1638" s="1"/>
  <c r="T1637"/>
  <c r="U1637" s="1"/>
  <c r="T1636"/>
  <c r="U1636" s="1"/>
  <c r="T1635"/>
  <c r="U1635" s="1"/>
  <c r="T1634"/>
  <c r="U1634" s="1"/>
  <c r="T1633"/>
  <c r="U1633" s="1"/>
  <c r="T1632"/>
  <c r="U1632" s="1"/>
  <c r="T1631"/>
  <c r="U1631" s="1"/>
  <c r="T1630"/>
  <c r="U1630" s="1"/>
  <c r="T1629"/>
  <c r="U1629" s="1"/>
  <c r="T1628"/>
  <c r="U1628" s="1"/>
  <c r="T1627"/>
  <c r="U1627" s="1"/>
  <c r="T1626"/>
  <c r="U1626" s="1"/>
  <c r="T1625"/>
  <c r="U1625" s="1"/>
  <c r="T1624"/>
  <c r="U1624" s="1"/>
  <c r="T1623"/>
  <c r="U1623" s="1"/>
  <c r="T1622"/>
  <c r="U1622" s="1"/>
  <c r="T1621"/>
  <c r="U1621" s="1"/>
  <c r="T1620"/>
  <c r="U1620" s="1"/>
  <c r="T1619"/>
  <c r="U1619" s="1"/>
  <c r="T1618"/>
  <c r="U1618" s="1"/>
  <c r="T1617"/>
  <c r="U1617" s="1"/>
  <c r="T1616"/>
  <c r="U1616" s="1"/>
  <c r="T1615"/>
  <c r="U1615" s="1"/>
  <c r="T1614"/>
  <c r="U1614" s="1"/>
  <c r="T1613"/>
  <c r="U1613" s="1"/>
  <c r="T1612"/>
  <c r="U1612" s="1"/>
  <c r="T1611"/>
  <c r="U1611" s="1"/>
  <c r="T1610"/>
  <c r="U1610" s="1"/>
  <c r="T1609"/>
  <c r="U1609" s="1"/>
  <c r="T1608"/>
  <c r="U1608" s="1"/>
  <c r="T1607"/>
  <c r="U1607" s="1"/>
  <c r="T1604"/>
  <c r="U1604" s="1"/>
  <c r="T1603"/>
  <c r="U1603" s="1"/>
  <c r="T1602"/>
  <c r="U1602" s="1"/>
  <c r="T1601"/>
  <c r="U1601" s="1"/>
  <c r="T1600"/>
  <c r="U1600" s="1"/>
  <c r="T1599"/>
  <c r="U1599" s="1"/>
  <c r="T1598"/>
  <c r="U1598" s="1"/>
  <c r="T1595"/>
  <c r="U1595" s="1"/>
  <c r="T1594"/>
  <c r="U1594" s="1"/>
  <c r="T1593"/>
  <c r="U1593" s="1"/>
  <c r="T1592"/>
  <c r="U1592" s="1"/>
  <c r="T1591"/>
  <c r="U1591" s="1"/>
  <c r="T1590"/>
  <c r="U1590" s="1"/>
  <c r="T1589"/>
  <c r="U1589" s="1"/>
  <c r="T1588"/>
  <c r="U1588" s="1"/>
  <c r="T1587"/>
  <c r="U1587" s="1"/>
  <c r="T1586"/>
  <c r="U1586" s="1"/>
  <c r="T1585"/>
  <c r="U1585" s="1"/>
  <c r="T1584"/>
  <c r="U1584" s="1"/>
  <c r="T1583"/>
  <c r="U1583" s="1"/>
  <c r="T1582"/>
  <c r="U1582" s="1"/>
  <c r="T1581"/>
  <c r="U1581" s="1"/>
  <c r="T1580"/>
  <c r="U1580" s="1"/>
  <c r="T1579"/>
  <c r="U1579" s="1"/>
  <c r="T1578"/>
  <c r="U1578" s="1"/>
  <c r="T1577"/>
  <c r="U1577" s="1"/>
  <c r="T1576"/>
  <c r="U1576" s="1"/>
  <c r="T1575"/>
  <c r="U1575" s="1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T1566"/>
  <c r="U1566" s="1"/>
  <c r="T1565"/>
  <c r="U1565" s="1"/>
  <c r="T1564"/>
  <c r="U1564" s="1"/>
  <c r="T1563"/>
  <c r="U1563" s="1"/>
  <c r="T1562"/>
  <c r="U1562" s="1"/>
  <c r="T1561"/>
  <c r="U1561" s="1"/>
  <c r="T1558"/>
  <c r="U1558" s="1"/>
  <c r="T1557"/>
  <c r="U1557" s="1"/>
  <c r="T1556"/>
  <c r="U1556" s="1"/>
  <c r="T1555"/>
  <c r="U1555" s="1"/>
  <c r="T1554"/>
  <c r="U1554" s="1"/>
  <c r="T1553"/>
  <c r="U1553" s="1"/>
  <c r="T1552"/>
  <c r="U1552" s="1"/>
  <c r="T1551"/>
  <c r="U1551" s="1"/>
  <c r="T1550"/>
  <c r="U1550" s="1"/>
  <c r="T1549"/>
  <c r="U1549" s="1"/>
  <c r="T1548"/>
  <c r="U1548" s="1"/>
  <c r="T1547"/>
  <c r="U1547" s="1"/>
  <c r="T1546"/>
  <c r="U1546" s="1"/>
  <c r="T1539"/>
  <c r="U1539" s="1"/>
  <c r="T1538"/>
  <c r="U1538" s="1"/>
  <c r="T1529"/>
  <c r="U1529" s="1"/>
  <c r="T1526"/>
  <c r="U1526" s="1"/>
  <c r="T1519"/>
  <c r="U1519" s="1"/>
  <c r="T1510"/>
  <c r="U1510" s="1"/>
  <c r="T1509"/>
  <c r="U1509" s="1"/>
  <c r="T1508"/>
  <c r="U1508" s="1"/>
  <c r="T1507"/>
  <c r="U1507" s="1"/>
  <c r="T1506"/>
  <c r="U1506" s="1"/>
  <c r="T1505"/>
  <c r="U1505" s="1"/>
  <c r="T1504"/>
  <c r="U1504" s="1"/>
  <c r="T1503"/>
  <c r="U1503" s="1"/>
  <c r="T1502"/>
  <c r="U1502" s="1"/>
  <c r="T1501"/>
  <c r="U1501" s="1"/>
  <c r="T1500"/>
  <c r="U1500" s="1"/>
  <c r="T1499"/>
  <c r="U1499" s="1"/>
  <c r="T1498"/>
  <c r="U1498" s="1"/>
  <c r="T1497"/>
  <c r="U1497" s="1"/>
  <c r="T1496"/>
  <c r="U1496" s="1"/>
  <c r="T1495"/>
  <c r="U1495" s="1"/>
  <c r="T1494"/>
  <c r="U1494" s="1"/>
  <c r="T1493"/>
  <c r="U1493" s="1"/>
  <c r="T1492"/>
  <c r="U1492" s="1"/>
  <c r="T1491"/>
  <c r="U1491" s="1"/>
  <c r="T1490"/>
  <c r="U1490" s="1"/>
  <c r="T1489"/>
  <c r="U1489" s="1"/>
  <c r="T1488"/>
  <c r="U1488" s="1"/>
  <c r="T1487"/>
  <c r="U1487" s="1"/>
  <c r="T1486"/>
  <c r="U1486" s="1"/>
  <c r="T1485"/>
  <c r="U1485" s="1"/>
  <c r="T1484"/>
  <c r="U1484" s="1"/>
  <c r="T1483"/>
  <c r="U1483" s="1"/>
  <c r="T1482"/>
  <c r="U1482" s="1"/>
  <c r="T1481"/>
  <c r="U1481" s="1"/>
  <c r="T1480"/>
  <c r="U1480" s="1"/>
  <c r="T1479"/>
  <c r="U1479" s="1"/>
  <c r="T1476"/>
  <c r="U1476" s="1"/>
  <c r="T1475"/>
  <c r="U1475" s="1"/>
  <c r="T1474"/>
  <c r="U1474" s="1"/>
  <c r="T1473"/>
  <c r="U1473" s="1"/>
  <c r="T1472"/>
  <c r="U1472" s="1"/>
  <c r="T1471"/>
  <c r="U1471" s="1"/>
  <c r="T1470"/>
  <c r="U1470" s="1"/>
  <c r="T1469"/>
  <c r="U1469" s="1"/>
  <c r="T1468"/>
  <c r="U1468" s="1"/>
  <c r="T1467"/>
  <c r="U1467" s="1"/>
  <c r="T1462"/>
  <c r="U1462" s="1"/>
  <c r="T1461"/>
  <c r="U1461" s="1"/>
  <c r="T1460"/>
  <c r="U1460" s="1"/>
  <c r="T1459"/>
  <c r="U1459" s="1"/>
  <c r="T1458"/>
  <c r="U1458" s="1"/>
  <c r="T1457"/>
  <c r="U1457" s="1"/>
  <c r="T1456"/>
  <c r="U1456" s="1"/>
  <c r="T1455"/>
  <c r="U1455" s="1"/>
  <c r="T1454"/>
  <c r="U1454" s="1"/>
  <c r="T1453"/>
  <c r="U1453" s="1"/>
  <c r="T1452"/>
  <c r="U1452" s="1"/>
  <c r="T1451"/>
  <c r="U1451" s="1"/>
  <c r="T1450"/>
  <c r="U1450" s="1"/>
  <c r="T1449"/>
  <c r="U1449" s="1"/>
  <c r="T1448"/>
  <c r="U1448" s="1"/>
  <c r="T1447"/>
  <c r="U1447" s="1"/>
  <c r="T1444"/>
  <c r="U1444" s="1"/>
  <c r="T1441"/>
  <c r="U1441" s="1"/>
  <c r="T1440"/>
  <c r="U1440" s="1"/>
  <c r="T1439"/>
  <c r="U1439" s="1"/>
  <c r="T1438"/>
  <c r="U1438" s="1"/>
  <c r="T1437"/>
  <c r="U1437" s="1"/>
  <c r="T1436"/>
  <c r="U1436" s="1"/>
  <c r="T1433"/>
  <c r="U1433" s="1"/>
  <c r="T1432"/>
  <c r="U1432" s="1"/>
  <c r="T1431"/>
  <c r="U1431" s="1"/>
  <c r="T1428"/>
  <c r="U1428" s="1"/>
  <c r="T1427"/>
  <c r="U1427" s="1"/>
  <c r="T1426"/>
  <c r="U1426" s="1"/>
  <c r="T1425"/>
  <c r="U1425" s="1"/>
  <c r="T1424"/>
  <c r="U1424" s="1"/>
  <c r="T1423"/>
  <c r="U1423" s="1"/>
  <c r="T1422"/>
  <c r="U1422" s="1"/>
  <c r="T1421"/>
  <c r="U1421" s="1"/>
  <c r="T1420"/>
  <c r="U1420" s="1"/>
  <c r="T1419"/>
  <c r="U1419" s="1"/>
  <c r="T1418"/>
  <c r="U1418" s="1"/>
  <c r="T1417"/>
  <c r="U1417" s="1"/>
  <c r="T1416"/>
  <c r="U1416" s="1"/>
  <c r="T1415"/>
  <c r="U1415" s="1"/>
  <c r="T1414"/>
  <c r="U1414" s="1"/>
  <c r="T1411"/>
  <c r="U1411" s="1"/>
  <c r="T1410"/>
  <c r="U1410" s="1"/>
  <c r="T1405"/>
  <c r="U1405" s="1"/>
  <c r="T1400"/>
  <c r="U1400" s="1"/>
  <c r="T1399"/>
  <c r="U1399" s="1"/>
  <c r="T1398"/>
  <c r="U1398" s="1"/>
  <c r="T1397"/>
  <c r="U1397" s="1"/>
  <c r="T1396"/>
  <c r="U1396" s="1"/>
  <c r="T1393"/>
  <c r="U1393" s="1"/>
  <c r="T1392"/>
  <c r="U1392" s="1"/>
  <c r="T1391"/>
  <c r="U1391" s="1"/>
  <c r="T1390"/>
  <c r="U1390" s="1"/>
  <c r="T1389"/>
  <c r="U1389" s="1"/>
  <c r="T1388"/>
  <c r="U1388" s="1"/>
  <c r="T1387"/>
  <c r="U1387" s="1"/>
  <c r="T1386"/>
  <c r="U1386" s="1"/>
  <c r="T1385"/>
  <c r="U1385" s="1"/>
  <c r="T1384"/>
  <c r="U1384" s="1"/>
  <c r="T1383"/>
  <c r="U1383" s="1"/>
  <c r="T1382"/>
  <c r="U1382" s="1"/>
  <c r="T1381"/>
  <c r="U1381" s="1"/>
  <c r="T1380"/>
  <c r="U1380" s="1"/>
  <c r="T1379"/>
  <c r="U1379" s="1"/>
  <c r="T1378"/>
  <c r="U1378" s="1"/>
  <c r="T1377"/>
  <c r="U1377" s="1"/>
  <c r="T1374"/>
  <c r="U1374" s="1"/>
  <c r="T1373"/>
  <c r="U1373" s="1"/>
  <c r="T1372"/>
  <c r="U1372" s="1"/>
  <c r="T1371"/>
  <c r="U1371" s="1"/>
  <c r="T1370"/>
  <c r="U1370" s="1"/>
  <c r="T1369"/>
  <c r="U1369" s="1"/>
  <c r="T1366"/>
  <c r="U1366" s="1"/>
  <c r="T1365"/>
  <c r="U1365" s="1"/>
  <c r="T1362"/>
  <c r="U1362" s="1"/>
  <c r="T1361"/>
  <c r="U1361" s="1"/>
  <c r="T1360"/>
  <c r="U1360" s="1"/>
  <c r="T1359"/>
  <c r="U1359" s="1"/>
  <c r="T1358"/>
  <c r="U1358" s="1"/>
  <c r="T1357"/>
  <c r="U1357" s="1"/>
  <c r="T1356"/>
  <c r="U1356" s="1"/>
  <c r="T1355"/>
  <c r="U1355" s="1"/>
  <c r="T1352"/>
  <c r="U1352" s="1"/>
  <c r="T1351"/>
  <c r="U1351" s="1"/>
  <c r="T1350"/>
  <c r="U1350" s="1"/>
  <c r="T1349"/>
  <c r="U1349" s="1"/>
  <c r="T1348"/>
  <c r="U1348" s="1"/>
  <c r="T1347"/>
  <c r="U1347" s="1"/>
  <c r="T1346"/>
  <c r="U1346" s="1"/>
  <c r="T1345"/>
  <c r="U1345" s="1"/>
  <c r="T1344"/>
  <c r="U1344" s="1"/>
  <c r="T1343"/>
  <c r="U1343" s="1"/>
  <c r="T1342"/>
  <c r="U1342" s="1"/>
  <c r="T1341"/>
  <c r="U1341" s="1"/>
  <c r="T1340"/>
  <c r="U1340" s="1"/>
  <c r="T1339"/>
  <c r="U1339" s="1"/>
  <c r="T1338"/>
  <c r="U1338" s="1"/>
  <c r="T1337"/>
  <c r="U1337" s="1"/>
  <c r="T1336"/>
  <c r="U1336" s="1"/>
  <c r="T1335"/>
  <c r="U1335" s="1"/>
  <c r="T1334"/>
  <c r="U1334" s="1"/>
  <c r="T1333"/>
  <c r="U1333" s="1"/>
  <c r="T1332"/>
  <c r="U1332" s="1"/>
  <c r="T1325"/>
  <c r="U1325" s="1"/>
  <c r="T1324"/>
  <c r="U1324" s="1"/>
  <c r="T1323"/>
  <c r="U1323" s="1"/>
  <c r="T1322"/>
  <c r="U1322" s="1"/>
  <c r="T1321"/>
  <c r="U1321" s="1"/>
  <c r="T1318"/>
  <c r="U1318" s="1"/>
  <c r="T1317"/>
  <c r="U1317" s="1"/>
  <c r="T1316"/>
  <c r="U1316" s="1"/>
  <c r="T1315"/>
  <c r="U1315" s="1"/>
  <c r="T1313"/>
  <c r="U1313" s="1"/>
  <c r="T1312"/>
  <c r="U1312" s="1"/>
  <c r="T1311"/>
  <c r="U1311" s="1"/>
  <c r="T1310"/>
  <c r="U1310" s="1"/>
  <c r="T1309"/>
  <c r="U1309" s="1"/>
  <c r="T1308"/>
  <c r="U1308" s="1"/>
  <c r="T1307"/>
  <c r="U1307" s="1"/>
  <c r="T1306"/>
  <c r="U1306" s="1"/>
  <c r="T1305"/>
  <c r="U1305" s="1"/>
  <c r="T1304"/>
  <c r="U1304" s="1"/>
  <c r="T1303"/>
  <c r="U1303" s="1"/>
  <c r="T1302"/>
  <c r="U1302" s="1"/>
  <c r="T1301"/>
  <c r="U1301" s="1"/>
  <c r="T1300"/>
  <c r="U1300" s="1"/>
  <c r="T1299"/>
  <c r="U1299" s="1"/>
  <c r="T1298"/>
  <c r="U1298" s="1"/>
  <c r="T1297"/>
  <c r="U1297" s="1"/>
  <c r="T1296"/>
  <c r="U1296" s="1"/>
  <c r="T1295"/>
  <c r="U1295" s="1"/>
  <c r="T1294"/>
  <c r="U1294" s="1"/>
  <c r="T1293"/>
  <c r="U1293" s="1"/>
  <c r="T1292"/>
  <c r="U1292" s="1"/>
  <c r="T1291"/>
  <c r="U1291" s="1"/>
  <c r="T1290"/>
  <c r="U1290" s="1"/>
  <c r="T1289"/>
  <c r="U1289" s="1"/>
  <c r="T1288"/>
  <c r="U1288" s="1"/>
  <c r="T1287"/>
  <c r="U1287" s="1"/>
  <c r="T1286"/>
  <c r="U1286" s="1"/>
  <c r="T1285"/>
  <c r="U1285" s="1"/>
  <c r="T1284"/>
  <c r="U1284" s="1"/>
  <c r="T1283"/>
  <c r="U1283" s="1"/>
  <c r="T1282"/>
  <c r="U1282" s="1"/>
  <c r="T1281"/>
  <c r="U1281" s="1"/>
  <c r="T1280"/>
  <c r="U1280" s="1"/>
  <c r="T1279"/>
  <c r="U1279" s="1"/>
  <c r="T1278"/>
  <c r="U1278" s="1"/>
  <c r="T1277"/>
  <c r="U1277" s="1"/>
  <c r="T1276"/>
  <c r="U1276" s="1"/>
  <c r="T1275"/>
  <c r="U1275" s="1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3"/>
  <c r="U1263" s="1"/>
  <c r="T1262"/>
  <c r="U1262" s="1"/>
  <c r="T1261"/>
  <c r="U1261" s="1"/>
  <c r="T1260"/>
  <c r="U1260" s="1"/>
  <c r="T1259"/>
  <c r="U1259" s="1"/>
  <c r="T1258"/>
  <c r="U1258" s="1"/>
  <c r="T1257"/>
  <c r="U1257" s="1"/>
  <c r="T1256"/>
  <c r="U1256" s="1"/>
  <c r="T1255"/>
  <c r="U1255" s="1"/>
  <c r="T1254"/>
  <c r="U1254" s="1"/>
  <c r="T1253"/>
  <c r="U1253" s="1"/>
  <c r="T1252"/>
  <c r="U1252" s="1"/>
  <c r="T1251"/>
  <c r="U1251" s="1"/>
  <c r="T1250"/>
  <c r="U1250" s="1"/>
  <c r="T1249"/>
  <c r="U1249" s="1"/>
  <c r="T1248"/>
  <c r="U1248" s="1"/>
  <c r="T1247"/>
  <c r="U1247" s="1"/>
  <c r="T1246"/>
  <c r="U1246" s="1"/>
  <c r="T1245"/>
  <c r="U1245" s="1"/>
  <c r="T1244"/>
  <c r="U1244" s="1"/>
  <c r="T1243"/>
  <c r="U1243" s="1"/>
  <c r="T1242"/>
  <c r="U1242" s="1"/>
  <c r="T1241"/>
  <c r="U1241" s="1"/>
  <c r="T1240"/>
  <c r="U1240" s="1"/>
  <c r="T1239"/>
  <c r="U1239" s="1"/>
  <c r="T1238"/>
  <c r="U1238" s="1"/>
  <c r="T1237"/>
  <c r="U1237" s="1"/>
  <c r="T1236"/>
  <c r="U1236" s="1"/>
  <c r="T1235"/>
  <c r="U1235" s="1"/>
  <c r="T1234"/>
  <c r="U1234" s="1"/>
  <c r="T1233"/>
  <c r="U1233" s="1"/>
  <c r="T1232"/>
  <c r="U1232" s="1"/>
  <c r="T1231"/>
  <c r="U1231" s="1"/>
  <c r="T1230"/>
  <c r="U1230" s="1"/>
  <c r="T1229"/>
  <c r="U1229" s="1"/>
  <c r="T1228"/>
  <c r="U1228" s="1"/>
  <c r="T1227"/>
  <c r="U1227" s="1"/>
  <c r="T1226"/>
  <c r="U1226" s="1"/>
  <c r="T1225"/>
  <c r="U1225" s="1"/>
  <c r="T1222"/>
  <c r="U1222" s="1"/>
  <c r="T1221"/>
  <c r="U1221" s="1"/>
  <c r="T1220"/>
  <c r="U1220" s="1"/>
  <c r="T1219"/>
  <c r="U1219" s="1"/>
  <c r="T1218"/>
  <c r="U1218" s="1"/>
  <c r="T1217"/>
  <c r="U1217" s="1"/>
  <c r="T1216"/>
  <c r="U1216" s="1"/>
  <c r="T1215"/>
  <c r="U1215" s="1"/>
  <c r="T1214"/>
  <c r="U1214" s="1"/>
  <c r="T1213"/>
  <c r="U1213" s="1"/>
  <c r="T1212"/>
  <c r="U1212" s="1"/>
  <c r="T1211"/>
  <c r="U1211" s="1"/>
  <c r="T1210"/>
  <c r="U1210" s="1"/>
  <c r="T1207"/>
  <c r="U1207" s="1"/>
  <c r="T1206"/>
  <c r="U1206" s="1"/>
  <c r="T1205"/>
  <c r="U1205" s="1"/>
  <c r="T1204"/>
  <c r="U1204" s="1"/>
  <c r="T1203"/>
  <c r="U1203" s="1"/>
  <c r="T1200"/>
  <c r="U1200" s="1"/>
  <c r="T1196"/>
  <c r="U1196" s="1"/>
  <c r="T1195"/>
  <c r="U1195" s="1"/>
  <c r="T1194"/>
  <c r="U1194" s="1"/>
  <c r="T1193"/>
  <c r="U1193" s="1"/>
  <c r="T1192"/>
  <c r="U1192" s="1"/>
  <c r="T1191"/>
  <c r="U1191" s="1"/>
  <c r="T1186"/>
  <c r="U1186" s="1"/>
  <c r="T1185"/>
  <c r="U1185" s="1"/>
  <c r="T1176"/>
  <c r="U1176" s="1"/>
  <c r="T1175"/>
  <c r="U1175" s="1"/>
  <c r="T1174"/>
  <c r="U1174" s="1"/>
  <c r="T1171"/>
  <c r="U1171" s="1"/>
  <c r="T1170"/>
  <c r="U1170" s="1"/>
  <c r="T1169"/>
  <c r="U1169" s="1"/>
  <c r="T1168"/>
  <c r="U1168" s="1"/>
  <c r="T1167"/>
  <c r="U1167" s="1"/>
  <c r="T1166"/>
  <c r="U1166" s="1"/>
  <c r="T1165"/>
  <c r="U1165" s="1"/>
  <c r="T1164"/>
  <c r="U1164" s="1"/>
  <c r="T1163"/>
  <c r="U1163" s="1"/>
  <c r="T1162"/>
  <c r="U1162" s="1"/>
  <c r="T1161"/>
  <c r="U1161" s="1"/>
  <c r="T1160"/>
  <c r="U1160" s="1"/>
  <c r="T1159"/>
  <c r="U1159" s="1"/>
  <c r="T1158"/>
  <c r="U1158" s="1"/>
  <c r="T1157"/>
  <c r="U1157" s="1"/>
  <c r="T1156"/>
  <c r="U1156" s="1"/>
  <c r="T1155"/>
  <c r="U1155" s="1"/>
  <c r="T1154"/>
  <c r="U1154" s="1"/>
  <c r="T1153"/>
  <c r="U1153" s="1"/>
  <c r="T1152"/>
  <c r="U1152" s="1"/>
  <c r="T1151"/>
  <c r="U1151" s="1"/>
  <c r="T1150"/>
  <c r="U1150" s="1"/>
  <c r="T1149"/>
  <c r="U1149" s="1"/>
  <c r="T1148"/>
  <c r="U1148" s="1"/>
  <c r="T1147"/>
  <c r="U1147" s="1"/>
  <c r="T1146"/>
  <c r="U1146" s="1"/>
  <c r="T1145"/>
  <c r="U1145" s="1"/>
  <c r="T1144"/>
  <c r="U1144" s="1"/>
  <c r="T1143"/>
  <c r="U1143" s="1"/>
  <c r="T1142"/>
  <c r="U1142" s="1"/>
  <c r="T1136"/>
  <c r="U1136" s="1"/>
  <c r="T1135"/>
  <c r="U1135" s="1"/>
  <c r="T1134"/>
  <c r="U1134" s="1"/>
  <c r="T1133"/>
  <c r="U1133" s="1"/>
  <c r="T1132"/>
  <c r="U1132" s="1"/>
  <c r="T1131"/>
  <c r="U1131" s="1"/>
  <c r="T1130"/>
  <c r="U1130" s="1"/>
  <c r="T1129"/>
  <c r="U1129" s="1"/>
  <c r="T1128"/>
  <c r="U1128" s="1"/>
  <c r="T1127"/>
  <c r="U1127" s="1"/>
  <c r="T1122"/>
  <c r="U1122" s="1"/>
  <c r="T1121"/>
  <c r="U1121" s="1"/>
  <c r="T1120"/>
  <c r="U1120" s="1"/>
  <c r="T1119"/>
  <c r="U1119" s="1"/>
  <c r="T1118"/>
  <c r="U1118" s="1"/>
  <c r="T1111"/>
  <c r="U1111" s="1"/>
  <c r="T1101"/>
  <c r="U1101" s="1"/>
  <c r="T1095"/>
  <c r="U1095" s="1"/>
  <c r="T1094"/>
  <c r="U1094" s="1"/>
  <c r="T1089"/>
  <c r="U1089" s="1"/>
  <c r="T1086"/>
  <c r="U1086" s="1"/>
  <c r="T1085"/>
  <c r="U1085" s="1"/>
  <c r="T1084"/>
  <c r="U1084" s="1"/>
  <c r="T1083"/>
  <c r="U1083" s="1"/>
  <c r="T1082"/>
  <c r="U1082" s="1"/>
  <c r="T1081"/>
  <c r="U1081" s="1"/>
  <c r="T1080"/>
  <c r="U1080" s="1"/>
  <c r="T1079"/>
  <c r="U1079" s="1"/>
  <c r="T1078"/>
  <c r="U1078" s="1"/>
  <c r="T1077"/>
  <c r="U1077" s="1"/>
  <c r="T1076"/>
  <c r="U1076" s="1"/>
  <c r="T1075"/>
  <c r="U1075" s="1"/>
  <c r="T1074"/>
  <c r="U1074" s="1"/>
  <c r="T1073"/>
  <c r="U1073" s="1"/>
  <c r="T1072"/>
  <c r="U1072" s="1"/>
  <c r="T1071"/>
  <c r="U1071" s="1"/>
  <c r="T1070"/>
  <c r="U1070" s="1"/>
  <c r="T1069"/>
  <c r="U1069" s="1"/>
  <c r="T1068"/>
  <c r="U1068" s="1"/>
  <c r="T1067"/>
  <c r="U1067" s="1"/>
  <c r="T1066"/>
  <c r="U1066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T1034"/>
  <c r="U1034" s="1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08"/>
  <c r="U1008" s="1"/>
  <c r="T997"/>
  <c r="U997" s="1"/>
  <c r="T992"/>
  <c r="U992" s="1"/>
  <c r="T987"/>
  <c r="U987" s="1"/>
  <c r="T975"/>
  <c r="U975" s="1"/>
  <c r="T972"/>
  <c r="U972" s="1"/>
  <c r="T969"/>
  <c r="U969" s="1"/>
  <c r="T968"/>
  <c r="U968" s="1"/>
  <c r="T967"/>
  <c r="U967" s="1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5"/>
  <c r="U955" s="1"/>
  <c r="T954"/>
  <c r="U954" s="1"/>
  <c r="T953"/>
  <c r="U953" s="1"/>
  <c r="T952"/>
  <c r="U952" s="1"/>
  <c r="T951"/>
  <c r="U951" s="1"/>
  <c r="T950"/>
  <c r="U950" s="1"/>
  <c r="T949"/>
  <c r="U949" s="1"/>
  <c r="T948"/>
  <c r="U948" s="1"/>
  <c r="T947"/>
  <c r="U947" s="1"/>
  <c r="T946"/>
  <c r="U946" s="1"/>
  <c r="T945"/>
  <c r="U945" s="1"/>
  <c r="T944"/>
  <c r="U944" s="1"/>
  <c r="T941"/>
  <c r="U941" s="1"/>
  <c r="T940"/>
  <c r="U940" s="1"/>
  <c r="T939"/>
  <c r="U939" s="1"/>
  <c r="T936"/>
  <c r="U936" s="1"/>
  <c r="T935"/>
  <c r="U935" s="1"/>
  <c r="T934"/>
  <c r="U934" s="1"/>
  <c r="T933"/>
  <c r="U933" s="1"/>
  <c r="T932"/>
  <c r="U932" s="1"/>
  <c r="T931"/>
  <c r="U931" s="1"/>
  <c r="T930"/>
  <c r="U930" s="1"/>
  <c r="T929"/>
  <c r="U929" s="1"/>
  <c r="T928"/>
  <c r="U928" s="1"/>
  <c r="T925"/>
  <c r="U925" s="1"/>
  <c r="T924"/>
  <c r="U924" s="1"/>
  <c r="T923"/>
  <c r="U923" s="1"/>
  <c r="T922"/>
  <c r="U922" s="1"/>
  <c r="T921"/>
  <c r="U921" s="1"/>
  <c r="T920"/>
  <c r="U920" s="1"/>
  <c r="T919"/>
  <c r="U919" s="1"/>
  <c r="T918"/>
  <c r="U918" s="1"/>
  <c r="T915"/>
  <c r="U915" s="1"/>
  <c r="T914"/>
  <c r="U914" s="1"/>
  <c r="T913"/>
  <c r="U913" s="1"/>
  <c r="T912"/>
  <c r="U912" s="1"/>
  <c r="T911"/>
  <c r="U911" s="1"/>
  <c r="T910"/>
  <c r="U910" s="1"/>
  <c r="T909"/>
  <c r="U909" s="1"/>
  <c r="T908"/>
  <c r="U908" s="1"/>
  <c r="T907"/>
  <c r="U907" s="1"/>
  <c r="T906"/>
  <c r="U906" s="1"/>
  <c r="T905"/>
  <c r="U905" s="1"/>
  <c r="T904"/>
  <c r="U904" s="1"/>
  <c r="T903"/>
  <c r="U903" s="1"/>
  <c r="T902"/>
  <c r="U902" s="1"/>
  <c r="T901"/>
  <c r="U901" s="1"/>
  <c r="T900"/>
  <c r="U900" s="1"/>
  <c r="T899"/>
  <c r="U899" s="1"/>
  <c r="T896"/>
  <c r="U896" s="1"/>
  <c r="T895"/>
  <c r="U895" s="1"/>
  <c r="T894"/>
  <c r="U894" s="1"/>
  <c r="T893"/>
  <c r="U893" s="1"/>
  <c r="T892"/>
  <c r="U892" s="1"/>
  <c r="T891"/>
  <c r="U891" s="1"/>
  <c r="T890"/>
  <c r="U890" s="1"/>
  <c r="T889"/>
  <c r="U889" s="1"/>
  <c r="T888"/>
  <c r="U888" s="1"/>
  <c r="T885"/>
  <c r="U885" s="1"/>
  <c r="T884"/>
  <c r="U884" s="1"/>
  <c r="T883"/>
  <c r="U883" s="1"/>
  <c r="T882"/>
  <c r="U882" s="1"/>
  <c r="T881"/>
  <c r="U881" s="1"/>
  <c r="T878"/>
  <c r="U878" s="1"/>
  <c r="T877"/>
  <c r="U877" s="1"/>
  <c r="T876"/>
  <c r="U876" s="1"/>
  <c r="T875"/>
  <c r="U875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T864"/>
  <c r="U864" s="1"/>
  <c r="T863"/>
  <c r="U863" s="1"/>
  <c r="T862"/>
  <c r="U862" s="1"/>
  <c r="T861"/>
  <c r="U861" s="1"/>
  <c r="T860"/>
  <c r="U860" s="1"/>
  <c r="T859"/>
  <c r="U859" s="1"/>
  <c r="T858"/>
  <c r="U858" s="1"/>
  <c r="T857"/>
  <c r="U857" s="1"/>
  <c r="T856"/>
  <c r="U856" s="1"/>
  <c r="T855"/>
  <c r="U855" s="1"/>
  <c r="T854"/>
  <c r="U854" s="1"/>
  <c r="T853"/>
  <c r="U853" s="1"/>
  <c r="T852"/>
  <c r="U852" s="1"/>
  <c r="T851"/>
  <c r="U851" s="1"/>
  <c r="T850"/>
  <c r="U850" s="1"/>
  <c r="T849"/>
  <c r="U849" s="1"/>
  <c r="T848"/>
  <c r="U848" s="1"/>
  <c r="T847"/>
  <c r="U847" s="1"/>
  <c r="T846"/>
  <c r="U846" s="1"/>
  <c r="T845"/>
  <c r="U845" s="1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T836"/>
  <c r="U836" s="1"/>
  <c r="T835"/>
  <c r="U835" s="1"/>
  <c r="T834"/>
  <c r="U834" s="1"/>
  <c r="T833"/>
  <c r="U833" s="1"/>
  <c r="T832"/>
  <c r="U832" s="1"/>
  <c r="T831"/>
  <c r="U831" s="1"/>
  <c r="T830"/>
  <c r="U830" s="1"/>
  <c r="T829"/>
  <c r="U829" s="1"/>
  <c r="T828"/>
  <c r="U828" s="1"/>
  <c r="T827"/>
  <c r="U827" s="1"/>
  <c r="T826"/>
  <c r="U826" s="1"/>
  <c r="T825"/>
  <c r="U825" s="1"/>
  <c r="T824"/>
  <c r="U824" s="1"/>
  <c r="T823"/>
  <c r="U823" s="1"/>
  <c r="T822"/>
  <c r="U822" s="1"/>
  <c r="T821"/>
  <c r="U821" s="1"/>
  <c r="T820"/>
  <c r="U820" s="1"/>
  <c r="T819"/>
  <c r="U819" s="1"/>
  <c r="T818"/>
  <c r="U818" s="1"/>
  <c r="T817"/>
  <c r="U817" s="1"/>
  <c r="T816"/>
  <c r="U816" s="1"/>
  <c r="T815"/>
  <c r="U815" s="1"/>
  <c r="T814"/>
  <c r="U814" s="1"/>
  <c r="T813"/>
  <c r="U813" s="1"/>
  <c r="T812"/>
  <c r="U812" s="1"/>
  <c r="T811"/>
  <c r="U811" s="1"/>
  <c r="T810"/>
  <c r="U810" s="1"/>
  <c r="T809"/>
  <c r="U809" s="1"/>
  <c r="T808"/>
  <c r="U808" s="1"/>
  <c r="T807"/>
  <c r="U807" s="1"/>
  <c r="T806"/>
  <c r="U806" s="1"/>
  <c r="T805"/>
  <c r="U805" s="1"/>
  <c r="T804"/>
  <c r="U804" s="1"/>
  <c r="T803"/>
  <c r="U803" s="1"/>
  <c r="T802"/>
  <c r="U802" s="1"/>
  <c r="T801"/>
  <c r="U801" s="1"/>
  <c r="T800"/>
  <c r="U800" s="1"/>
  <c r="T799"/>
  <c r="U799" s="1"/>
  <c r="T798"/>
  <c r="U798" s="1"/>
  <c r="T797"/>
  <c r="U797" s="1"/>
  <c r="T796"/>
  <c r="U796" s="1"/>
  <c r="T795"/>
  <c r="U795" s="1"/>
  <c r="T794"/>
  <c r="U794" s="1"/>
  <c r="T793"/>
  <c r="U793" s="1"/>
  <c r="T792"/>
  <c r="U792" s="1"/>
  <c r="T791"/>
  <c r="U791" s="1"/>
  <c r="T790"/>
  <c r="U790" s="1"/>
  <c r="T789"/>
  <c r="U789" s="1"/>
  <c r="T788"/>
  <c r="U788" s="1"/>
  <c r="T787"/>
  <c r="U787" s="1"/>
  <c r="T786"/>
  <c r="U786" s="1"/>
  <c r="T785"/>
  <c r="U785" s="1"/>
  <c r="T724"/>
  <c r="U724" s="1"/>
  <c r="T723"/>
  <c r="U723" s="1"/>
  <c r="T722"/>
  <c r="U722" s="1"/>
  <c r="T721"/>
  <c r="U721" s="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T702"/>
  <c r="U702" s="1"/>
  <c r="T701"/>
  <c r="U701" s="1"/>
  <c r="T700"/>
  <c r="U700" s="1"/>
  <c r="T699"/>
  <c r="U699" s="1"/>
  <c r="T698"/>
  <c r="U698" s="1"/>
  <c r="T697"/>
  <c r="U697" s="1"/>
  <c r="T696"/>
  <c r="U696" s="1"/>
  <c r="T695"/>
  <c r="U695" s="1"/>
  <c r="T694"/>
  <c r="U694" s="1"/>
  <c r="T693"/>
  <c r="U693" s="1"/>
  <c r="T692"/>
  <c r="U692" s="1"/>
  <c r="T691"/>
  <c r="U691" s="1"/>
  <c r="T686"/>
  <c r="U686" s="1"/>
  <c r="T683"/>
  <c r="U683" s="1"/>
  <c r="T682"/>
  <c r="U682" s="1"/>
  <c r="T681"/>
  <c r="U681" s="1"/>
  <c r="T680"/>
  <c r="U680" s="1"/>
  <c r="T679"/>
  <c r="U679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4"/>
  <c r="U664" s="1"/>
  <c r="T663"/>
  <c r="U663" s="1"/>
  <c r="T662"/>
  <c r="U662" s="1"/>
  <c r="T659"/>
  <c r="U659" s="1"/>
  <c r="T658"/>
  <c r="U658" s="1"/>
  <c r="T657"/>
  <c r="U657" s="1"/>
  <c r="T654"/>
  <c r="U654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4"/>
  <c r="U644" s="1"/>
  <c r="T643"/>
  <c r="U643" s="1"/>
  <c r="T640"/>
  <c r="U640" s="1"/>
  <c r="T639"/>
  <c r="U639" s="1"/>
  <c r="T638"/>
  <c r="U638" s="1"/>
  <c r="T637"/>
  <c r="U637" s="1"/>
  <c r="T636"/>
  <c r="U636" s="1"/>
  <c r="T635"/>
  <c r="U635" s="1"/>
  <c r="T634"/>
  <c r="U634" s="1"/>
  <c r="T633"/>
  <c r="U633" s="1"/>
  <c r="T632"/>
  <c r="U632" s="1"/>
  <c r="T631"/>
  <c r="U631" s="1"/>
  <c r="T628"/>
  <c r="U628" s="1"/>
  <c r="T627"/>
  <c r="U627" s="1"/>
  <c r="T626"/>
  <c r="U626" s="1"/>
  <c r="T625"/>
  <c r="U625" s="1"/>
  <c r="T624"/>
  <c r="U624" s="1"/>
  <c r="T623"/>
  <c r="U623" s="1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T599"/>
  <c r="U599" s="1"/>
  <c r="T598"/>
  <c r="U598" s="1"/>
  <c r="T597"/>
  <c r="U597" s="1"/>
  <c r="T596"/>
  <c r="U596" s="1"/>
  <c r="T595"/>
  <c r="U595" s="1"/>
  <c r="T593"/>
  <c r="U593" s="1"/>
  <c r="T592"/>
  <c r="U592" s="1"/>
  <c r="T591"/>
  <c r="U591" s="1"/>
  <c r="T590"/>
  <c r="U590" s="1"/>
  <c r="T589"/>
  <c r="U589" s="1"/>
  <c r="T588"/>
  <c r="U588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1"/>
  <c r="U571" s="1"/>
  <c r="T570"/>
  <c r="U570" s="1"/>
  <c r="T567"/>
  <c r="U567" s="1"/>
  <c r="T566"/>
  <c r="U566" s="1"/>
  <c r="T565"/>
  <c r="U565" s="1"/>
  <c r="T564"/>
  <c r="U564" s="1"/>
  <c r="T563"/>
  <c r="U563" s="1"/>
  <c r="T560"/>
  <c r="U560" s="1"/>
  <c r="T557"/>
  <c r="U557" s="1"/>
  <c r="T548"/>
  <c r="U548" s="1"/>
  <c r="T545"/>
  <c r="U545" s="1"/>
  <c r="T544"/>
  <c r="U544" s="1"/>
  <c r="T541"/>
  <c r="U541" s="1"/>
  <c r="T538"/>
  <c r="U538" s="1"/>
  <c r="T537"/>
  <c r="U537" s="1"/>
  <c r="T536"/>
  <c r="U536" s="1"/>
  <c r="T525"/>
  <c r="U525" s="1"/>
  <c r="T524"/>
  <c r="U524" s="1"/>
  <c r="T523"/>
  <c r="U523" s="1"/>
  <c r="T520"/>
  <c r="U520" s="1"/>
  <c r="T515"/>
  <c r="U515" s="1"/>
  <c r="T514"/>
  <c r="U514" s="1"/>
  <c r="T513"/>
  <c r="U513" s="1"/>
  <c r="T512"/>
  <c r="U512" s="1"/>
  <c r="T507"/>
  <c r="U507" s="1"/>
  <c r="T504"/>
  <c r="U504" s="1"/>
  <c r="T501"/>
  <c r="U501" s="1"/>
  <c r="T500"/>
  <c r="U500" s="1"/>
  <c r="T499"/>
  <c r="U499" s="1"/>
  <c r="T498"/>
  <c r="U498" s="1"/>
  <c r="T497"/>
  <c r="U497" s="1"/>
  <c r="T492"/>
  <c r="U492" s="1"/>
  <c r="T487"/>
  <c r="U487" s="1"/>
  <c r="T486"/>
  <c r="U486" s="1"/>
  <c r="T485"/>
  <c r="U485" s="1"/>
  <c r="T484"/>
  <c r="U484" s="1"/>
  <c r="T481"/>
  <c r="U481" s="1"/>
  <c r="T480"/>
  <c r="U480" s="1"/>
  <c r="T479"/>
  <c r="U479" s="1"/>
  <c r="T478"/>
  <c r="U478" s="1"/>
  <c r="T477"/>
  <c r="U477" s="1"/>
  <c r="T476"/>
  <c r="U476" s="1"/>
  <c r="T475"/>
  <c r="U475" s="1"/>
  <c r="T474"/>
  <c r="U474" s="1"/>
  <c r="T473"/>
  <c r="U473" s="1"/>
  <c r="T472"/>
  <c r="U472" s="1"/>
  <c r="T471"/>
  <c r="U471" s="1"/>
  <c r="T470"/>
  <c r="U470" s="1"/>
  <c r="T469"/>
  <c r="U469" s="1"/>
  <c r="T467"/>
  <c r="U467" s="1"/>
  <c r="T466"/>
  <c r="U466" s="1"/>
  <c r="T465"/>
  <c r="U465" s="1"/>
  <c r="T464"/>
  <c r="U464" s="1"/>
  <c r="T463"/>
  <c r="U463" s="1"/>
  <c r="T462"/>
  <c r="U462" s="1"/>
  <c r="T461"/>
  <c r="U461" s="1"/>
  <c r="T460"/>
  <c r="U460" s="1"/>
  <c r="T459"/>
  <c r="U459" s="1"/>
  <c r="T458"/>
  <c r="U458" s="1"/>
  <c r="T457"/>
  <c r="U457" s="1"/>
  <c r="T456"/>
  <c r="U456" s="1"/>
  <c r="T455"/>
  <c r="U455" s="1"/>
  <c r="T454"/>
  <c r="U454" s="1"/>
  <c r="T453"/>
  <c r="U453" s="1"/>
  <c r="T450"/>
  <c r="U450" s="1"/>
  <c r="T447"/>
  <c r="U447" s="1"/>
  <c r="T446"/>
  <c r="U446" s="1"/>
  <c r="T445"/>
  <c r="U445" s="1"/>
  <c r="T444"/>
  <c r="U444" s="1"/>
  <c r="T443"/>
  <c r="U443" s="1"/>
  <c r="T442"/>
  <c r="U442" s="1"/>
  <c r="T441"/>
  <c r="U441" s="1"/>
  <c r="T440"/>
  <c r="U440" s="1"/>
  <c r="T439"/>
  <c r="U439" s="1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30"/>
  <c r="U430" s="1"/>
  <c r="T429"/>
  <c r="U429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2"/>
  <c r="U382" s="1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T368"/>
  <c r="U368" s="1"/>
  <c r="T367"/>
  <c r="U367" s="1"/>
  <c r="T366"/>
  <c r="U366" s="1"/>
  <c r="T365"/>
  <c r="U365" s="1"/>
  <c r="T364"/>
  <c r="U364" s="1"/>
  <c r="T363"/>
  <c r="U363" s="1"/>
  <c r="T362"/>
  <c r="U362" s="1"/>
  <c r="T361"/>
  <c r="U361" s="1"/>
  <c r="T360"/>
  <c r="U360" s="1"/>
  <c r="T359"/>
  <c r="U359" s="1"/>
  <c r="T358"/>
  <c r="U358" s="1"/>
  <c r="T357"/>
  <c r="U357" s="1"/>
  <c r="T356"/>
  <c r="U356" s="1"/>
  <c r="T355"/>
  <c r="U355" s="1"/>
  <c r="T354"/>
  <c r="U354" s="1"/>
  <c r="T353"/>
  <c r="U353" s="1"/>
  <c r="T352"/>
  <c r="U352" s="1"/>
  <c r="T351"/>
  <c r="U351" s="1"/>
  <c r="T350"/>
  <c r="U350" s="1"/>
  <c r="T349"/>
  <c r="U349" s="1"/>
  <c r="T348"/>
  <c r="U348" s="1"/>
  <c r="T347"/>
  <c r="U347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2"/>
  <c r="U322" s="1"/>
  <c r="T321"/>
  <c r="U321" s="1"/>
  <c r="T308"/>
  <c r="U308" s="1"/>
  <c r="T307"/>
  <c r="U307" s="1"/>
  <c r="T306"/>
  <c r="U306" s="1"/>
  <c r="T305"/>
  <c r="U305" s="1"/>
  <c r="T304"/>
  <c r="U304" s="1"/>
  <c r="T303"/>
  <c r="U303" s="1"/>
  <c r="T302"/>
  <c r="U302" s="1"/>
  <c r="T301"/>
  <c r="U301" s="1"/>
  <c r="T300"/>
  <c r="U300" s="1"/>
  <c r="T295"/>
  <c r="U295" s="1"/>
  <c r="T294"/>
  <c r="U294" s="1"/>
  <c r="T293"/>
  <c r="U293" s="1"/>
  <c r="T292"/>
  <c r="U292" s="1"/>
  <c r="T291"/>
  <c r="U291" s="1"/>
  <c r="T290"/>
  <c r="U290" s="1"/>
  <c r="T289"/>
  <c r="U289" s="1"/>
  <c r="T288"/>
  <c r="U288" s="1"/>
  <c r="T287"/>
  <c r="U287" s="1"/>
  <c r="T286"/>
  <c r="U286" s="1"/>
  <c r="T285"/>
  <c r="U285" s="1"/>
  <c r="T284"/>
  <c r="U284" s="1"/>
  <c r="T283"/>
  <c r="U283" s="1"/>
  <c r="T282"/>
  <c r="U282" s="1"/>
  <c r="T281"/>
  <c r="U281" s="1"/>
  <c r="T280"/>
  <c r="U280" s="1"/>
  <c r="T279"/>
  <c r="U279" s="1"/>
  <c r="T278"/>
  <c r="U278" s="1"/>
  <c r="T277"/>
  <c r="U277" s="1"/>
  <c r="T276"/>
  <c r="U276" s="1"/>
  <c r="T275"/>
  <c r="U275" s="1"/>
  <c r="T274"/>
  <c r="U274" s="1"/>
  <c r="T273"/>
  <c r="U273" s="1"/>
  <c r="T272"/>
  <c r="U272" s="1"/>
  <c r="T271"/>
  <c r="U271" s="1"/>
  <c r="T270"/>
  <c r="U270" s="1"/>
  <c r="T269"/>
  <c r="U269" s="1"/>
  <c r="T268"/>
  <c r="U268" s="1"/>
  <c r="T267"/>
  <c r="U267" s="1"/>
  <c r="T266"/>
  <c r="U266" s="1"/>
  <c r="T265"/>
  <c r="U265" s="1"/>
  <c r="T264"/>
  <c r="U264" s="1"/>
  <c r="T263"/>
  <c r="U263" s="1"/>
  <c r="T262"/>
  <c r="U262" s="1"/>
  <c r="T261"/>
  <c r="U261" s="1"/>
  <c r="T260"/>
  <c r="U260" s="1"/>
  <c r="T259"/>
  <c r="U259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48"/>
  <c r="U248" s="1"/>
  <c r="T247"/>
  <c r="U247" s="1"/>
  <c r="T246"/>
  <c r="U246" s="1"/>
  <c r="T243"/>
  <c r="U243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29"/>
  <c r="U229" s="1"/>
  <c r="T228"/>
  <c r="U228" s="1"/>
  <c r="T227"/>
  <c r="U227" s="1"/>
  <c r="T220"/>
  <c r="U220" s="1"/>
  <c r="T219"/>
  <c r="U219" s="1"/>
  <c r="T218"/>
  <c r="U218" s="1"/>
  <c r="T217"/>
  <c r="U217" s="1"/>
  <c r="T216"/>
  <c r="U216" s="1"/>
  <c r="T215"/>
  <c r="U215" s="1"/>
  <c r="T214"/>
  <c r="U214" s="1"/>
  <c r="T211"/>
  <c r="U211" s="1"/>
  <c r="T210"/>
  <c r="U210" s="1"/>
  <c r="T209"/>
  <c r="U209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4"/>
  <c r="U184" s="1"/>
  <c r="T183"/>
  <c r="U183" s="1"/>
  <c r="T182"/>
  <c r="U182" s="1"/>
  <c r="T181"/>
  <c r="U181" s="1"/>
  <c r="T180"/>
  <c r="U180" s="1"/>
  <c r="T179"/>
  <c r="U179" s="1"/>
  <c r="T178"/>
  <c r="U178" s="1"/>
  <c r="T177"/>
  <c r="U177" s="1"/>
  <c r="T176"/>
  <c r="U176" s="1"/>
  <c r="T175"/>
  <c r="U175" s="1"/>
  <c r="T174"/>
  <c r="U174" s="1"/>
  <c r="T173"/>
  <c r="U173" s="1"/>
  <c r="U171"/>
  <c r="T170"/>
  <c r="U170" s="1"/>
  <c r="T169"/>
  <c r="U169" s="1"/>
  <c r="T168"/>
  <c r="U168" s="1"/>
  <c r="T162"/>
  <c r="U162" s="1"/>
  <c r="T159"/>
  <c r="U159" s="1"/>
  <c r="T158"/>
  <c r="U158" s="1"/>
  <c r="T157"/>
  <c r="U157" s="1"/>
  <c r="T156"/>
  <c r="U156" s="1"/>
  <c r="T155"/>
  <c r="U155" s="1"/>
  <c r="T154"/>
  <c r="U154" s="1"/>
  <c r="T153"/>
  <c r="U153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T142"/>
  <c r="U142" s="1"/>
  <c r="T141"/>
  <c r="U141" s="1"/>
  <c r="T140"/>
  <c r="U140" s="1"/>
  <c r="T139"/>
  <c r="U139" s="1"/>
  <c r="T138"/>
  <c r="U138" s="1"/>
  <c r="T137"/>
  <c r="U137" s="1"/>
  <c r="T136"/>
  <c r="U136" s="1"/>
  <c r="T135"/>
  <c r="U135" s="1"/>
  <c r="T134"/>
  <c r="U134" s="1"/>
  <c r="T133"/>
  <c r="U133" s="1"/>
  <c r="T132"/>
  <c r="U132" s="1"/>
  <c r="T131"/>
  <c r="U131" s="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8"/>
  <c r="U98" s="1"/>
  <c r="T97"/>
  <c r="U97" s="1"/>
  <c r="T95"/>
  <c r="U95" s="1"/>
  <c r="T94"/>
  <c r="U94" s="1"/>
  <c r="T93"/>
  <c r="U93" s="1"/>
  <c r="T92"/>
  <c r="U92" s="1"/>
  <c r="T91"/>
  <c r="U91" s="1"/>
  <c r="T90"/>
  <c r="U90" s="1"/>
  <c r="T89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6"/>
  <c r="U66" s="1"/>
  <c r="T61"/>
  <c r="U61" s="1"/>
  <c r="T60"/>
  <c r="U60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3"/>
  <c r="U43" s="1"/>
  <c r="T36"/>
  <c r="U36" s="1"/>
  <c r="T35"/>
  <c r="U35" s="1"/>
  <c r="T34"/>
  <c r="U34" s="1"/>
  <c r="T33"/>
  <c r="U33" s="1"/>
  <c r="T32"/>
  <c r="U32" s="1"/>
  <c r="T31"/>
  <c r="U31" s="1"/>
  <c r="T30"/>
  <c r="U30" s="1"/>
  <c r="T29"/>
  <c r="U29" s="1"/>
  <c r="T28"/>
  <c r="U28" s="1"/>
  <c r="T27"/>
  <c r="U27" s="1"/>
  <c r="T26"/>
  <c r="U26" s="1"/>
  <c r="T23"/>
  <c r="U23" s="1"/>
  <c r="T22"/>
  <c r="U22" s="1"/>
  <c r="T21"/>
  <c r="U21" s="1"/>
  <c r="T20"/>
  <c r="U20" s="1"/>
  <c r="T17"/>
  <c r="U17" s="1"/>
  <c r="T16"/>
  <c r="U16" s="1"/>
  <c r="T15"/>
  <c r="U15" s="1"/>
  <c r="T14"/>
  <c r="U14" s="1"/>
  <c r="T2867" l="1"/>
  <c r="U2867" s="1"/>
  <c r="T2868"/>
  <c r="U2868" s="1"/>
  <c r="S96" l="1"/>
  <c r="T96" s="1"/>
  <c r="U96" s="1"/>
  <c r="T2864"/>
  <c r="U2864" s="1"/>
  <c r="U2785"/>
  <c r="U2786"/>
  <c r="U2787"/>
  <c r="U2788"/>
  <c r="U2789"/>
  <c r="U2790"/>
  <c r="U2791"/>
  <c r="U2792"/>
  <c r="U2793"/>
  <c r="U2794"/>
  <c r="U2795"/>
  <c r="U2797"/>
  <c r="U2800"/>
  <c r="U2801"/>
  <c r="U2802"/>
  <c r="U2803"/>
  <c r="U2804"/>
  <c r="U2805"/>
  <c r="U2806"/>
  <c r="U2807"/>
  <c r="U2808"/>
  <c r="U2809"/>
  <c r="U2810"/>
  <c r="U2811"/>
  <c r="U2812"/>
  <c r="U2813"/>
  <c r="U2815"/>
  <c r="U2816"/>
  <c r="U2817"/>
  <c r="U2818"/>
  <c r="U2819"/>
  <c r="U2820"/>
  <c r="U2821"/>
  <c r="U2822"/>
  <c r="U2823"/>
  <c r="U2824"/>
  <c r="U2825"/>
  <c r="U2826"/>
  <c r="U2827"/>
  <c r="U2828"/>
  <c r="U2829"/>
  <c r="U2830"/>
  <c r="U2831"/>
  <c r="U2832"/>
  <c r="U2836"/>
  <c r="U2837"/>
  <c r="U2838"/>
  <c r="U2839"/>
  <c r="U2840"/>
  <c r="U2842"/>
  <c r="U2843"/>
  <c r="U2844"/>
  <c r="U2846"/>
  <c r="U2847"/>
  <c r="U2848"/>
  <c r="U2852"/>
  <c r="U2853"/>
  <c r="U2856"/>
  <c r="U2860"/>
  <c r="U2861"/>
  <c r="U2862"/>
  <c r="U2863"/>
  <c r="U2865"/>
  <c r="U2866"/>
  <c r="U2762"/>
  <c r="U2763"/>
  <c r="U2764"/>
  <c r="U2765"/>
  <c r="U2766"/>
  <c r="U2769"/>
  <c r="U2770"/>
  <c r="U2771"/>
  <c r="U2772"/>
  <c r="U2773"/>
  <c r="U2774"/>
  <c r="U2775"/>
  <c r="U2776"/>
  <c r="S1197" l="1"/>
  <c r="T1197" s="1"/>
  <c r="U1197" s="1"/>
  <c r="U2761"/>
  <c r="U2782" s="1"/>
  <c r="S399"/>
  <c r="T399" s="1"/>
  <c r="U399" s="1"/>
  <c r="S594"/>
  <c r="T594" s="1"/>
  <c r="U594" s="1"/>
  <c r="S468"/>
  <c r="T468" s="1"/>
  <c r="U468" s="1"/>
  <c r="S99"/>
  <c r="T99" s="1"/>
  <c r="U99" s="1"/>
  <c r="U2784" l="1"/>
  <c r="T13" l="1"/>
  <c r="U13" l="1"/>
  <c r="T2758"/>
  <c r="U2758" l="1"/>
  <c r="T2796"/>
  <c r="T2872" s="1"/>
  <c r="T2873" l="1"/>
  <c r="U2796"/>
  <c r="U2872" s="1"/>
  <c r="U2873" l="1"/>
</calcChain>
</file>

<file path=xl/comments1.xml><?xml version="1.0" encoding="utf-8"?>
<comments xmlns="http://schemas.openxmlformats.org/spreadsheetml/2006/main">
  <authors>
    <author>Автор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со справочником ЕНСТРУ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3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1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большой буквы</t>
        </r>
      </text>
    </comment>
    <comment ref="E1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сравнения с ЕНСТРУ</t>
        </r>
      </text>
    </comment>
    <comment ref="K13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3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3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3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3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0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P20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Только Кг по енс тру</t>
        </r>
      </text>
    </comment>
    <comment ref="K48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5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6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6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6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6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6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6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7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7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6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6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6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6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7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7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7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7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7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7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7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7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8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8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8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8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8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9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6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сверки ЕНСТРУ</t>
        </r>
      </text>
    </comment>
    <comment ref="K69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1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1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2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2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2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9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E119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сравнения енстру</t>
        </r>
      </text>
    </comment>
    <comment ref="K123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3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3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3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3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3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3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0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E15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сравнения с ЕНСТРУ</t>
        </r>
      </text>
    </comment>
    <comment ref="K151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1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2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2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3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3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5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5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5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5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5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5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5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6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6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6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6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6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7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7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7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7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8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8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8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9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9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9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9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9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9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0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0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0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1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1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1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1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1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1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2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2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2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2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72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</commentList>
</comments>
</file>

<file path=xl/sharedStrings.xml><?xml version="1.0" encoding="utf-8"?>
<sst xmlns="http://schemas.openxmlformats.org/spreadsheetml/2006/main" count="41201" uniqueCount="9494">
  <si>
    <t>74.90.20.000.050.00.0777.000000000000</t>
  </si>
  <si>
    <t>62.09.20.000.005.00.0777.000000000000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</si>
  <si>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</si>
  <si>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пользованию информационной системой электронных закупок</t>
  </si>
  <si>
    <t>ОИ</t>
  </si>
  <si>
    <t>Северо-Казахстанская область, г.Петропавловск, пр. Я.Гашека 1</t>
  </si>
  <si>
    <t>январь-февраль</t>
  </si>
  <si>
    <t>оплата поквартально по факту оказания услуг</t>
  </si>
  <si>
    <t>ОВХ</t>
  </si>
  <si>
    <t>Акмолинская область  г.Астана</t>
  </si>
  <si>
    <t>до 31 декабря 2016 г.</t>
  </si>
  <si>
    <t>срок оказания услуг до 31 декабря 2016 г</t>
  </si>
  <si>
    <t xml:space="preserve"> Предоставление обновляемых через Интернет нормативно-правовых актов РК, справочной и иной информации</t>
  </si>
  <si>
    <t>590000000</t>
  </si>
  <si>
    <t>до 31 декабря 2016г.</t>
  </si>
  <si>
    <t>оплата  по факту оказания услуг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</si>
  <si>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</si>
  <si>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</si>
  <si>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</si>
  <si>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оплата по факту оказания услуг</t>
  </si>
  <si>
    <t>53.20.19.000.001.00.0777.000000000000</t>
  </si>
  <si>
    <t>отправка и получение корреспонденции</t>
  </si>
  <si>
    <t>январь</t>
  </si>
  <si>
    <t>до 31 декабря 2016</t>
  </si>
  <si>
    <t>оплата ежемесячно по факту</t>
  </si>
  <si>
    <t/>
  </si>
  <si>
    <t>53.10.12.900.000.00.0777.000000000000</t>
  </si>
  <si>
    <t>Услуги почтовые, связанные с письмами</t>
  </si>
  <si>
    <t>отправка почтовой корреспонденции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</si>
  <si>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</si>
  <si>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</si>
  <si>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</si>
  <si>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</si>
  <si>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</si>
  <si>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</si>
  <si>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предоплата 100%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</si>
  <si>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</si>
  <si>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</si>
  <si>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январь-февраль, март-апрель,май-июнь, октябрь-ноябрь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</si>
  <si>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</si>
  <si>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</si>
  <si>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</si>
  <si>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март-апрель, июль-август, сентябрь-октябрь, ноябрь-декабрь</t>
  </si>
  <si>
    <t>Услуги по размещению рекламы на телевидении</t>
  </si>
  <si>
    <t>январь-февраль, март-апрель</t>
  </si>
  <si>
    <t>58.14.31.000.000.00.0777.000000000000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</si>
  <si>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</si>
  <si>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</si>
  <si>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18.12.16.000.000.00.0777.000000000000</t>
  </si>
  <si>
    <t>Услуги по печатанию непосредственно на прочих материалах, не являющихся бумагой</t>
  </si>
  <si>
    <t>январь-февраль, июль-август</t>
  </si>
  <si>
    <t>Услуги</t>
  </si>
  <si>
    <t>Роза</t>
  </si>
  <si>
    <t>экстра группа, ГОСТ 18908.1-73</t>
  </si>
  <si>
    <t>DDP</t>
  </si>
  <si>
    <t>поставка в течение 5 дней</t>
  </si>
  <si>
    <t>оплата по факту</t>
  </si>
  <si>
    <t>Штука</t>
  </si>
  <si>
    <t>01.19.21.190.003.00.0796.000000000000</t>
  </si>
  <si>
    <t>Тюльпан</t>
  </si>
  <si>
    <t>группа 1, ГОСТ 18908.7-73</t>
  </si>
  <si>
    <t>Товары</t>
  </si>
  <si>
    <t>ЭЦПП</t>
  </si>
  <si>
    <t>74.90.20.000.022.00.0777.000000000000</t>
  </si>
  <si>
    <t>Услуги по проведению ревизий финансовых</t>
  </si>
  <si>
    <t>услуги  аудита финансовой отчетности за 2015г</t>
  </si>
  <si>
    <t>январь-апрель</t>
  </si>
  <si>
    <t>Северо-Казахстанская область, г.Петропавловск</t>
  </si>
  <si>
    <t>февраль-март 2016 года</t>
  </si>
  <si>
    <t>услуги  аудита налоговой отчетности за 2009-2013г</t>
  </si>
  <si>
    <t>март-апрель 2016 года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</si>
  <si>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</si>
  <si>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</si>
  <si>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 xml:space="preserve">страхование оборудования, приобретенного согласно договора  лизинга </t>
  </si>
  <si>
    <t>сентябрь</t>
  </si>
  <si>
    <t>до сентября 2017 года</t>
  </si>
  <si>
    <t>65.12.11.335.000.00.0777.000000000000</t>
  </si>
  <si>
    <t>Услуги по страхованию от несчастных случаев</t>
  </si>
  <si>
    <t>апрель</t>
  </si>
  <si>
    <t>до апреля 2017 года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</si>
  <si>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</si>
  <si>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</si>
  <si>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</si>
  <si>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31 декабря 2016 года</t>
  </si>
  <si>
    <t>январь-май, август-декабрь</t>
  </si>
  <si>
    <t>01.19.21.110.000.00.0796.000000000000</t>
  </si>
  <si>
    <t>60.20.40.000.000.00.0777.000000000000</t>
  </si>
  <si>
    <t>до декабря 2016 года</t>
  </si>
  <si>
    <t>Работы</t>
  </si>
  <si>
    <t>73.11.19.900.007.00.0999.000000000000</t>
  </si>
  <si>
    <t>Работы по изготовлению рекламных/информационных и аналогичных конструкций</t>
  </si>
  <si>
    <t>Изготовление презентационной рекламно имиджевой продукции.</t>
  </si>
  <si>
    <t>январь-май, август-ноябрь</t>
  </si>
  <si>
    <t>Северо-Казахстанская область г.Петропавловск</t>
  </si>
  <si>
    <t>оказание услуг в течение  10 дней</t>
  </si>
  <si>
    <t>Изготовление приветственных адресов</t>
  </si>
  <si>
    <t>73.20.11.000.000.00.0777.000000000000</t>
  </si>
  <si>
    <t>Услуги по изучению/исследованию/мониторингу/анализу рынка/деятельности</t>
  </si>
  <si>
    <t>Бюллетень цен «Нефтегазовое оборудование» (online-версия).</t>
  </si>
  <si>
    <t>январь, апрель, июль, октябрь</t>
  </si>
  <si>
    <t>Россия 125424, Москва, а/я 61, СЛАНТ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</si>
  <si>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</si>
  <si>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</si>
  <si>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изготовлению и печатанию визитных карточек</t>
  </si>
  <si>
    <t>январь-март, май-ноябрь</t>
  </si>
  <si>
    <t>Справочник недропользователей РК</t>
  </si>
  <si>
    <t>г.Алматы, проспект Достык, 85, офис 216</t>
  </si>
  <si>
    <t>Рекламные каталоги, буклеты АО "ПЗТМ", рекламные листы.</t>
  </si>
  <si>
    <t>январь-май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</si>
  <si>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</si>
  <si>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январь-апрель, август-декабрь</t>
  </si>
  <si>
    <t>18.12.19.900.003.00.0777.000000000000</t>
  </si>
  <si>
    <t>Услуги по нанесению надписи/изображений/эмблем на предмет/объект</t>
  </si>
  <si>
    <t>Нанесение логотипов на презентационные материалы</t>
  </si>
  <si>
    <t>январь-апрель, июль-август, октябрь-ноябрь</t>
  </si>
  <si>
    <t>Подготовка и публикация рекламно имиджевых материалов о заводе в СМИ.</t>
  </si>
  <si>
    <t>январь-апрель, июль-ноябрь</t>
  </si>
  <si>
    <t>93.19.19.900.001.00.0777.000000000000</t>
  </si>
  <si>
    <t>Услуги по размещению информационных материалов в средствах массовой информации</t>
  </si>
  <si>
    <t>Публикация объявлений, соболезнований.</t>
  </si>
  <si>
    <t>январь-февраль, июль-август, октябрь-ноябрь</t>
  </si>
  <si>
    <t>77.39.19.900.007.00.0777.000000000000</t>
  </si>
  <si>
    <t>Услуги по аренде информационно-выставочных конструкций</t>
  </si>
  <si>
    <t>Участие в выставках, Mioge 2016 г. Москва, Kioge 2016, г. Алматы, KADEX 2016, г. Астана, Сургут Нефть и Газ 2016, г. Сургут и др.</t>
  </si>
  <si>
    <t>февраль-июнь, август-декабрь</t>
  </si>
  <si>
    <t>18.11.10.000.000.00.0777.000000000000</t>
  </si>
  <si>
    <t>Услуги по печатанию газет</t>
  </si>
  <si>
    <t>Услуги по печати заводской газеты "Машиностроитель"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</si>
  <si>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</si>
  <si>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25.62.20.000.001.00.0999.000000000000</t>
  </si>
  <si>
    <t>Работы по механической обработке металлических изделий</t>
  </si>
  <si>
    <t xml:space="preserve">Механическая обработка изделий </t>
  </si>
  <si>
    <t>Северо-Казахстанская область, г.Петропавловск пр.Я.Гашека,1</t>
  </si>
  <si>
    <t>февраль-апрель</t>
  </si>
  <si>
    <t xml:space="preserve">Северо-Казахстанская область, г.Петропавловск </t>
  </si>
  <si>
    <t>в течении 5 дней после получения заявки заказчика</t>
  </si>
  <si>
    <t>100% по факту выполнения работ</t>
  </si>
  <si>
    <t>Токарная обработка металлоизделий</t>
  </si>
  <si>
    <t>в течении 10 дней после получения заявки заказчика</t>
  </si>
  <si>
    <t>27.20.22.900.000.00.0796.000000000006</t>
  </si>
  <si>
    <t>Аккумулятор</t>
  </si>
  <si>
    <t>напряжение 12 В, емкость 1,2-50 А/ч</t>
  </si>
  <si>
    <t>для автономного источника питания</t>
  </si>
  <si>
    <t>февраль-май, июнь-август, сентябрь-ноябрь</t>
  </si>
  <si>
    <t>DAP</t>
  </si>
  <si>
    <t>поставка в течение 2-х дней</t>
  </si>
  <si>
    <t>предоплата 50 %</t>
  </si>
  <si>
    <t>26.30.60.000.015.00.0796.000000000000</t>
  </si>
  <si>
    <t>Батарея</t>
  </si>
  <si>
    <t>резервная</t>
  </si>
  <si>
    <t>для ПК</t>
  </si>
  <si>
    <t>26.30.13.000.001.00.0796.000000000000</t>
  </si>
  <si>
    <t>Веб-камера</t>
  </si>
  <si>
    <t>камера свыше 2 Мпикс, USB 2.0</t>
  </si>
  <si>
    <t>май, сентябрь</t>
  </si>
  <si>
    <t>26.12.20.000.000.00.0796.000000000030</t>
  </si>
  <si>
    <t>Видеокарта</t>
  </si>
  <si>
    <t>разрядность шины памяти 128 бит, объем памяти 2048 Мб</t>
  </si>
  <si>
    <t>видеоадаптер</t>
  </si>
  <si>
    <t>февраль,апрель, июнь,август, сентябрь-ноябрь</t>
  </si>
  <si>
    <t>26.12.20.000.000.00.0796.000000000019</t>
  </si>
  <si>
    <t>разрядность шины памяти 2*256 бит, объем памяти 2048 Мб</t>
  </si>
  <si>
    <t>февраль,апрель, июнь,август, сентябрь,ноябрь</t>
  </si>
  <si>
    <t>26.20.21.300.002.00.0796.000000000112</t>
  </si>
  <si>
    <t>Диск жесткий</t>
  </si>
  <si>
    <t>размер 3,5", интерфейс IDE 133 МГц/с, объем буфера 8 Мб, количество оборотов шпинделя 7200 об/м, емкость 500 Гб</t>
  </si>
  <si>
    <t>26.20.21.300.002.00.0796.000000000321</t>
  </si>
  <si>
    <t>размер 3,5", интерфейс SATA 3 ГГц/с, объем буфера 64 Мб, количество оборотов шпинделя 7200 об/м, емкость 1 Тб</t>
  </si>
  <si>
    <t>февраль,апрель, июнь,август,сентябрь-ноябрь</t>
  </si>
  <si>
    <t>26.20.40.000.003.00.0796.000000000000</t>
  </si>
  <si>
    <t>Ролик заряда барабана</t>
  </si>
  <si>
    <t>для копировально-множительного аппарата</t>
  </si>
  <si>
    <t>Магнитный вал</t>
  </si>
  <si>
    <t>Вал магнитный</t>
  </si>
  <si>
    <t>26.20.40.000.108.00.0796.000000000001</t>
  </si>
  <si>
    <t>Источник бесперебойного питания</t>
  </si>
  <si>
    <t>интерактивный</t>
  </si>
  <si>
    <t>400-450W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</si>
  <si>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</si>
  <si>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</si>
  <si>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</si>
  <si>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Соединительный</t>
  </si>
  <si>
    <t>27.32.13.500.001.01.0006.000000000002</t>
  </si>
  <si>
    <t>Кабель</t>
  </si>
  <si>
    <t>коммутационный (патч-корд), UTP</t>
  </si>
  <si>
    <t>Кабель телефонный</t>
  </si>
  <si>
    <t>006</t>
  </si>
  <si>
    <t>Метр</t>
  </si>
  <si>
    <t>Кабель UTP</t>
  </si>
  <si>
    <t>26.20.22.000.012.00.0796.000000000000</t>
  </si>
  <si>
    <t>Картридер</t>
  </si>
  <si>
    <t>устройство для чтения карт памяти, и иных электронных карт самого различного назначения</t>
  </si>
  <si>
    <t>Устройство чтения, записи карт памяти</t>
  </si>
  <si>
    <t>март,сентябрь</t>
  </si>
  <si>
    <t>26.20.15.000.000.00.0796.000000000000</t>
  </si>
  <si>
    <t>Клавиатура</t>
  </si>
  <si>
    <t>алфавитно-цифровая</t>
  </si>
  <si>
    <t>стандартная</t>
  </si>
  <si>
    <t>27.32.13.500.001.01.0796.000000000007</t>
  </si>
  <si>
    <t>коммутационный (патч-корд), UTP, 3 метра</t>
  </si>
  <si>
    <t>Патчкорд</t>
  </si>
  <si>
    <t>EXW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</si>
  <si>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</si>
  <si>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</si>
  <si>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</si>
  <si>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 xml:space="preserve"> Коммутатор </t>
  </si>
  <si>
    <t>июнь,октябрь</t>
  </si>
  <si>
    <t>26.20.40.000.014.00.0796.000000000001</t>
  </si>
  <si>
    <t>Вал</t>
  </si>
  <si>
    <t>для принтера, резиновый</t>
  </si>
  <si>
    <t>Вал резиновый</t>
  </si>
  <si>
    <t>февраль,март-май,июнь-август,сентябрь-декабрь</t>
  </si>
  <si>
    <t>26.20.16.900.008.00.0796.000000000000</t>
  </si>
  <si>
    <t>Коротрон</t>
  </si>
  <si>
    <t>резиновый вал</t>
  </si>
  <si>
    <t>Вал заряда</t>
  </si>
  <si>
    <t>26.20.40.000.110.00.0796.000000000000</t>
  </si>
  <si>
    <t>Кулер</t>
  </si>
  <si>
    <t>для центрального процессора</t>
  </si>
  <si>
    <t>для процессора</t>
  </si>
  <si>
    <t>26.20.40.000.110.00.0796.000000000002</t>
  </si>
  <si>
    <t>для системного блока</t>
  </si>
  <si>
    <t>26.20.40.000.110.00.0796.000000000001</t>
  </si>
  <si>
    <t>для источника бесперебойного питания</t>
  </si>
  <si>
    <t>для блока питания</t>
  </si>
  <si>
    <t>26.20.40.000.110.00.0796.000000000003</t>
  </si>
  <si>
    <t>для видеокарты</t>
  </si>
  <si>
    <t>26.20.40.000.110.00.0796.000000000004</t>
  </si>
  <si>
    <t>осевой</t>
  </si>
  <si>
    <t>для жесткого диска</t>
  </si>
  <si>
    <t>февраль,май, июнь-август, сентябрь-ноябрь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</si>
  <si>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</si>
  <si>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</si>
  <si>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</si>
  <si>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26.30.21.900.004.00.0796.000000000002</t>
  </si>
  <si>
    <t>Маршрутизатор</t>
  </si>
  <si>
    <t>нижнего класса</t>
  </si>
  <si>
    <t>Роутер</t>
  </si>
  <si>
    <t>февраль,май, июль,сентябрь-ноябрь</t>
  </si>
  <si>
    <t>Беспроводная точка доступа</t>
  </si>
  <si>
    <t>март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</si>
  <si>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</si>
  <si>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</si>
  <si>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</si>
  <si>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</t>
  </si>
  <si>
    <t>февраль,март,май,август,ноябрь</t>
  </si>
  <si>
    <t>26.11.30.200.000.00.0796.000000000001</t>
  </si>
  <si>
    <t>техническое исполнение DIMM, вид памяти DDR3, PC8500, емкость 2 Гб</t>
  </si>
  <si>
    <t>26.11.30.200.000.00.0796.000000000003</t>
  </si>
  <si>
    <t>техническое исполнение DIMM, вид памяти DDR3, PC8500, емкость 4 Гб</t>
  </si>
  <si>
    <t>февраль-май, август, сентябрь,ноябрь</t>
  </si>
  <si>
    <t>26.20.40.000.100.00.0796.000000000002</t>
  </si>
  <si>
    <t>Плата материнская</t>
  </si>
  <si>
    <t>форм-фактор Micro ATX LPT, COM, USB</t>
  </si>
  <si>
    <t>Системная плата</t>
  </si>
  <si>
    <t>февраль,май,июль, август,сентябрь,ноябрь</t>
  </si>
  <si>
    <t>февраль,май,август,сентябрь</t>
  </si>
  <si>
    <t>26.20.40.000.100.00.0796.000000000019</t>
  </si>
  <si>
    <t>форм-фактор ATX</t>
  </si>
  <si>
    <t>март,июнь,ноябрь</t>
  </si>
  <si>
    <t>26.11.30.700.000.00.0796.000000000007</t>
  </si>
  <si>
    <t>Процессор</t>
  </si>
  <si>
    <t>многоядерный, Socket LGA 1155, тактовая частота 3,1-3,6 ГГц</t>
  </si>
  <si>
    <t>Центральный процессор</t>
  </si>
  <si>
    <t>февраль,май,сентябрь</t>
  </si>
  <si>
    <t>26.11.30.700.000.00.0796.000000000005</t>
  </si>
  <si>
    <t>многоядерный, Socket LGA 1150, тактовая частота 3,1-3,6 ГГц</t>
  </si>
  <si>
    <t>26.30.30.900.068.01.0796.000000000005</t>
  </si>
  <si>
    <t>Разъем</t>
  </si>
  <si>
    <t>телефонный, коннектор модульный RJ45</t>
  </si>
  <si>
    <t>RJ45</t>
  </si>
  <si>
    <t>26.20.40.000.142.00.0796.000000000001</t>
  </si>
  <si>
    <t>Лента</t>
  </si>
  <si>
    <t>для принтера, позиционирования</t>
  </si>
  <si>
    <t xml:space="preserve">упругая стальная лента, удаляющая избыток краски с пробельных элементов формного цилиндра./для HP LJ </t>
  </si>
  <si>
    <t>26.30.30.900.093.00.0796.000000000008</t>
  </si>
  <si>
    <t>Розетка</t>
  </si>
  <si>
    <t>RJ 45, 3 порта и больше</t>
  </si>
  <si>
    <t>Розетка RJ 45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</si>
  <si>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</si>
  <si>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</si>
  <si>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</si>
  <si>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Сетевой фильтр</t>
  </si>
  <si>
    <t>26.20.40.000.181.00.0796.000000000000</t>
  </si>
  <si>
    <t>Термопаста</t>
  </si>
  <si>
    <t>силиконовая</t>
  </si>
  <si>
    <t>Термосмазка</t>
  </si>
  <si>
    <t>26.20.16.300.011.00.0796.000000000000</t>
  </si>
  <si>
    <t>Термопленка</t>
  </si>
  <si>
    <t>для лазерного принтера</t>
  </si>
  <si>
    <t>для HP LJ в ассорименте</t>
  </si>
  <si>
    <t>февраль-май,август,ноябрь</t>
  </si>
  <si>
    <t>январь,октябрь</t>
  </si>
  <si>
    <t>26.20.40.000.023.01.0796.000000000000</t>
  </si>
  <si>
    <t>Термоузел</t>
  </si>
  <si>
    <t>для копировального аппарата</t>
  </si>
  <si>
    <t>май</t>
  </si>
  <si>
    <t>26.20.21.900.000.00.0796.000000000003</t>
  </si>
  <si>
    <t>Флеш-накопитель</t>
  </si>
  <si>
    <t>интерфейс USB 2.0, емкость 2 Гб</t>
  </si>
  <si>
    <t>26.20.40.000.135.00.0796.000000000000</t>
  </si>
  <si>
    <t>Фотобарабан</t>
  </si>
  <si>
    <t>селеновый вал</t>
  </si>
  <si>
    <t>для HP LJ в ассортименте</t>
  </si>
  <si>
    <t>февраль, сентябрь</t>
  </si>
  <si>
    <t>февраль-апрель,июль,сентябрь</t>
  </si>
  <si>
    <t>Фотовал в ассортименте</t>
  </si>
  <si>
    <t>февраль-май,июль,август, сентябрь-ноябрь</t>
  </si>
  <si>
    <t>февраль,ноябрь</t>
  </si>
  <si>
    <t>февраль,май,август,ноябрь</t>
  </si>
  <si>
    <t>26.30.30.900.093.00.0796.000000000000</t>
  </si>
  <si>
    <t>RJ 11, 1 порт</t>
  </si>
  <si>
    <t>RJ 11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</si>
  <si>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</si>
  <si>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</si>
  <si>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</si>
  <si>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Клавиатура+мышь</t>
  </si>
  <si>
    <t>май,сентябрь</t>
  </si>
  <si>
    <t>Комплект</t>
  </si>
  <si>
    <t>20.59.12.000.008.00.0796.000000000000</t>
  </si>
  <si>
    <t>Тонер</t>
  </si>
  <si>
    <t>порошок, черный</t>
  </si>
  <si>
    <t>Тонер для KIP 797</t>
  </si>
  <si>
    <t>26.20.40.000.137.00.0796.000000000000</t>
  </si>
  <si>
    <t>Картридж струйный</t>
  </si>
  <si>
    <t>черный</t>
  </si>
  <si>
    <t>Черный</t>
  </si>
  <si>
    <t>для плоттера</t>
  </si>
  <si>
    <t>26.20.40.000.180.00.0796.000000000004</t>
  </si>
  <si>
    <t>Картридж</t>
  </si>
  <si>
    <t>Струйный, Цветной, Cyan</t>
  </si>
  <si>
    <t>26.20.40.000.180.00.0796.000000000006</t>
  </si>
  <si>
    <t>Струйный, Цветной, Magenta</t>
  </si>
  <si>
    <t>26.20.40.000.180.00.0796.000000000005</t>
  </si>
  <si>
    <t>Струйный, Цветной, Yellow</t>
  </si>
  <si>
    <t>26.20.40.000.136.00.0796.000000000000</t>
  </si>
  <si>
    <t>Картридж тонерный</t>
  </si>
  <si>
    <t>для цветного принтера</t>
  </si>
  <si>
    <t>февраль, август</t>
  </si>
  <si>
    <t>26.20.40.000.180.00.0796.000000000001</t>
  </si>
  <si>
    <t>Тонерный, Цветной, Cyan</t>
  </si>
  <si>
    <t>26.20.40.000.180.00.0796.000000000002</t>
  </si>
  <si>
    <t>Тонерный, Цветной, Yellow</t>
  </si>
  <si>
    <t>26.20.40.000.180.00.0796.000000000003</t>
  </si>
  <si>
    <t>Тонерный, Цветной, Magenta</t>
  </si>
  <si>
    <t>26.20.40.000.120.00.0796.000000000001</t>
  </si>
  <si>
    <t>Головка</t>
  </si>
  <si>
    <t>цветная</t>
  </si>
  <si>
    <t>февраль-май,июнь-август,сентябрь-ноябрь</t>
  </si>
  <si>
    <t>110 гр</t>
  </si>
  <si>
    <t>февраль-май,июнь-август,сентябрь-ноябрь, декабрь</t>
  </si>
  <si>
    <t>80 гр</t>
  </si>
  <si>
    <t>1кг</t>
  </si>
  <si>
    <t>Картридж для инженерной системы</t>
  </si>
  <si>
    <t>20.59.12.000.007.00.0796.000000000000</t>
  </si>
  <si>
    <t>Тонер-туба</t>
  </si>
  <si>
    <t>для лазерных принтеров и копиров</t>
  </si>
  <si>
    <t>Для инженерной системы</t>
  </si>
  <si>
    <t>март-май,июль-сентябрь,ноябрь</t>
  </si>
  <si>
    <t>150 гр</t>
  </si>
  <si>
    <t>22.29.25.900.002.00.0778.000000000002</t>
  </si>
  <si>
    <t>Файл - вкладыш</t>
  </si>
  <si>
    <t>из полипропиленовой пленки</t>
  </si>
  <si>
    <t>А4</t>
  </si>
  <si>
    <t xml:space="preserve">поставка в течении 2-х дней </t>
  </si>
  <si>
    <t>Упаковка</t>
  </si>
  <si>
    <t>25.99.23.500.001.00.5111.000000000000</t>
  </si>
  <si>
    <t>Скоба</t>
  </si>
  <si>
    <t>для канцелярских целей, проволочная</t>
  </si>
  <si>
    <t>№ 10</t>
  </si>
  <si>
    <t>Одна пачка</t>
  </si>
  <si>
    <t>28.23.23.900.004.00.0796.000000000000</t>
  </si>
  <si>
    <t>Дырокол</t>
  </si>
  <si>
    <t>канцелярский, механический</t>
  </si>
  <si>
    <t>Маленький</t>
  </si>
  <si>
    <t>январь-март,сентябрь</t>
  </si>
  <si>
    <t>22.29.25.500.006.00.0796.000000000006</t>
  </si>
  <si>
    <t>Клей</t>
  </si>
  <si>
    <t>карандаш, 15 грамм</t>
  </si>
  <si>
    <t>15гр.</t>
  </si>
  <si>
    <t>22.29.25.500.006.00.0796.000000000000</t>
  </si>
  <si>
    <t>карандаш, 36 грамм</t>
  </si>
  <si>
    <t>36гр.</t>
  </si>
  <si>
    <t>17.23.13.500.003.00.0796.000000000001</t>
  </si>
  <si>
    <t>Скоросшиватель</t>
  </si>
  <si>
    <t>картонный, размер 320x230x40 мм, формат А4</t>
  </si>
  <si>
    <t>Картонный</t>
  </si>
  <si>
    <t>22.29.25.700.000.00.0796.000000000023</t>
  </si>
  <si>
    <t>Папка</t>
  </si>
  <si>
    <t>скоросшиватель, пластиковая, формат A4, 50 мм</t>
  </si>
  <si>
    <t>22.29.25.700.000.00.0796.000000000018</t>
  </si>
  <si>
    <t>с прижимом, скоросшивателем, пластиковая, формат A4, 50 мм</t>
  </si>
  <si>
    <t>А4, с прижимом</t>
  </si>
  <si>
    <t>22.29.25.700.000.00.0796.000000000011</t>
  </si>
  <si>
    <t>30 вкладышей, пластиковая, формат A4, 50 мм</t>
  </si>
  <si>
    <t>30 вкладышей</t>
  </si>
  <si>
    <t>28.23.23.900.005.00.0796.000000000000</t>
  </si>
  <si>
    <t>Степлер</t>
  </si>
  <si>
    <t>№ 24</t>
  </si>
  <si>
    <t>32.99.59.900.084.00.0796.000000000001</t>
  </si>
  <si>
    <t>Скотч</t>
  </si>
  <si>
    <t>армированный, ширина до 3 см, узкий</t>
  </si>
  <si>
    <t>Узкий</t>
  </si>
  <si>
    <t>32.99.59.900.084.00.0796.000000000000</t>
  </si>
  <si>
    <t>армированный, ширина свыше 3 см, широкий</t>
  </si>
  <si>
    <t>Широкий</t>
  </si>
  <si>
    <t>32.99.59.900.082.00.0796.000000000000</t>
  </si>
  <si>
    <t>Штрих-корректор</t>
  </si>
  <si>
    <t>с кисточкой</t>
  </si>
  <si>
    <t>С кисточкой</t>
  </si>
  <si>
    <t>32.99.16.300.006.00.0796.000000000000</t>
  </si>
  <si>
    <t>Краска штемпельная</t>
  </si>
  <si>
    <t>для печатей и штемпелей</t>
  </si>
  <si>
    <t>30мл</t>
  </si>
  <si>
    <t>22.29.25.500.004.01.0796.000000000005</t>
  </si>
  <si>
    <t>Ручка</t>
  </si>
  <si>
    <t>пластиковая, шариковая</t>
  </si>
  <si>
    <t>Шариковая (син.)</t>
  </si>
  <si>
    <t>17.23.13.310.000.00.0796.000000000005</t>
  </si>
  <si>
    <t>Тетрадь</t>
  </si>
  <si>
    <t>общая, 96 листов, ГОСТ 13309-90</t>
  </si>
  <si>
    <t>А4, 96л.</t>
  </si>
  <si>
    <t>январь-март</t>
  </si>
  <si>
    <t>17.23.13.310.000.00.0796.000000000002</t>
  </si>
  <si>
    <t>общая, 48 листов, ГОСТ 13309-90</t>
  </si>
  <si>
    <t>48л.</t>
  </si>
  <si>
    <t>17.23.12.700.008.00.0796.000000000003</t>
  </si>
  <si>
    <t>Блокнот для записей</t>
  </si>
  <si>
    <t>формат А5</t>
  </si>
  <si>
    <t>А5,60л.</t>
  </si>
  <si>
    <t>январь-март,май</t>
  </si>
  <si>
    <t>17.23.12.700.008.00.0796.000000000001</t>
  </si>
  <si>
    <t>формат А7</t>
  </si>
  <si>
    <t>А7, 40л.</t>
  </si>
  <si>
    <t>январь,февраль</t>
  </si>
  <si>
    <t>Шариковая (чер.)</t>
  </si>
  <si>
    <t>17.23.12.700.013.00.0796.000000000000</t>
  </si>
  <si>
    <t>Стикер</t>
  </si>
  <si>
    <t>для заметок, бумажный, самоклеющийся</t>
  </si>
  <si>
    <t>Цветные</t>
  </si>
  <si>
    <t>17.23.12.700.012.00.5111.000000000001</t>
  </si>
  <si>
    <t>Бумага</t>
  </si>
  <si>
    <t>для заметок, формат блока 8*8 см</t>
  </si>
  <si>
    <t>Блок из бумаг для заметок</t>
  </si>
  <si>
    <t>22.19.73.210.000.00.0796.000000000000</t>
  </si>
  <si>
    <t>Ластик</t>
  </si>
  <si>
    <t>мягкий</t>
  </si>
  <si>
    <t>Бумага для заметок с липким краем</t>
  </si>
  <si>
    <t>22.29.25.700.000.00.0796.000000000026</t>
  </si>
  <si>
    <t>регистратор, пластиковая, формат А3, 80 мм</t>
  </si>
  <si>
    <t>Папка-регистратор</t>
  </si>
  <si>
    <t>22.29.25.500.000.00.0796.000000000001</t>
  </si>
  <si>
    <t>Маркер</t>
  </si>
  <si>
    <t>пластиковый, круглый, ширина линии 1,5 мм</t>
  </si>
  <si>
    <t>В ассортименте</t>
  </si>
  <si>
    <t>Большой</t>
  </si>
  <si>
    <t>25.99.23.500.000.01.0778.000000000003</t>
  </si>
  <si>
    <t>Скрепка</t>
  </si>
  <si>
    <t>металлическая, размер 28 мм</t>
  </si>
  <si>
    <t>28мм</t>
  </si>
  <si>
    <t>32.99.15.100.000.00.0796.000000000003</t>
  </si>
  <si>
    <t>Карандаш</t>
  </si>
  <si>
    <t>простой, с ластиком</t>
  </si>
  <si>
    <t>Карандаш простой</t>
  </si>
  <si>
    <t>28.23.12.100.000.00.0796.000000000000</t>
  </si>
  <si>
    <t>Калькулятор</t>
  </si>
  <si>
    <t>бухгалтерский</t>
  </si>
  <si>
    <t>январь,март,август</t>
  </si>
  <si>
    <t>22.29.25.900.006.00.0796.000000000003</t>
  </si>
  <si>
    <t>Ножницы</t>
  </si>
  <si>
    <t>с пластиковой ручкой, длина 13 см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</si>
  <si>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</si>
  <si>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</si>
  <si>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</si>
  <si>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</si>
  <si>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февраль-май</t>
  </si>
  <si>
    <t>22.29.25.700.007.00.5111.000000000018</t>
  </si>
  <si>
    <t>для переплета, пластиковая, диаметр 51 мм</t>
  </si>
  <si>
    <t>Пружина 51мм</t>
  </si>
  <si>
    <t>февраль</t>
  </si>
  <si>
    <t>32.99.59.900.086.00.0778.000000000000</t>
  </si>
  <si>
    <t>для переплета, из металла</t>
  </si>
  <si>
    <t>Пружина 12мм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</si>
  <si>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</si>
  <si>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</si>
  <si>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</si>
  <si>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</si>
  <si>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22.21.30.100.002.00.5111.000000000001</t>
  </si>
  <si>
    <t>Пленка</t>
  </si>
  <si>
    <t>для ламинирования, размер 303*426 мм</t>
  </si>
  <si>
    <t>А3/100мкрн</t>
  </si>
  <si>
    <t>февраль,март</t>
  </si>
  <si>
    <t>22.21.30.100.002.00.5111.000000000002</t>
  </si>
  <si>
    <t>для ламинирования, размер 210*297 мм, в пачке 100 штук</t>
  </si>
  <si>
    <t>А4/100мкрн</t>
  </si>
  <si>
    <t>32.99.59.900.084.00.0796.000000000007</t>
  </si>
  <si>
    <t>двухсторонний, ширина свыше 3 см, широкий</t>
  </si>
  <si>
    <t>Двухсторонний</t>
  </si>
  <si>
    <t>25.71.11.390.000.00.0796.000000000006</t>
  </si>
  <si>
    <t>Нож</t>
  </si>
  <si>
    <t>канцелярский</t>
  </si>
  <si>
    <t>Канцелярский</t>
  </si>
  <si>
    <t>17.23.14.500.000.00.5111.000000000075</t>
  </si>
  <si>
    <t>для офисного оборудования, формат А4, плотность 250 г/м2, ГОСТ 6656-76</t>
  </si>
  <si>
    <t>А4 250г/м2, 21х29,5см/глян-я</t>
  </si>
  <si>
    <t>А4 250г/м2, 21х29,5см/об-я</t>
  </si>
  <si>
    <t>17.23.14.500.000.00.5111.000000000073</t>
  </si>
  <si>
    <t>для офисного оборудования, формат А4, плотность 200 г/м2, ГОСТ 6656-76</t>
  </si>
  <si>
    <t>А4 200 г/м2, 21х29,5 см, гл-я</t>
  </si>
  <si>
    <t>А4 200 г/м2, 21х29,5 см, об-я</t>
  </si>
  <si>
    <t>17.21.15.350.000.00.0796.000000000008</t>
  </si>
  <si>
    <t>Конверт</t>
  </si>
  <si>
    <t>бумажный, формат А4</t>
  </si>
  <si>
    <t>17.21.15.350.000.00.0796.000000000007</t>
  </si>
  <si>
    <t>бумажный, формат А5</t>
  </si>
  <si>
    <t>А5</t>
  </si>
  <si>
    <t>17.21.15.350.001.00.0796.000000000007</t>
  </si>
  <si>
    <t>Конверты</t>
  </si>
  <si>
    <t>формат Евро Е65 (110 х 220 мм)</t>
  </si>
  <si>
    <t>"Евро"</t>
  </si>
  <si>
    <t>58.19.11.900.000.00.0796.000000000001</t>
  </si>
  <si>
    <t>Открытка</t>
  </si>
  <si>
    <t>поздравительная</t>
  </si>
  <si>
    <t>Открытки поздравительные</t>
  </si>
  <si>
    <t>апрель-июнь, июль-сентябрь,октябрь-декабрь</t>
  </si>
  <si>
    <t>26.80.12.000.017.00.0796.000000000000</t>
  </si>
  <si>
    <t>Диск DVD-R</t>
  </si>
  <si>
    <t>емкость 4,7 Гб</t>
  </si>
  <si>
    <t xml:space="preserve"> DVD-R BOX</t>
  </si>
  <si>
    <t>26.80.12.000.015.00.0796.000000000000</t>
  </si>
  <si>
    <t>Диск DVD-RW</t>
  </si>
  <si>
    <t xml:space="preserve"> DVD-RW BOX</t>
  </si>
  <si>
    <t>предоплата 50%</t>
  </si>
  <si>
    <t>17.23.12.700.005.00.0796.000000000000</t>
  </si>
  <si>
    <t>ежедневник</t>
  </si>
  <si>
    <t>формат А5, датированный</t>
  </si>
  <si>
    <t>Ежедневник датированный</t>
  </si>
  <si>
    <t>20.20.14.300.000.00.0872.000000000000</t>
  </si>
  <si>
    <t>Средство дезинфицирующее</t>
  </si>
  <si>
    <t>на основе амония</t>
  </si>
  <si>
    <t>Дюльбак 1л</t>
  </si>
  <si>
    <t>872</t>
  </si>
  <si>
    <t>Флакон</t>
  </si>
  <si>
    <t>10</t>
  </si>
  <si>
    <t>21.20.24.900.004.00.0778.000000000000</t>
  </si>
  <si>
    <t>Салфетка</t>
  </si>
  <si>
    <t>медицинская, стерильная, двухслойная, марлевая</t>
  </si>
  <si>
    <t>Салфетки, «Biopad», размер 65х30мм, однораз/уп.100шт</t>
  </si>
  <si>
    <t>778</t>
  </si>
  <si>
    <t>Салфетка дезинфицирующая «Ника» 60шт</t>
  </si>
  <si>
    <t>13.92.21.700.000.00.0796.000000000003</t>
  </si>
  <si>
    <t>Мешок</t>
  </si>
  <si>
    <t>упаковочный, для мусора, из полиэтилена, повышенной прочности, без ручек и завязок</t>
  </si>
  <si>
    <t>Пакет класса А и Б/700х800</t>
  </si>
  <si>
    <t>Пакет класса Б/330х300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</si>
  <si>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</si>
  <si>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</si>
  <si>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</si>
  <si>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течении года</t>
  </si>
  <si>
    <t>74.90.20.000.024.00.0777.000000000000</t>
  </si>
  <si>
    <t>Услуги по сертификации продукции/процессов/работы/услуги</t>
  </si>
  <si>
    <t>Вычача сертификатов происхождения и сертификатов соответствия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</si>
  <si>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</si>
  <si>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</si>
  <si>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</si>
  <si>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май-октябрь</t>
  </si>
  <si>
    <t>Оформление документов по статистической и налоговой   отчетности на ввозимые товары из стран ТС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</si>
  <si>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</si>
  <si>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</si>
  <si>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</si>
  <si>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</si>
  <si>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</si>
  <si>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</si>
  <si>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</si>
  <si>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</si>
  <si>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</si>
  <si>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</si>
  <si>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июль, август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</si>
  <si>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</si>
  <si>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</si>
  <si>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</si>
  <si>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январь, февраль</t>
  </si>
  <si>
    <t>Атырауская область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</si>
  <si>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</si>
  <si>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</si>
  <si>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 из стран ТС и ДЗ</t>
  </si>
  <si>
    <t>52.24.19.900.000.00.0777.000000000000</t>
  </si>
  <si>
    <t>Услуги по подбору/группированию партий груза</t>
  </si>
  <si>
    <t>52.24.19.130.000.00.0777.000000000000</t>
  </si>
  <si>
    <t>Услуги по перегрузке (перевалке) грузов (кроме обработки грузов в портах и в контейнерах)</t>
  </si>
  <si>
    <t>март, апрель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</si>
  <si>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</si>
  <si>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</si>
  <si>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</si>
  <si>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военизированной железнодорожной охраны (охрана и сопровождение грузов)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</si>
  <si>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</si>
  <si>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</si>
  <si>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</si>
  <si>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июнь, июль</t>
  </si>
  <si>
    <t>100% предоплата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</si>
  <si>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</si>
  <si>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</si>
  <si>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</si>
  <si>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</si>
  <si>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</si>
  <si>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</si>
  <si>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</si>
  <si>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</si>
  <si>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</si>
  <si>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</si>
  <si>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январь-июнь</t>
  </si>
  <si>
    <t>ежемесячно</t>
  </si>
  <si>
    <t>октябрь, ноябрь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</si>
  <si>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</si>
  <si>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</si>
  <si>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</si>
  <si>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>октябрь</t>
  </si>
  <si>
    <t>7 дней после заявки Заказчика</t>
  </si>
  <si>
    <t>ОП</t>
  </si>
  <si>
    <t>33.12.12.400.001.00.0777.000000000000</t>
  </si>
  <si>
    <t>Услуги по техническому обслуживанию пневматического/компрессорного оборудования</t>
  </si>
  <si>
    <t xml:space="preserve">Услуги по техническому обслуживанию компрессорных установок производства  «Atlas Copco» </t>
  </si>
  <si>
    <t>Северо-Казахстанская область, г.Петропавловск, пр.Я.Гашека,1</t>
  </si>
  <si>
    <t>45 дней после предоплаты</t>
  </si>
  <si>
    <t>предоплата 70%</t>
  </si>
  <si>
    <t>Шлифовка деталей станков и оборудования</t>
  </si>
  <si>
    <t>в течении 10 рабочих дней после получения заявки заказчика</t>
  </si>
  <si>
    <t>28.15.10.300.000.00.0796.000000000009</t>
  </si>
  <si>
    <t>Подшипник шариковый</t>
  </si>
  <si>
    <t>радиальный, наружный диаметр менее 30 мм, однорядный, качения, со штампованным сепаратором</t>
  </si>
  <si>
    <t xml:space="preserve">Подшипник 27 шариковый радиальный открытый </t>
  </si>
  <si>
    <t>ЭОТТ</t>
  </si>
  <si>
    <t xml:space="preserve">партиями, по заявке Заказчика, не более 10 календарных дней </t>
  </si>
  <si>
    <t xml:space="preserve">Подшипник 29 шариковый радиальный открытый </t>
  </si>
  <si>
    <t xml:space="preserve">Подшипник 100 шариковый радиальный открытый 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</si>
  <si>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</si>
  <si>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</si>
  <si>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</si>
  <si>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 xml:space="preserve">Подшипник 105 шариковый радиальный открытый 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</si>
  <si>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</si>
  <si>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</si>
  <si>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</si>
  <si>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 xml:space="preserve">Подшипник 109 шариковый радиальный открытый </t>
  </si>
  <si>
    <t xml:space="preserve">Подшипник 110 шариковый радиальный открытый </t>
  </si>
  <si>
    <t xml:space="preserve">Подшипник 120 шариковый радиальный открытый 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</si>
  <si>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</si>
  <si>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</si>
  <si>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</si>
  <si>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 xml:space="preserve">Подшипник 200 шариковый радиальный открытый </t>
  </si>
  <si>
    <t xml:space="preserve">Подшипник 201 шариковый радиальный открытый </t>
  </si>
  <si>
    <t xml:space="preserve">Подшипник 202 шариковый радиальный открытый </t>
  </si>
  <si>
    <t xml:space="preserve">Подшипник 203 шариковый радиальный открытый </t>
  </si>
  <si>
    <t xml:space="preserve">Подшипник 204 шариковый радиальный открытый </t>
  </si>
  <si>
    <t xml:space="preserve">Подшипник 205 шариковый радиальный открытый </t>
  </si>
  <si>
    <t xml:space="preserve">Подшипник 209 шариковый радиальный открытый </t>
  </si>
  <si>
    <t xml:space="preserve">Подшипник 210 шариковый радиальный открытый </t>
  </si>
  <si>
    <t xml:space="preserve">Подшипник 211 шариковый радиальный открытый </t>
  </si>
  <si>
    <t xml:space="preserve">Подшипник 215 шариковый радиальный открытый </t>
  </si>
  <si>
    <t>подшипник 217 качения шариковый</t>
  </si>
  <si>
    <t>подшипник 303 качения шариковый</t>
  </si>
  <si>
    <t>подшипник 305 качения шариковый</t>
  </si>
  <si>
    <t>подшипник 306 качения шариковый</t>
  </si>
  <si>
    <t>подшипник 308 качения шариковый</t>
  </si>
  <si>
    <t>подшипник 309 качения шариковый</t>
  </si>
  <si>
    <t>подшипник 313 качения шариковый</t>
  </si>
  <si>
    <t>28.15.10.590.000.00.0796.000000000122</t>
  </si>
  <si>
    <t>Подшипник роликовый</t>
  </si>
  <si>
    <t>радиальный, наружный диаметр 42 мм, с игольчатыми роликами без внутреннего кольца, ГОСТ 520-2011</t>
  </si>
  <si>
    <t>подшипник 941/12 качения роликовый игольчатый без колец</t>
  </si>
  <si>
    <t>подшипник 941/25 качения роликовый игольчатый без колец</t>
  </si>
  <si>
    <t>подшипник 941/30 качения роликовый игольчатый без колец</t>
  </si>
  <si>
    <t>подшипник 941/35 качения роликовый игольчатый без колец</t>
  </si>
  <si>
    <t>подшипник 942/15 качения роликовый игольчатый без колец</t>
  </si>
  <si>
    <t>подшипник 942/20 качения роликовый игольчатый без колец</t>
  </si>
  <si>
    <t>подшипник 942/25 качения роликовый игольчатый без колец</t>
  </si>
  <si>
    <t>подшипник 942/30 качения роликовый игольчатый без колец</t>
  </si>
  <si>
    <t>подшипник 942/35 качения роликовый игольчатый без колец</t>
  </si>
  <si>
    <t>подшипник 943/20 качения роликовый игольчатый без колец</t>
  </si>
  <si>
    <t>подшипник 943/25 качения роликовый игольчатый без колец</t>
  </si>
  <si>
    <t>подшипник 943/30 качения роликовый игольчатый без колец</t>
  </si>
  <si>
    <t>подшипник 943/35 качения роликовый игольчатый без колец</t>
  </si>
  <si>
    <t>подшипник 943/40  качения роликовый игольчатый без колец</t>
  </si>
  <si>
    <t>28.15.10.550.000.00.0796.000000000086</t>
  </si>
  <si>
    <t>радиальный, сферический, наружный диаметр 30-55 мм, двухрядный, с цилиндрическим отверстием, со штампованным сепаратором</t>
  </si>
  <si>
    <t>подшипник 1205 шариковый радиальный сферический двухрядный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</si>
  <si>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</si>
  <si>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</si>
  <si>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роликоподшипник 7203 конический однорядный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</si>
  <si>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</si>
  <si>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</si>
  <si>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</si>
  <si>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 xml:space="preserve"> подшипник 206 качения шариковый</t>
  </si>
  <si>
    <t xml:space="preserve"> подшипник 207 качения шариковый</t>
  </si>
  <si>
    <t xml:space="preserve"> подшипник 208 качения шариковый</t>
  </si>
  <si>
    <t>подшипник 214 качения шариковый</t>
  </si>
  <si>
    <t>307 подшипник качения шариковый</t>
  </si>
  <si>
    <t>408 подшипник качения шариковый</t>
  </si>
  <si>
    <t>409 подшипник качения шариковый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</si>
  <si>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</si>
  <si>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</si>
  <si>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</si>
  <si>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8107 подшипник шариковый упорный одинарный со штампованным сепаратором</t>
  </si>
  <si>
    <t>28.15.10.900.000.00.0796.000000000114</t>
  </si>
  <si>
    <t>упорный, наружный диаметр 55-125 мм, без сепаратора, качения, без сепаратора</t>
  </si>
  <si>
    <t>8122 подшипник шариковый упорный одинарный со штампованным сепаратором</t>
  </si>
  <si>
    <t>28.15.10.900.000.00.0796.000000000115</t>
  </si>
  <si>
    <t>упорный, наружный диаметр 30-55 мм, без сепаратора, качения, без сепаратора</t>
  </si>
  <si>
    <t>8202 подшипник шариковый упорный одинарный со штампованным сепаратором</t>
  </si>
  <si>
    <t>8204 подшипник шариковый упорный одинарный со штампованным сепаратором</t>
  </si>
  <si>
    <t>8205 подшипник шариковый упорный одинарный со штампованным сепаратором</t>
  </si>
  <si>
    <t>8207 подшипник шариковый упорный одинарный со штампованным сепаратором</t>
  </si>
  <si>
    <t>8209 подшипник шариковый упорный без сепаратора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</si>
  <si>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</si>
  <si>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</si>
  <si>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80027 подшипник шариковый радиальный однорядный с двумя шайбами</t>
  </si>
  <si>
    <t>80029 подшипник шариковый радиальный однорядный с двумя шайбами</t>
  </si>
  <si>
    <t>28.15.10.900.000.00.0796.000000000062</t>
  </si>
  <si>
    <t>радиальный, наружный диаметр 30-55 мм, однорядный, качения, с двумя защитными шайбами</t>
  </si>
  <si>
    <t>80201 подшипник шариковый радиальный однорядный с двумя шайбами</t>
  </si>
  <si>
    <t>80203 подшипник шариковый радиальный однорядный с двумя шайбами</t>
  </si>
  <si>
    <t>80204 подшипник шариковый радиальный однорядный с двумя шайбами</t>
  </si>
  <si>
    <t>80205 подшипник шариковый радиальный однорядный с двумя шайбами</t>
  </si>
  <si>
    <t>28.15.10.900.000.00.0796.000000000063</t>
  </si>
  <si>
    <t>радиальный, наружный диаметр 55-125 мм, однорядный, качения, с двумя защитными шайбами</t>
  </si>
  <si>
    <t>80209 подшипник шариковый радиальный однорядный с двумя шайбами</t>
  </si>
  <si>
    <t>80210 подшипник шариковый радиальный однорядный с двумя шайбами</t>
  </si>
  <si>
    <t>80211 подшипник шариковый радиальный однорядный с двумя шайбами</t>
  </si>
  <si>
    <t>80306 подшипник шариковый радиальный однорядный с двумя шайбами</t>
  </si>
  <si>
    <t>80309 подшипник шариковый радиальный однорядный с двумя шайбами</t>
  </si>
  <si>
    <t>28.15.10.900.000.00.0796.000000000105</t>
  </si>
  <si>
    <t>радиально-упорный, наружный диаметр 125-250 мм, качения, с массивным сепаратором</t>
  </si>
  <si>
    <t>46215л подшипник шариковый радиально-упорный с массивным сепаратором</t>
  </si>
  <si>
    <t>28.15.10.900.000.00.0796.000000000104</t>
  </si>
  <si>
    <t>радиально-упорный, наружный диаметр 55-125 мм, качения, с массивным сепаратором</t>
  </si>
  <si>
    <t>46306 подшипник шариковый радиально-упорный с массивным сепаратором</t>
  </si>
  <si>
    <t>36207 подшипник шариковый радиально-упорный с массивным сепаратором</t>
  </si>
  <si>
    <t>46122 подшипник шариковый радиально-упорный с массивным сепаратором</t>
  </si>
  <si>
    <t>1000903 подшипник качения шариковый</t>
  </si>
  <si>
    <t>1000904 подшипник качения шариковый</t>
  </si>
  <si>
    <t>1000905 подшипник качения шариковый</t>
  </si>
  <si>
    <t>1000906 подшипник качения шариковый</t>
  </si>
  <si>
    <t>1000907 подшипник качения шариковый</t>
  </si>
  <si>
    <t>7000106 подшипник качения шариковый</t>
  </si>
  <si>
    <t>7000107 подшипник качения шариковый</t>
  </si>
  <si>
    <t>7000108 подшипник качения шариковый</t>
  </si>
  <si>
    <t>46217 подшипник шариковый радиально-упорный с массивным сепаратором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</si>
  <si>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</si>
  <si>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</si>
  <si>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3182112 подшипник роликовый радиальный с короткими цилиндрическими роликами</t>
  </si>
  <si>
    <t>3182115 подшипник роликовый радиальный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</si>
  <si>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</si>
  <si>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</si>
  <si>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</si>
  <si>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3182128 подшипник роликовый радиальный</t>
  </si>
  <si>
    <t>180300 подшипник шариковый радиальный однорядный с двумя шайбами</t>
  </si>
  <si>
    <t>180500 подшипник шариковый радиальный однорядный с двумя шайбами</t>
  </si>
  <si>
    <t>46120 подшипник шариковый радиально-упорный с массивным сепаратором</t>
  </si>
  <si>
    <t>28.15.10.530.000.00.0796.000000000003</t>
  </si>
  <si>
    <t>радиально-упорный, наружный диаметр 57 мм, однорядный, с коническими роликами</t>
  </si>
  <si>
    <t>2007106 роликоподшипник конический однорядный</t>
  </si>
  <si>
    <t>2-697920 подшипник роликовый радиальный</t>
  </si>
  <si>
    <t>28.15.10.550.000.00.0796.000000000007</t>
  </si>
  <si>
    <t>радиальный, сферический, наружный диаметр 130 мм, двухрядный, с коническим внутренним отверстием</t>
  </si>
  <si>
    <t>3612 подшипник роликовый радиальный сферический двухрядный</t>
  </si>
  <si>
    <t>2-17716 подшипник роликовый радиальный</t>
  </si>
  <si>
    <t>28.15.10.550.000.00.0796.000000000088</t>
  </si>
  <si>
    <t>радиальный, сферический, наружный диаметр свыше 125 до 250 мм, двухрядный, с цилиндрическим отверстием, со штампованным сепаратором</t>
  </si>
  <si>
    <t>1313 подшипник шариковый радиальный сферический двухрядный</t>
  </si>
  <si>
    <t>106 подшипник качения шариковый</t>
  </si>
  <si>
    <t>80106 подшипник качения шариковый</t>
  </si>
  <si>
    <t>80107 подшипник качения шариковый</t>
  </si>
  <si>
    <t>22.19.40.300.000.00.0796.000000000174</t>
  </si>
  <si>
    <t>Ремень</t>
  </si>
  <si>
    <t>клиновый, вентиляторный, размер 8,5*8-875 мм, ГОСТ 5813-93.</t>
  </si>
  <si>
    <t>Ремень вентиляторный 8,5*8-850 ГОСТ 5813 (Z(O)</t>
  </si>
  <si>
    <t>январь-март, июль-сентябрь</t>
  </si>
  <si>
    <t>35 рабочих дней после предоплаты</t>
  </si>
  <si>
    <t>ОТП</t>
  </si>
  <si>
    <t>22.19.40.300.000.00.0796.000000000036</t>
  </si>
  <si>
    <t>клиновый, приводный, с сечением А-1120, ГОСТ 1284.2-89</t>
  </si>
  <si>
    <t>Ремень клиновой А-1120 ГОСТ 1284.1-2-89</t>
  </si>
  <si>
    <t>22.19.40.300.000.00.0796.000000000038</t>
  </si>
  <si>
    <t>клиновый, приводный, с сечением А-1250, ГОСТ 1284.2-89</t>
  </si>
  <si>
    <t>Ремень клиновой А-1250 ГОСТ 1284.1-2-89</t>
  </si>
  <si>
    <t>22.19.40.300.000.00.0796.000000000042</t>
  </si>
  <si>
    <t>клиновый, приводный, с сечением А-1400, ГОСТ 1284.2-89</t>
  </si>
  <si>
    <t>Ремень клиновой А-1400  ГОСТ 1284.1-2-89</t>
  </si>
  <si>
    <t>22.19.40.300.000.00.0796.000000000044</t>
  </si>
  <si>
    <t>клиновый, приводный, с сечением А-1500, ГОСТ 1284.2-89</t>
  </si>
  <si>
    <t>Ремень клиновой А-1500 ГОСТ 1284.1-2-89</t>
  </si>
  <si>
    <t>22.19.40.300.000.00.0796.000000000048</t>
  </si>
  <si>
    <t>клиновый, приводный, с сечением А-1700, ГОСТ 1284.2-89</t>
  </si>
  <si>
    <t>Ремень клиновой А-1700 ГОСТ 1284.1-2-89</t>
  </si>
  <si>
    <t>22.19.40.300.000.00.0796.000000000051</t>
  </si>
  <si>
    <t>клиновый, приводный, с сечением А-1900, ГОСТ 1284.2-89</t>
  </si>
  <si>
    <t>Ремень клиновой А-1900 ГОСТ 1284.1-2-89</t>
  </si>
  <si>
    <t>22.19.40.300.000.00.0796.000000000052</t>
  </si>
  <si>
    <t>клиновый, приводный, с сечением А-2000, ГОСТ 1284.2-89</t>
  </si>
  <si>
    <t>Ремень клиновой А-2000 ГОСТ 1284.1-2-89</t>
  </si>
  <si>
    <t>22.19.40.300.000.00.0796.000000000053</t>
  </si>
  <si>
    <t>клиновый, приводный, с сечением А-2120, ГОСТ 1284.2-89</t>
  </si>
  <si>
    <t>Ремень клиновой А-2120 ГОСТ 1284.1-2-89</t>
  </si>
  <si>
    <t>22.19.40.300.000.00.0796.000000000076</t>
  </si>
  <si>
    <t>клиновый, приводный, с сечением В(Б)-1180, ГОСТ 1284.2-89</t>
  </si>
  <si>
    <t>Ремень клиновой В(Б)-1180  ГОСТ 1284.1-2-89</t>
  </si>
  <si>
    <t>22.19.40.300.000.00.0796.000000000079</t>
  </si>
  <si>
    <t>клиновый, приводный, с сечением В(Б)-1320, ГОСТ 1284.2-89</t>
  </si>
  <si>
    <t>Ремень клиновой В(Б)-1320 ГОСТ 1284.1-2-89</t>
  </si>
  <si>
    <t>22.19.40.300.000.00.0796.000000000080</t>
  </si>
  <si>
    <t>клиновый, приводный, с сечением В(Б)-1400, ГОСТ 1284.2-89</t>
  </si>
  <si>
    <t>Ремень клиновой В(Б)-1400 ГОСТ 1284.1-2-89</t>
  </si>
  <si>
    <t>22.19.40.300.000.00.0796.000000000090</t>
  </si>
  <si>
    <t>клиновый, приводный, с сечением В(Б)-2000, ГОСТ 1284.2-89</t>
  </si>
  <si>
    <t>Ремень клиновой В(Б)-2000  ГОСТ 1284.1-2-89</t>
  </si>
  <si>
    <t>22.19.40.300.000.00.0796.000000000092</t>
  </si>
  <si>
    <t>клиновый, приводный, с сечением В(Б)-2240, ГОСТ 1284.2-89</t>
  </si>
  <si>
    <t>Ремень клиновой В(Б)-2240  ГОСТ 1284.1-2-89</t>
  </si>
  <si>
    <t>22.19.40.300.000.00.0796.000000000098</t>
  </si>
  <si>
    <t>клиновый, приводный, с сечением В(Б)-3150, ГОСТ 1284.2-89</t>
  </si>
  <si>
    <t>Ремень клиновой В(Б)-3150  ГОСТ 1284.1-2-89</t>
  </si>
  <si>
    <t>22.19.40.300.000.00.0796.000000000099</t>
  </si>
  <si>
    <t>клиновый, приводный, с сечением В(Б)-3350, ГОСТ 1284.2-89</t>
  </si>
  <si>
    <t>Ремень клиновой В(Б)-3350 ГОСТ 1284.1-2-89</t>
  </si>
  <si>
    <t>22.19.40.300.000.00.0796.000000000100</t>
  </si>
  <si>
    <t>клиновый, приводный, с сечением В(Б)-3550, ГОСТ 1284.2-89</t>
  </si>
  <si>
    <t>Ремень клиновой В(Б)-3500  ГОСТ 1284.1-2-89</t>
  </si>
  <si>
    <t>22.19.40.300.000.00.0796.000000000102</t>
  </si>
  <si>
    <t>клиновый, приводный, с сечением В(Б)-4000, ГОСТ 1284.2-89</t>
  </si>
  <si>
    <t>Ремень клиновой В(Б)-4000  ГОСТ 1284.1-2-89</t>
  </si>
  <si>
    <t>22.19.40.300.000.00.0796.000000000103</t>
  </si>
  <si>
    <t>клиновый, приводный, с сечением В(Б)-4250, ГОСТ 1284.2-89</t>
  </si>
  <si>
    <t>Ремень клиновой В(Б)-4250 ГОСТ 1284.1-2-89</t>
  </si>
  <si>
    <t>22.19.40.300.000.00.0796.000000000104</t>
  </si>
  <si>
    <t>клиновый, приводный, с сечением В(Б)-4500, ГОСТ 1284.2-89</t>
  </si>
  <si>
    <t>Ремень клиновой В(Б)-4500 ГОСТ 1284.1-2-89</t>
  </si>
  <si>
    <t>22.19.40.300.000.00.0796.000000000120</t>
  </si>
  <si>
    <t>клиновый, приводный, с сечением С(В)-2000, ГОСТ 1284.2-89</t>
  </si>
  <si>
    <t>Ремень клиновой С(В)-2000  ГОСТ 1284.1-2-89</t>
  </si>
  <si>
    <t>22.19.40.300.000.00.0796.000000000121</t>
  </si>
  <si>
    <t>клиновый, приводный, с сечением С(В)-2120, ГОСТ 1284.2-89</t>
  </si>
  <si>
    <t>Ремень клиновой С(В)-2120 ГОСТ 1284.1-2-89</t>
  </si>
  <si>
    <t>22.19.40.300.000.00.0796.000000000126</t>
  </si>
  <si>
    <t>клиновый, приводный, с сечением С(В)-2800, ГОСТ 1284.2-89</t>
  </si>
  <si>
    <t>Ремень клиновой С(В)-2800 ГОСТ 1284.1-2-89</t>
  </si>
  <si>
    <t>22.19.40.300.000.00.0796.000000000128</t>
  </si>
  <si>
    <t>клиновый, приводный, с сечением С(В)-3150, ГОСТ 1284.2-89</t>
  </si>
  <si>
    <t>Ремень клиновой С(В)-3150 ГОСТ 1284.1-2-89</t>
  </si>
  <si>
    <t>22.19.40.300.000.00.0796.000000000133</t>
  </si>
  <si>
    <t>клиновый, приводный, с сечением С(В)-4000, ГОСТ 1284.2-89</t>
  </si>
  <si>
    <t>Ремень клиновой С(В)-4000 ГОСТ 1284.1-2-89</t>
  </si>
  <si>
    <t>22.19.40.300.000.00.0796.000000000135</t>
  </si>
  <si>
    <t>клиновый, приводный, с сечением С(В)-4350, ГОСТ 1284.2-89</t>
  </si>
  <si>
    <t>Ремень клиновой С(В)-4350  ГОСТ 1284.1-2-89</t>
  </si>
  <si>
    <t>22.19.40.300.000.00.0796.000000000159</t>
  </si>
  <si>
    <t>клиновый, приводный, с сечением Д(Г)-4000, ГОСТ 1284.2-89</t>
  </si>
  <si>
    <t>Ремень клиновой Д(Г)-4000 ГОСТ 1284.1-2-89</t>
  </si>
  <si>
    <t>22.19.40.300.000.00.0796.000000000160</t>
  </si>
  <si>
    <t>клиновый, приводный, с сечением Д(Г)-4250, ГОСТ 1284.2-89</t>
  </si>
  <si>
    <t>Ремень клиновой Д(Г)-4250  ГОСТ 1284.1-2-89</t>
  </si>
  <si>
    <t>22.19.40.300.000.00.0796.000000000164</t>
  </si>
  <si>
    <t>клиновый, приводный, с сечением Д(Г)-5300, ГОСТ 1284.2-89</t>
  </si>
  <si>
    <t>Ремень клиновой Д(Г)-5300  ГОСТ 1284.1-2-89</t>
  </si>
  <si>
    <t>28.13.13.900.000.02.0796.000000000000</t>
  </si>
  <si>
    <t>Насос</t>
  </si>
  <si>
    <t>для перекачки жидкостей, геликоидальный шестеренный, гидравлический , объемный, ротационный</t>
  </si>
  <si>
    <t>Насос с электродвигателем системы житкостного охлаждения (арт. 43,0006,0170)</t>
  </si>
  <si>
    <t>февраль-апрель, сентябрь-ноябрь</t>
  </si>
  <si>
    <t>28.13.32.000.086.00.0796.000000000004</t>
  </si>
  <si>
    <t>раздаточный, для редуктора</t>
  </si>
  <si>
    <t>Шпиндель угловой передачи МД.03.17 (вал раздаточный к редуктору)</t>
  </si>
  <si>
    <t>30 дней</t>
  </si>
  <si>
    <t>796</t>
  </si>
  <si>
    <t>28.13.32.000.086.00.0796.000000000000</t>
  </si>
  <si>
    <t>для редуктора, входной</t>
  </si>
  <si>
    <t>Вал-шестерня угловой передачи МД.03.14 (вал входной к редуктору)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</si>
  <si>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</si>
  <si>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</si>
  <si>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</si>
  <si>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40ЛЗ КРАСС 2133518</t>
  </si>
  <si>
    <t>10 дней</t>
  </si>
  <si>
    <t>27.90.31.500.004.00.0796.000000000000</t>
  </si>
  <si>
    <t>Корпус</t>
  </si>
  <si>
    <t>для плазменной горелки (плазмотрона)</t>
  </si>
  <si>
    <t>Корпус плазмотрона 220162</t>
  </si>
  <si>
    <t>15 дней</t>
  </si>
  <si>
    <t>28.29.86.000.010.00.0796.000000000000</t>
  </si>
  <si>
    <t>Размыкатель</t>
  </si>
  <si>
    <t>для портальной машины плазменной резки, пневматический</t>
  </si>
  <si>
    <t>220163 Розетка для HRP 260</t>
  </si>
  <si>
    <t>13.94.11.900.002.00.0796.000000000003</t>
  </si>
  <si>
    <t>Строп</t>
  </si>
  <si>
    <t>ленточный, текстильный, грузоподъемность 3 т, петлевой</t>
  </si>
  <si>
    <t>Строп текстильный 1,0/3000</t>
  </si>
  <si>
    <t>Строп текстильный 2,0/3000</t>
  </si>
  <si>
    <t>Строп текстильный 3,0/3000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</si>
  <si>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</si>
  <si>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</si>
  <si>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</si>
  <si>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13.94.11.900.002.00.0796.000000000000</t>
  </si>
  <si>
    <t>ленточный, текстильный, грузоподъемность 6 т, петлевой</t>
  </si>
  <si>
    <t>Строп текстильный 5,0/6000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</si>
  <si>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</si>
  <si>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</si>
  <si>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</si>
  <si>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Строп текстильный 8,0/6000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</si>
  <si>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</si>
  <si>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</si>
  <si>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</si>
  <si>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26.20.16.930.002.00.0796.000000000002</t>
  </si>
  <si>
    <t>Манипулятор-джойстик</t>
  </si>
  <si>
    <t>трехмерный</t>
  </si>
  <si>
    <t>Джойстик управления курсором для ЧПУ ModEva10S, арт. CYB S-KIT-Quickc</t>
  </si>
  <si>
    <t>в течение 21 дня</t>
  </si>
  <si>
    <t>28.15.24.320.000.01.0796.000000000003</t>
  </si>
  <si>
    <t>Редуктор</t>
  </si>
  <si>
    <t>цилиндрический, зубчатый, номинальная передаваемая мощность 1,5 - 4 кВт, ГОСТ 50968-96</t>
  </si>
  <si>
    <t>Редуктор РМ</t>
  </si>
  <si>
    <t>в течение 45 дней</t>
  </si>
  <si>
    <t>25.94.13.900.008.00.0796.000000000000</t>
  </si>
  <si>
    <t>Анкер</t>
  </si>
  <si>
    <t>усиленный, с болтом</t>
  </si>
  <si>
    <t xml:space="preserve">Анкер Ø12х150 </t>
  </si>
  <si>
    <t>в течение 5 дней</t>
  </si>
  <si>
    <t>27.90.52.790.001.00.0796.000000000017</t>
  </si>
  <si>
    <t>Конденсатор</t>
  </si>
  <si>
    <t>К50-6-25В-50 мкФ, электрический, номинальная емкость 50 мкФ</t>
  </si>
  <si>
    <t>Конденсатор К50-16-25В-50 мкФ</t>
  </si>
  <si>
    <t>27.90.52.790.001.00.0796.000000000027</t>
  </si>
  <si>
    <t>К50-20-50В-20 мкФ, электрический, номинальная емкость 20 мкФ</t>
  </si>
  <si>
    <t>Конденсатор  К50-35-16В-22 мкФ</t>
  </si>
  <si>
    <t>27.90.52.790.001.00.0796.000000000018</t>
  </si>
  <si>
    <t>К50-12-25В-10 мкФ, электрический, номинальная емкость 10 мкФ</t>
  </si>
  <si>
    <t>Конденсатор  К50-16-100В-10 мкФ</t>
  </si>
  <si>
    <t>27.90.60.300.001.00.0796.000000000086</t>
  </si>
  <si>
    <t>Резистор</t>
  </si>
  <si>
    <t>постоянный, тип МЛТ-2-10 кОм, металлопленочный, номинальное сопротивление 10 кОм</t>
  </si>
  <si>
    <t>Резистор ППЗ-40-10 кОм</t>
  </si>
  <si>
    <t>26.11.21.500.000.01.0796.000000000027</t>
  </si>
  <si>
    <t>Транзистор</t>
  </si>
  <si>
    <t>биполярный, КТ630А</t>
  </si>
  <si>
    <t>Транзистор КТ 203 Б</t>
  </si>
  <si>
    <t>26.11.30.900.000.00.0796.000000000004</t>
  </si>
  <si>
    <t>Микросхема интегральная</t>
  </si>
  <si>
    <t>цифровая, ГОСТ 17021-88</t>
  </si>
  <si>
    <t>Микросхема К 14 ОУД6</t>
  </si>
  <si>
    <t>26.11.30.990.005.00.0796.000000000000</t>
  </si>
  <si>
    <t>Микросхема</t>
  </si>
  <si>
    <t>усилительная</t>
  </si>
  <si>
    <t>Микросхема LA 78141</t>
  </si>
  <si>
    <t>Микросхема К556РТ4</t>
  </si>
  <si>
    <t>27.20.11.990.000.00.0796.000000000003</t>
  </si>
  <si>
    <t>Элемент питания</t>
  </si>
  <si>
    <t>напряжение 6,0 В</t>
  </si>
  <si>
    <t>Элемент питания AAA</t>
  </si>
  <si>
    <t>27.20.11.990.000.00.0796.000000000002</t>
  </si>
  <si>
    <t>напряжение свыше 9,0 В</t>
  </si>
  <si>
    <t xml:space="preserve">Элемент питания Крона 9V </t>
  </si>
  <si>
    <t>27.20.11.990.000.00.0796.000000000006</t>
  </si>
  <si>
    <t>напряжение 4,5 В</t>
  </si>
  <si>
    <t>Элемент питания  4,5V</t>
  </si>
  <si>
    <t>27.20.11.990.000.00.0796.000000000000</t>
  </si>
  <si>
    <t>напряжение 3,6 В</t>
  </si>
  <si>
    <t>Аккумулятор 3,6V 600mA</t>
  </si>
  <si>
    <t>20.52.10.900.006.00.0796.000000000000</t>
  </si>
  <si>
    <t>Автогерметик</t>
  </si>
  <si>
    <t>для герметизации</t>
  </si>
  <si>
    <t>Автогерметик 280 гр</t>
  </si>
  <si>
    <t>26.11.21.700.001.00.0796.000000000008</t>
  </si>
  <si>
    <t>Тиристор</t>
  </si>
  <si>
    <t>диодный, ГОСТ 20859.1-89</t>
  </si>
  <si>
    <t>Тиристор SKKT 92/12</t>
  </si>
  <si>
    <t>Тиристор T162 92/80</t>
  </si>
  <si>
    <t>26.51.43.590.015.00.0796.000000000002</t>
  </si>
  <si>
    <t>Мультиметр</t>
  </si>
  <si>
    <t>цифровой, 5 и более цифровых разряда, точность более 0,01 %</t>
  </si>
  <si>
    <t>Мультиметр цифровой</t>
  </si>
  <si>
    <t>32.99.59.100.001.00.0796.000000000000</t>
  </si>
  <si>
    <t>Баллон</t>
  </si>
  <si>
    <t>для пневмогидроаккумуляторов металлообрабатывающих станков, резиновый, овальный с открытой горловиной, номинальный объем 3-25л</t>
  </si>
  <si>
    <t>Резиновый баллон 25л. TGL 10843 16 МПА</t>
  </si>
  <si>
    <t>28.49.24.500.005.00.0796.000000000000</t>
  </si>
  <si>
    <t>Комплект ремонтный</t>
  </si>
  <si>
    <t>для гидроаккумулятора металлообрабатывающего станка</t>
  </si>
  <si>
    <t>Комплект запасных частей для номинальной 25 л. TGL 10843</t>
  </si>
  <si>
    <t>28.14.20.000.007.00.0796.000000000003</t>
  </si>
  <si>
    <t>Кольцо уплотнительное</t>
  </si>
  <si>
    <t>резиновое, сечение 3,0 мм, ГОСТ 9833-73</t>
  </si>
  <si>
    <t>Кольцо опорное СИН 38.01.013</t>
  </si>
  <si>
    <t>Кольцо нажимное СИН 38.01.014</t>
  </si>
  <si>
    <t>28.14.20.000.017.00.0796.000000000007</t>
  </si>
  <si>
    <t>Манжет</t>
  </si>
  <si>
    <t>гидравлический, резиновый для уплотнения, диаметр цилиндра 25 - 35 мм, диаметр штоков 10 - 20 мм, ГОСТ 14896-84</t>
  </si>
  <si>
    <t>Манжета СИН 38.01.015</t>
  </si>
  <si>
    <t>27.90.40.900.000.00.0796.000000000000</t>
  </si>
  <si>
    <t>Электромагнит</t>
  </si>
  <si>
    <t>серия УИМ 0331, номинальное напряжение 220 В</t>
  </si>
  <si>
    <t>МИС 6100  50Гц электромагнит</t>
  </si>
  <si>
    <t>в течение 20 дней</t>
  </si>
  <si>
    <t>МИС 5100  50Гц электромагнит</t>
  </si>
  <si>
    <t>МИС 4100  50Гц электромагнит</t>
  </si>
  <si>
    <t>МИС 3100  50Гц электромагнит</t>
  </si>
  <si>
    <t>13.99.13.900.016.00.0018.000000000000</t>
  </si>
  <si>
    <t>Фетр</t>
  </si>
  <si>
    <t>технический, чистошерстяной, грубошерстный</t>
  </si>
  <si>
    <t>018</t>
  </si>
  <si>
    <t>Метр погонный</t>
  </si>
  <si>
    <t>27.11.21.000.000.00.0796.000000000002</t>
  </si>
  <si>
    <t>Электродвигатель</t>
  </si>
  <si>
    <t>постоянного тока, серия ПБСТ, мощность свыше 37,5 Вт</t>
  </si>
  <si>
    <t>Двигатель постоянного тока WSMS2-134,38</t>
  </si>
  <si>
    <t>27.51.30.900.005.00.0796.000000000000</t>
  </si>
  <si>
    <t>Элемент электронагревательный</t>
  </si>
  <si>
    <t>к водонагревателю</t>
  </si>
  <si>
    <t>Элемент электронагревательный к водонагревателю (ТЭН)</t>
  </si>
  <si>
    <t>13.94.12.330.000.00.0006.000000000000</t>
  </si>
  <si>
    <t>Синтепон</t>
  </si>
  <si>
    <t>нетканое полотно, плотность 200-500 гр/м2, ширина 150 см</t>
  </si>
  <si>
    <t>синтепон</t>
  </si>
  <si>
    <t>Двигатель постоянного тока модели 47МВН30</t>
  </si>
  <si>
    <t>28.12.13.200.001.00.0796.000000000001</t>
  </si>
  <si>
    <t>Насос шестеренчатый</t>
  </si>
  <si>
    <t>рабочий объем от 50 до 100 см3</t>
  </si>
  <si>
    <t>Масляный насос марки  НПлР50/6,3</t>
  </si>
  <si>
    <t>27.11.22.300.000.00.0796.000000000007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</si>
  <si>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0,75 кВт, ГОСТ 16264.2-85</t>
  </si>
  <si>
    <t>Электродвигатель КТП 714</t>
  </si>
  <si>
    <t>27.11.22.300.000.00.0796.000000000008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</si>
  <si>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1,1 кВт</t>
  </si>
  <si>
    <t>Электродвигатель КП 1605</t>
  </si>
  <si>
    <t>Электродвигатель КП 1405</t>
  </si>
  <si>
    <t>27.11.22.300.000.00.0796.000000000361</t>
  </si>
  <si>
    <t>переменного тока, асинхронный, однофазный, с номинальной частотой сети на 50 Гц, с синхронной частотой вращения 500 мин, номинальная мощность 2,2 кВт</t>
  </si>
  <si>
    <t>Двигатель асинхронный с тормозом SAU 100, 2,2кВт</t>
  </si>
  <si>
    <t>Электродвигатель MTF-311-6</t>
  </si>
  <si>
    <t>28.22.19.300.037.00.0796.000000000000</t>
  </si>
  <si>
    <t>Пульт управления</t>
  </si>
  <si>
    <t>для грузоподъемных механизмов</t>
  </si>
  <si>
    <t>Пульт управления ПКТ</t>
  </si>
  <si>
    <t>28.41.40.000.026.00.0796.000000000000</t>
  </si>
  <si>
    <t>Механизм для поперечной подачи</t>
  </si>
  <si>
    <t>к круглошлифовальному станку</t>
  </si>
  <si>
    <t>Шарикоөвинтовая пара (ШВП)</t>
  </si>
  <si>
    <t>27.12.23.700.000.00.0796.000000000000</t>
  </si>
  <si>
    <t>Контактор</t>
  </si>
  <si>
    <t>серия КТ, электромагнитный</t>
  </si>
  <si>
    <t>Контактор КТ 6033, 380В</t>
  </si>
  <si>
    <t>28.15.24.340.001.00.0796.000000000000</t>
  </si>
  <si>
    <t>общего назначения, одноступенчатый, внутренний диаметр гибкого колеса 52 мм, ГОСТ 26218-94</t>
  </si>
  <si>
    <t>Редуктор устройства подачи по оси Х</t>
  </si>
  <si>
    <t>27.90.32.000.024.00.0796.000000000000</t>
  </si>
  <si>
    <t>Наконечник</t>
  </si>
  <si>
    <t>для сварочного оборудования, контактный</t>
  </si>
  <si>
    <t xml:space="preserve"> Контактный наконечник 6290 NX 3 (50-75mm)</t>
  </si>
  <si>
    <t>50 календарных дней</t>
  </si>
  <si>
    <t xml:space="preserve"> Контактный наконечник 6290 NX 4 (75-150mm)</t>
  </si>
  <si>
    <t xml:space="preserve"> Контактный наконечник 6290 NX 5 (150-200mm)</t>
  </si>
  <si>
    <t>27.90.31.500.000.00.0796.000000000000</t>
  </si>
  <si>
    <t>для плазменной горелки</t>
  </si>
  <si>
    <t>Т-8955 (Ref.№ 1353) Горелка/ Torch Body - Hand</t>
  </si>
  <si>
    <t>20 календарных дней</t>
  </si>
  <si>
    <t>27.90.31.500.008.00.0796.000000000000</t>
  </si>
  <si>
    <t>Электрод</t>
  </si>
  <si>
    <t>Т-0408 (Ref.№ 1376) Электрод / Electrode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</si>
  <si>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</si>
  <si>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</si>
  <si>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</si>
  <si>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кольцо/ Swirl Ring</t>
  </si>
  <si>
    <t>28.29.86.000.014.00.0796.000000000001</t>
  </si>
  <si>
    <t>Сопло</t>
  </si>
  <si>
    <t>Т-0404 (Ref.№ 1373) Сопло/ Nozzie 1,6 mm</t>
  </si>
  <si>
    <t>27.90.31.500.001.00.0796.000000000000</t>
  </si>
  <si>
    <t>Колпачок защитный</t>
  </si>
  <si>
    <t>Т-10878 (Ref.№220194) Колпак/ Sheid, 30А</t>
  </si>
  <si>
    <t>20 дней</t>
  </si>
  <si>
    <t>Т-10936 (Ref.№220193) Сопло/ Nozzle, 30А</t>
  </si>
  <si>
    <t>Т-10934 (Ref.№220182) Сопло/ Nozzle, 130А</t>
  </si>
  <si>
    <t>Т-10937 (Ref.№220354) Сопло/ Nozzle, 200А</t>
  </si>
  <si>
    <t>27.90.31.500.002.00.0796.000000000000</t>
  </si>
  <si>
    <t>Колпачок крепежный</t>
  </si>
  <si>
    <t>Т-9965 (Ref.№220356) Крышка колпачка/ Sheid Сар, 200А</t>
  </si>
  <si>
    <t>Т-9969 (Ref.№220352-UR) Электрод/ Electrode, 200А</t>
  </si>
  <si>
    <t xml:space="preserve">Т-10296 (Ref.№220353) Вихревое кольцо/ Swirl Ring, 200А, Mild Steel </t>
  </si>
  <si>
    <t>Т-10938 (Ref.№220439) Сопло/ Nozzle, 260А</t>
  </si>
  <si>
    <t>Т-9974 (Ref.№220435-UR)  Электрод/ Electrode, 260А, Mild Steel</t>
  </si>
  <si>
    <t>Т-10271 (Ref.№220436) Вихревое кольцо/ Swirl Ring, 260А, Mild Steel</t>
  </si>
  <si>
    <t>Т-9970 (Ref.№220440) Крышка колпачка/ Sheid Сар, 260А</t>
  </si>
  <si>
    <t>Т-9894 (Ref.№220192-UR) Электрод/ Electrode, 30А, Mild Steel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</si>
  <si>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</si>
  <si>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</si>
  <si>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</si>
  <si>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</si>
  <si>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Пластина нуружная защитная к Speedglas 9100 стандартная (526000)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</si>
  <si>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</si>
  <si>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</si>
  <si>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</si>
  <si>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</si>
  <si>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27.90.32.000.016.00.0796.000000000000</t>
  </si>
  <si>
    <t>Переходник наконечника</t>
  </si>
  <si>
    <t>к сварочному оборудованию</t>
  </si>
  <si>
    <t>Цангадержатель для горелки аргонно-дуговой сварки ф3,2мм Collet Body  TE0001-32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</si>
  <si>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</si>
  <si>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</si>
  <si>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</si>
  <si>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</si>
  <si>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</si>
  <si>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Горелка MMT 42, 4,5 м  МIG-TORCH_KEMPPI 6254214 MMT</t>
  </si>
  <si>
    <t>27.90.32.000.013.00.0796.000000000000</t>
  </si>
  <si>
    <t>Канал направляющий</t>
  </si>
  <si>
    <t>Канал направляющий WIRE CONUIT 0,9-1,2 4,5м RED_KEMPPI 4188582</t>
  </si>
  <si>
    <t>Горелка FE 42, 5м MIG TORCH_KEMPPI 6604204</t>
  </si>
  <si>
    <t>25.99.29.490.005.00.0796.000000000001</t>
  </si>
  <si>
    <t>Штекер</t>
  </si>
  <si>
    <t>прямой</t>
  </si>
  <si>
    <t>Панельный штекер ABI-IM 50-70</t>
  </si>
  <si>
    <t>28.29.86.000.009.00.0796.000000000000</t>
  </si>
  <si>
    <t>Коннектор</t>
  </si>
  <si>
    <t>для портальной машины плазменной резки</t>
  </si>
  <si>
    <t>Коннектор ABI-СF 50-70 мм²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</si>
  <si>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</si>
  <si>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</si>
  <si>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</si>
  <si>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</si>
  <si>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26.51.82.500.073.00.0796.000000000000</t>
  </si>
  <si>
    <t>Блок контроля управления</t>
  </si>
  <si>
    <t>для датчика-реле уровня</t>
  </si>
  <si>
    <t>Блок охлаждения MASTERCOOL 30_KEMPPI (6163900)</t>
  </si>
  <si>
    <t>45 дней</t>
  </si>
  <si>
    <t>27.90.31.500.006.00.0796.000000000000</t>
  </si>
  <si>
    <t>ВР-20907(220193) Сопло З0А</t>
  </si>
  <si>
    <t>ВР-20912 (220192) Электрод З0А</t>
  </si>
  <si>
    <t>ВР-20909 (220182) Сопло 130А</t>
  </si>
  <si>
    <t>ВР-20915 (220181) Электрод 130 А</t>
  </si>
  <si>
    <t>ВР-21006 (220354) Сопло 200А</t>
  </si>
  <si>
    <t>ВР-21010 (220352) Электрод 200А</t>
  </si>
  <si>
    <t>ВР-21008 (220353) Завихритель 200А</t>
  </si>
  <si>
    <t>ВР-21007 (220439) Сопло 260А</t>
  </si>
  <si>
    <t>ВР-21012 (220435) Электрод 260А</t>
  </si>
  <si>
    <t>ВР-21009 (220436) Завихритель 260А</t>
  </si>
  <si>
    <t>27.90.31.500.003.00.0796.000000000000</t>
  </si>
  <si>
    <t>Экран</t>
  </si>
  <si>
    <t>220440 Экран</t>
  </si>
  <si>
    <t>220356 Экран</t>
  </si>
  <si>
    <t>МС0027  Сопло газораспределительное d16 ст (ЕР36)</t>
  </si>
  <si>
    <t>30 календарных дней</t>
  </si>
  <si>
    <t>МС0028  Сопло газораспределительное d19 ст (ЕР36)</t>
  </si>
  <si>
    <t>27.90.32.000.015.00.0796.000000000000</t>
  </si>
  <si>
    <t>Распылитель</t>
  </si>
  <si>
    <t>для сварочного оборудования, газовый</t>
  </si>
  <si>
    <t>МЕ0517 Диффузор газовый ЕР36 (ст) керамика</t>
  </si>
  <si>
    <t>27.90.32.000.017.00.0796.000000000000</t>
  </si>
  <si>
    <t>Держатель наконечника</t>
  </si>
  <si>
    <t>MD0131 Держатель наконечника М6 длинный ЕР36</t>
  </si>
  <si>
    <t>MF0034 Головка ЕР36</t>
  </si>
  <si>
    <t>345Р012010 Сопло d16мм стандарт</t>
  </si>
  <si>
    <t xml:space="preserve">114Р002005 Газовый диффузор </t>
  </si>
  <si>
    <t>342Р006014 Держатель наконечника М6/ L=28мм</t>
  </si>
  <si>
    <t>PFX.S10125-5/64 Контактный наконечник</t>
  </si>
  <si>
    <t>25 дней</t>
  </si>
  <si>
    <t>(220194) Защитный экран З0А</t>
  </si>
  <si>
    <t>(220188) Сопло 80А</t>
  </si>
  <si>
    <t>(220187) Электрод 80А</t>
  </si>
  <si>
    <t>28.29.86.000.012.00.0796.000000000000</t>
  </si>
  <si>
    <t>Кожух сопла</t>
  </si>
  <si>
    <t xml:space="preserve"> (220433) Колпак сопла</t>
  </si>
  <si>
    <t>20.59.43.960.000.00.0796.000000000000</t>
  </si>
  <si>
    <t>Жидкость смазочно-охлаждающая</t>
  </si>
  <si>
    <t>водосмешиваемая</t>
  </si>
  <si>
    <t>Охлаждающая жидкость 4л. (Ref. №028872)</t>
  </si>
  <si>
    <t xml:space="preserve">Горелка ТТС 250W, 8м TIG TORCH-KEMPPI 627025508 </t>
  </si>
  <si>
    <t xml:space="preserve">Канал направляющий WARE CONDUIT 0,8-1,2 5м -KEMPPI w006454 </t>
  </si>
  <si>
    <t>28.29.60.300.000.00.0796.000000000000</t>
  </si>
  <si>
    <t>Кожух</t>
  </si>
  <si>
    <t>сопла, для плазменной горелки (плазмотрона)</t>
  </si>
  <si>
    <t>Распылитель газовый  GAS DIFFUSER 3 PMT52W/MMT42-KEMPPI W004505</t>
  </si>
  <si>
    <t>Сопло газовое GAS NOZZLE PMT 42 (MMT42,PMT52W,MMT52W)+INSUL.BUSH-KEMPPI 4307070</t>
  </si>
  <si>
    <t>Кольцл изоляционное (изолятор газовая линза TIG) BINZEL 703.0012</t>
  </si>
  <si>
    <t>Заглушка длинная TIG для горелки</t>
  </si>
  <si>
    <t>Электрододержатель BINZEL DE2500 500А 60%,600А 35%ПВ</t>
  </si>
  <si>
    <t>Зажим заземления винтовой ESAB EG 600 (600А) 0160288001</t>
  </si>
  <si>
    <t>27.90.32.000.061.01.0796.000000000002</t>
  </si>
  <si>
    <t>кислородный, кислородный, рамповый, пропускная способность 250 м3/ч, ГОСТ 13861-89</t>
  </si>
  <si>
    <t xml:space="preserve">Редуктор кислород БКО-50-10 ИНКО исполнение 02 </t>
  </si>
  <si>
    <t>3 дня после оплаты</t>
  </si>
  <si>
    <t>27.90.32.000.061.03.0796.000000000000</t>
  </si>
  <si>
    <t>пропановый, пропановый, баллонный, пропускная способность 5 м3/ч, ГОСТ 13861-89</t>
  </si>
  <si>
    <t>Редуктор пропан БПО-5-10 ИНКО исполнение 02</t>
  </si>
  <si>
    <t>27.90.32.000.057.00.0796.000000000002</t>
  </si>
  <si>
    <t>Резак</t>
  </si>
  <si>
    <t>керосино-кислородный</t>
  </si>
  <si>
    <t>Резак РЗП ИНКО-100 исполнение 01</t>
  </si>
  <si>
    <t>27.90.32.000.028.00.0796.000000000000</t>
  </si>
  <si>
    <t>Направляющая 0,255мм СН 101</t>
  </si>
  <si>
    <t>27.90.82.000.014.00.0796.000000000000</t>
  </si>
  <si>
    <t>Элемент резистора</t>
  </si>
  <si>
    <t>для пропускания тока, токопроводящий</t>
  </si>
  <si>
    <t>Пластина токосъемная 5*18*35 мм СН 002</t>
  </si>
  <si>
    <t>28.29.12.900.002.00.0796.000000000001</t>
  </si>
  <si>
    <t>Элемент</t>
  </si>
  <si>
    <t>фильтрующий, тонкость фильтрации 3-5 мкм</t>
  </si>
  <si>
    <t>Фильтр lonex 500</t>
  </si>
  <si>
    <t>20.16.59.700.000.00.0166.000000000000</t>
  </si>
  <si>
    <t>Смола ионообменная</t>
  </si>
  <si>
    <t>катионит, ГОСТ 20298-74</t>
  </si>
  <si>
    <t>Смола ионообменая МВК-20</t>
  </si>
  <si>
    <t>Килограмм</t>
  </si>
  <si>
    <t>26.11.11.500.000.00.0796.000000000004</t>
  </si>
  <si>
    <t>Преобразователь</t>
  </si>
  <si>
    <t>ультразвуковой, широкополосной</t>
  </si>
  <si>
    <t>Образец СОП</t>
  </si>
  <si>
    <t>апрель,май</t>
  </si>
  <si>
    <t xml:space="preserve">Преобразователь </t>
  </si>
  <si>
    <t>27.32.14.000.000.00.0006.000000000156</t>
  </si>
  <si>
    <t>марка ТППэп, 100*2*0,4 мм2</t>
  </si>
  <si>
    <t>Кабель телефонный  ТППэп, 100*2*0,4 мм2</t>
  </si>
  <si>
    <t>10 дней после оплаты</t>
  </si>
  <si>
    <t>27.32.14.000.000.00.0006.000000000154</t>
  </si>
  <si>
    <t>марка ТППэп, 50*2*0,4 мм2</t>
  </si>
  <si>
    <t>Кабель телефонный  ТППэп, 50*2*0,4 мм2</t>
  </si>
  <si>
    <t>27.32.14.000.000.00.0018.000000000108</t>
  </si>
  <si>
    <t>марка ТППэпЗ, 20*2*0,4 мм2</t>
  </si>
  <si>
    <t>Кабель телефонный  ТППэпЗ, 20*2*0,4 мм2</t>
  </si>
  <si>
    <t>27.32.14.000.000.00.0018.000000000084</t>
  </si>
  <si>
    <t>марка ТППэп, 10*2*0,4 мм2</t>
  </si>
  <si>
    <t>Кабель телефонный  ТППэп, 10*2*0,4 мм2</t>
  </si>
  <si>
    <t>27.32.13.700.002.00.0006.000000000365</t>
  </si>
  <si>
    <t>Провод</t>
  </si>
  <si>
    <t>марка ТРП, 2*0,4 мм2</t>
  </si>
  <si>
    <t>Кабель телефонный ТРП, 2*0,4 мм2</t>
  </si>
  <si>
    <t>27.32.13.500.001.01.0796.000000000002</t>
  </si>
  <si>
    <t>коммутационный (патч-корд), UTP, катушка 1000 м</t>
  </si>
  <si>
    <t>Кабель UTP 5Е</t>
  </si>
  <si>
    <t>27.32.13.700.002.00.0018.000000000010</t>
  </si>
  <si>
    <t>марка ПКСВ, 2*0,5 мм2</t>
  </si>
  <si>
    <t xml:space="preserve"> Провод ПКСВ, 2*0,5 мм2</t>
  </si>
  <si>
    <t>27.32.13.700.000.00.0006.000000000629</t>
  </si>
  <si>
    <t>марка КРВПМ, 2*2*0,5 мм2</t>
  </si>
  <si>
    <t>Кабель КРВПМ, 2*2*0,5 мм2</t>
  </si>
  <si>
    <t>26.30.30.900.080.00.0796.000000000000</t>
  </si>
  <si>
    <t>Шнур витой</t>
  </si>
  <si>
    <t>для телефонных трубок</t>
  </si>
  <si>
    <t>шнур микротелефонный</t>
  </si>
  <si>
    <t>шнур розеточный</t>
  </si>
  <si>
    <t>26.40.41.000.004.00.0796.000000000000</t>
  </si>
  <si>
    <t>Микрофонный капсюль</t>
  </si>
  <si>
    <t>для телефонных аппаратов</t>
  </si>
  <si>
    <t>Телефонный капсюль</t>
  </si>
  <si>
    <t>22.21.29.700.005.00.0796.000000000047</t>
  </si>
  <si>
    <t>Муфта</t>
  </si>
  <si>
    <t>кабельная, соединительная</t>
  </si>
  <si>
    <t>Муфта соединительная МСМ</t>
  </si>
  <si>
    <t>26.30.30.900.068.01.0796.000000000001</t>
  </si>
  <si>
    <t>телефонный, коннектор модульный RJ11</t>
  </si>
  <si>
    <t>телефонный коннектор модульный RJ11 4P4C</t>
  </si>
  <si>
    <t>телефонный коннектор модульный RJ11 6P6C</t>
  </si>
  <si>
    <t>28.41.40.000.024.00.0796.000000000001</t>
  </si>
  <si>
    <t>Станина</t>
  </si>
  <si>
    <t>к шлицефрезерному станку</t>
  </si>
  <si>
    <t>Станина к шлицефрезерному станку</t>
  </si>
  <si>
    <t>февраль- апрель</t>
  </si>
  <si>
    <t>45 рабочих дней</t>
  </si>
  <si>
    <t>50% предоплата</t>
  </si>
  <si>
    <t>28.41.40.000.032.00.0796.000000000000</t>
  </si>
  <si>
    <t>Коробка делительная</t>
  </si>
  <si>
    <t>для шлицефрезерного станка</t>
  </si>
  <si>
    <t>Коробка делительная для шлицефрезерного станка</t>
  </si>
  <si>
    <t>28.49.21.300.002.00.0796.000000000000</t>
  </si>
  <si>
    <t>Коробка подач</t>
  </si>
  <si>
    <t>для станка</t>
  </si>
  <si>
    <t>Коробка подач к шлицефрезерному станку</t>
  </si>
  <si>
    <t>28.22.20.200.012.00.0796.000000000001</t>
  </si>
  <si>
    <t>Каретка поперечного перемещения</t>
  </si>
  <si>
    <t>грузоподъемность 800 кг</t>
  </si>
  <si>
    <t>Каретка поперечного перемещения  к шлицефрезерному станку</t>
  </si>
  <si>
    <t>28.41.40.000.033.00.0796.000000000000</t>
  </si>
  <si>
    <t>для станка, фрезерная</t>
  </si>
  <si>
    <t>Головка к шлицефрезерному станку</t>
  </si>
  <si>
    <t>28.41.40.000.034.00.0796.000000000000</t>
  </si>
  <si>
    <t>бабка задняя</t>
  </si>
  <si>
    <t>бабка задняя для шлицефрезерного станка</t>
  </si>
  <si>
    <t>28.22.11.700.002.01.0796.000000000001</t>
  </si>
  <si>
    <t>Таль</t>
  </si>
  <si>
    <t>электрическая, передвижная, канатная, грузоподъемность 4,0 тонн, ГОСТ 28408-89</t>
  </si>
  <si>
    <t>Электроталь канатнатная передвижная 5 тн</t>
  </si>
  <si>
    <t>февраль- апрель, июль-сентябрь</t>
  </si>
  <si>
    <t xml:space="preserve">60 дней </t>
  </si>
  <si>
    <t>100% предоплаты</t>
  </si>
  <si>
    <t>Электроталь канатнатная передвижная 3 тн</t>
  </si>
  <si>
    <t>27.12.22.900.001.00.0796.000000000036</t>
  </si>
  <si>
    <t>Выключатель</t>
  </si>
  <si>
    <t>автоматический, тип А, трехполюсный, с тепловым размыкателем</t>
  </si>
  <si>
    <t>Автомат АЕ 100А</t>
  </si>
  <si>
    <t>в течение15 дней</t>
  </si>
  <si>
    <t>Автомат АЕ 20А</t>
  </si>
  <si>
    <t>Автомат АЕ 40А</t>
  </si>
  <si>
    <t>Автомат АЕ 160А</t>
  </si>
  <si>
    <t>27.12.22.900.001.00.0796.000000000073</t>
  </si>
  <si>
    <t>автоматический, тип ВА, однополюсный</t>
  </si>
  <si>
    <t xml:space="preserve">Автомат ВА 40А </t>
  </si>
  <si>
    <t xml:space="preserve">Автомат ВА 32 А </t>
  </si>
  <si>
    <t xml:space="preserve">Автомат ВА 25 А </t>
  </si>
  <si>
    <t>27.12.31.900.000.00.0796.000000000006</t>
  </si>
  <si>
    <t>Пускатель магнитный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</si>
  <si>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</si>
  <si>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</si>
  <si>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Пускатель ПМ-12-160-150 (380в)</t>
  </si>
  <si>
    <t>Пускатель ПМ-12-160-210 (380в)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</si>
  <si>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</si>
  <si>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</si>
  <si>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</si>
  <si>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Пускатель ПМ-12-160-250 (380в)</t>
  </si>
  <si>
    <t>Пускатель ПМ 12-100-160 380В (откр,б/реле,5вел)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</si>
  <si>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</si>
  <si>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</si>
  <si>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</si>
  <si>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</si>
  <si>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</si>
  <si>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</si>
  <si>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 xml:space="preserve">Пускатель ПМЛ-5100 220В (с реле) 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</si>
  <si>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</si>
  <si>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</si>
  <si>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</si>
  <si>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Пускатель ПМЛ - 4100 380В</t>
  </si>
  <si>
    <t>Пускатель ПМЛ - 1100 220В</t>
  </si>
  <si>
    <t>Пускатель ПМЛ - 5102 380В</t>
  </si>
  <si>
    <t>Пускатель 6 вел.ПМ 12- 160-200 220В (откр. с реле)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</si>
  <si>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</si>
  <si>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</si>
  <si>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Пускатель  ПМ-12-063-151 380В вариант "Ф"УХЛ4 В</t>
  </si>
  <si>
    <t>13.99.19.900.006.00.0736.000000000002</t>
  </si>
  <si>
    <t>из пленок, липкая изоляционная, ГОСТ 28018-89</t>
  </si>
  <si>
    <t>Изолента ПВХ</t>
  </si>
  <si>
    <t>Рулон</t>
  </si>
  <si>
    <t>13.99.19.900.007.00.0736.000000000000</t>
  </si>
  <si>
    <t>Изолента</t>
  </si>
  <si>
    <t>хлопчатобумажная, односторонняя, ГОСТ 2162-97</t>
  </si>
  <si>
    <t>Изолента ХБ</t>
  </si>
  <si>
    <t>22.21.30.100.003.00.0796.000000000002</t>
  </si>
  <si>
    <t>Лента ФУМ</t>
  </si>
  <si>
    <t>уплотнительная, размер 19 мм</t>
  </si>
  <si>
    <t>27.40.15.990.001.00.0796.000000000178</t>
  </si>
  <si>
    <t>Лампа люминесцентная</t>
  </si>
  <si>
    <t>тип цоколя Е-27, мощность 11 Вт</t>
  </si>
  <si>
    <t>Лампа 11 Вт,  E27</t>
  </si>
  <si>
    <t>27.40.15.990.001.00.0796.000000000169</t>
  </si>
  <si>
    <t>тип цоколя Е-27, мощность 15 Вт</t>
  </si>
  <si>
    <t>Лампа 15 Вт,  E27</t>
  </si>
  <si>
    <t>27.40.15.100.000.00.0796.000000000001</t>
  </si>
  <si>
    <t>тип цоколя E-27, мощность 18 Вт</t>
  </si>
  <si>
    <t>Лампа 18 Вт,  E27</t>
  </si>
  <si>
    <t>27.40.15.990.001.00.0796.000000000170</t>
  </si>
  <si>
    <t>тип цоколя Е-27, мощность 20 Вт</t>
  </si>
  <si>
    <t>Лампа 20 Вт,  E27</t>
  </si>
  <si>
    <t>27.40.15.990.001.00.0796.000000000172</t>
  </si>
  <si>
    <t>тип цоколя Е-27, мощность 32 Вт</t>
  </si>
  <si>
    <t>Лампа 30 Вт,  E27</t>
  </si>
  <si>
    <t>27.40.15.990.001.00.0796.000000000142</t>
  </si>
  <si>
    <t>тип цоколя G13, мощность 18 Вт</t>
  </si>
  <si>
    <t>ЛБ(ЛД) 18</t>
  </si>
  <si>
    <t>27.40.15.990.001.00.0796.000000000154</t>
  </si>
  <si>
    <t>тип цоколя G13, мощность 40 Вт</t>
  </si>
  <si>
    <t>ЛБ(ЛД) 40</t>
  </si>
  <si>
    <t>27.40.15.990.001.00.0796.000000000158</t>
  </si>
  <si>
    <t>тип цоколя G13, мощность 58 Вт</t>
  </si>
  <si>
    <t>ЛБ(ЛД) 58</t>
  </si>
  <si>
    <t>27.40.42.500.007.01.0796.000000000003</t>
  </si>
  <si>
    <t>Стартер</t>
  </si>
  <si>
    <t>люминесцентной лампы , мощность 18 Вт</t>
  </si>
  <si>
    <t>Стартер 18ВТ</t>
  </si>
  <si>
    <t>27.40.42.500.007.01.0796.000000000006</t>
  </si>
  <si>
    <t>люминесцентной лампы , мощность 36 Вт</t>
  </si>
  <si>
    <t>Стартер 36Bт</t>
  </si>
  <si>
    <t>27.40.42.500.007.01.0796.000000000007</t>
  </si>
  <si>
    <t>люминесцентной лампы , мощность 58 Вт</t>
  </si>
  <si>
    <t xml:space="preserve">Стартер 58Вт </t>
  </si>
  <si>
    <t>27.40.15.700.001.00.0796.000000000001</t>
  </si>
  <si>
    <t>Лампа дуговая</t>
  </si>
  <si>
    <t>ДРЛ-125, ртутная</t>
  </si>
  <si>
    <t>Лампа ДРЛ 125</t>
  </si>
  <si>
    <t>27.40.15.700.001.00.0796.000000000002</t>
  </si>
  <si>
    <t>ДРЛ-250, ртутная</t>
  </si>
  <si>
    <t xml:space="preserve">Лампа ДРЛ 250 </t>
  </si>
  <si>
    <t>27.40.15.700.001.00.0796.000000000003</t>
  </si>
  <si>
    <t>ДРЛ-400, ртутная</t>
  </si>
  <si>
    <t>Лампа ДРЛ 400</t>
  </si>
  <si>
    <t>27.12.40.300.003.00.0796.000000000001</t>
  </si>
  <si>
    <t>Дроссель</t>
  </si>
  <si>
    <t>для люминисцентных ламп</t>
  </si>
  <si>
    <t>Дроссель ДРЛ 125</t>
  </si>
  <si>
    <t xml:space="preserve">Дроссель ДРЛ 250 </t>
  </si>
  <si>
    <t>Дроссель ДРЛ 400</t>
  </si>
  <si>
    <t>27.40.12.900.001.00.0796.000000000387</t>
  </si>
  <si>
    <t>Лампа накаливания</t>
  </si>
  <si>
    <t>тип цоколя Е-27, мощность 60 Вт, вакуумная</t>
  </si>
  <si>
    <t>Эл. лампа МО 12-60 вт</t>
  </si>
  <si>
    <t>Эл. лампа МО 24-60 вт</t>
  </si>
  <si>
    <t>Эл. лампа МО 36-60вт</t>
  </si>
  <si>
    <t>27.40.14.900.000.00.0796.000000000112</t>
  </si>
  <si>
    <t>тип В125-135-25, мощность 25 Вт, ГОСТ 2239-79</t>
  </si>
  <si>
    <t>Лампа накаливания 220х25ВТ</t>
  </si>
  <si>
    <t>27.40.12.900.001.00.0796.000000000386</t>
  </si>
  <si>
    <t>тип цоколя Е-27, мощность 40 Вт, вакуумная</t>
  </si>
  <si>
    <t>Лампа накаливания 220х40Вт</t>
  </si>
  <si>
    <t>Лампа накаливания 220х60Вт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</si>
  <si>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</si>
  <si>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</si>
  <si>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</si>
  <si>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Муфта чугунная ф20 (ГОСТ 8954-75)</t>
  </si>
  <si>
    <t>Муфта чугунная ф25 (ГОСТ 8954-75)</t>
  </si>
  <si>
    <t>Муфта чугунная ф32 (ГОСТ 8954-75)</t>
  </si>
  <si>
    <t>Муфта чугунная ф40 (ГОСТ 8954-75)</t>
  </si>
  <si>
    <t>22.21.21.500.001.02.0796.000000000013</t>
  </si>
  <si>
    <t>Труба</t>
  </si>
  <si>
    <t>гофрированная, сливная, для унитаза, размер 90-130</t>
  </si>
  <si>
    <t>на унитаз 90*100 - 500 мм</t>
  </si>
  <si>
    <t>25.99.11.350.000.00.0796.000000000000</t>
  </si>
  <si>
    <t>Унитаз</t>
  </si>
  <si>
    <t>металлический, напольный</t>
  </si>
  <si>
    <t xml:space="preserve">чаша генуя </t>
  </si>
  <si>
    <t>23.42.10.500.008.00.0839.000000000003</t>
  </si>
  <si>
    <t>фаянсовый, тарельчатый, с прямым выпуском, с цельноотлитой полочкой с бачком, ГОСТ 30493-96</t>
  </si>
  <si>
    <t>унитаз фаянсовый "Компакт"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</si>
  <si>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</si>
  <si>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</si>
  <si>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</si>
  <si>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раковина фаянсовая "Тюльпан"</t>
  </si>
  <si>
    <t>22.21.21.900.001.00.0796.000000000008</t>
  </si>
  <si>
    <t>Сифон</t>
  </si>
  <si>
    <t>для раковины, пластиковый, размер 1 1/2"*40-50 мм, гофрированный</t>
  </si>
  <si>
    <t>сифон гифрированный 1 1/2*40/50 (G106)</t>
  </si>
  <si>
    <t>22.23.12.900.001.00.0796.000000000012</t>
  </si>
  <si>
    <t>для отведения сточных вод с писуаров, пластиковый, ГОСТ 23289-94</t>
  </si>
  <si>
    <t>сифон гифрированный для писсуара 1 1/2*40/50 (G106)</t>
  </si>
  <si>
    <t>23.42.10.500.006.00.0796.000000000000</t>
  </si>
  <si>
    <t>Писсуар</t>
  </si>
  <si>
    <t>фаянсовый, настенный, ГОСТ 30493-96  </t>
  </si>
  <si>
    <t xml:space="preserve">писсуар фаянсовый </t>
  </si>
  <si>
    <t>22.21.21.500.001.04.0796.000000000078</t>
  </si>
  <si>
    <t>для внутренней канализации, полипропиленовая, диаметр 110, длина 1000 мм</t>
  </si>
  <si>
    <t xml:space="preserve">Труба полипропиленовая для внутренней канализации диаметр в мм/длина в мм 110x1000 </t>
  </si>
  <si>
    <t>22.21.21.500.001.04.0796.000000000045</t>
  </si>
  <si>
    <t>для внутренней канализации, полипропиленовая, диаметр 50, длина 500 мм</t>
  </si>
  <si>
    <t>Труба полипропиленовая для внутренней канализации диаметр в мм/длина в мм 50x 500</t>
  </si>
  <si>
    <t>22.21.29.700.002.00.0796.000000000066</t>
  </si>
  <si>
    <t>Отвод</t>
  </si>
  <si>
    <t>полипропиленовый, угол поворота 90 градусов, диаметр 110 мм</t>
  </si>
  <si>
    <t>Отвод полипропиленовый с углом поворота 90 градусов диаметр 110 мм</t>
  </si>
  <si>
    <t>22.21.29.700.002.00.0796.000000000047</t>
  </si>
  <si>
    <t>полипропиленовый, угол поворота 45 градусов, диаметр 110 мм</t>
  </si>
  <si>
    <t>Отвод полипропиленовый с углом поворота 45 градусов диаметр 110 мм</t>
  </si>
  <si>
    <t>22.21.29.700.002.00.0796.000000000062</t>
  </si>
  <si>
    <t>полипропиленовый, угол поворота 90 градусов, диаметр 50 мм</t>
  </si>
  <si>
    <t>Отвод полипропиленовый с углом поворота 90 градусов диаметр 50 мм</t>
  </si>
  <si>
    <t>22.21.29.700.023.00.0796.000000000001</t>
  </si>
  <si>
    <t>Заглушка</t>
  </si>
  <si>
    <t>из поливинилхлорида, диаметр 100 мм</t>
  </si>
  <si>
    <t>Заглушка  из поливинилхлорида Ду 100</t>
  </si>
  <si>
    <t>22.21.29.700.023.00.0796.000000000000</t>
  </si>
  <si>
    <t>из поливинилхлорида, диаметр 50 мм</t>
  </si>
  <si>
    <t>Заглушка  из поливинилхлорида Ду 50</t>
  </si>
  <si>
    <t>Сифон гофрированный удлиненный 1 1/2"  40/50</t>
  </si>
  <si>
    <t>22.21.21.530.000.00.0006.000000000290</t>
  </si>
  <si>
    <t>для водоснабжения, полипропиленовая,  диаметр 50 мм, толщина 8,4 мм, PN20</t>
  </si>
  <si>
    <t>Труба полипропиленовая PN20 для водоснабжения  диаметр в мм/толщина в мм/давление атм 50/8,4/20</t>
  </si>
  <si>
    <t>22.21.21.530.000.00.0006.000000000289</t>
  </si>
  <si>
    <t>для водоснабжения, полипропиленовая,  диаметр 40 мм, толщина 6,7 мм, PN20</t>
  </si>
  <si>
    <t>Труба полипропиленовая PN20 для водоснабжения  диаметр в мм/толщина в мм/давление атм 40/6,7/20</t>
  </si>
  <si>
    <t>22.21.21.530.000.00.0006.000000000288</t>
  </si>
  <si>
    <t>для водоснабжения, полипропиленовая,  диаметр 32 мм, толщина 5,4 мм, PN20</t>
  </si>
  <si>
    <t>Труба полипропиленовая PN20 для водоснабжения  диаметр в мм/толщина в мм/давление атм 32/5,4/20</t>
  </si>
  <si>
    <t>22.21.21.530.000.00.0006.000000000287</t>
  </si>
  <si>
    <t>для водоснабжения, полипропиленовая,  диаметр 25 мм, толщина 4,2 мм, PN20</t>
  </si>
  <si>
    <t>Труба полипропиленовая PN20 для водоснабжения  диаметр в мм/толщина в мм/давление атм 25/4,2/20</t>
  </si>
  <si>
    <t>22.21.21.530.000.00.0006.000000000286</t>
  </si>
  <si>
    <t>для водоснабжения, полипропиленовая,  диаметр 20 мм, толщина 3,4 мм, PN20</t>
  </si>
  <si>
    <t>Труба полипропиленовая PN20 для водоснабжения  диаметр в мм/толщина в мм/давление атм 20/3,4/20</t>
  </si>
  <si>
    <t>22.21.29.700.042.01.0796.000000000002</t>
  </si>
  <si>
    <t>Кран</t>
  </si>
  <si>
    <t>шаровой, из полипропилена, с муфтовыми окончаниями под клеевое соединение</t>
  </si>
  <si>
    <t xml:space="preserve">кран шаровый из полипропилена с муфтовыми окончаниями под клеевое соединение Ø40 </t>
  </si>
  <si>
    <t>кран шаровый из полипропилена с муфтовыми окончаниями под клеевое соединение Ø32</t>
  </si>
  <si>
    <t xml:space="preserve"> кран шаровый из полипропилена с муфтовыми окончаниями под клеевое соединение Ø25 </t>
  </si>
  <si>
    <t>кран шаровый из полипропилена с муфтовыми окончаниями под клеевое соединение Ø20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</si>
  <si>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</si>
  <si>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</si>
  <si>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</si>
  <si>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 xml:space="preserve"> Угольник из полипропилена, соединительный, внутренний с углом поворота 90º Ø50 </t>
  </si>
  <si>
    <t xml:space="preserve"> Угольник из полипропилена, соединительный, внутренний с углом поворота 90º Ø40 </t>
  </si>
  <si>
    <t xml:space="preserve">Угольник из полипропилена, соединительный, внутренний с углом поворота 90º Ø32 </t>
  </si>
  <si>
    <t xml:space="preserve"> Угольник из полипропилена, соединительный, внутренний с углом поворота  90º Ø25</t>
  </si>
  <si>
    <t xml:space="preserve"> Угольник из полипропилена, соединительный, внутренний с углом поворота  90º Ø20 </t>
  </si>
  <si>
    <t>22.21.29.700.036.00.0796.000000000001</t>
  </si>
  <si>
    <t>из полипропилена, соединительный, внутренний, с углом поворота 45º</t>
  </si>
  <si>
    <t xml:space="preserve">Угольник из полипропилена, соединительный, внутренний с углом поворота 45º Ø40 </t>
  </si>
  <si>
    <t xml:space="preserve"> Угольник из полипропилена, соединительный, внутренний с углом поворота 45º Ø32 </t>
  </si>
  <si>
    <t xml:space="preserve">Угольник из полипропилена, соединительный, внутренний с углом поворота 45º Ø25 </t>
  </si>
  <si>
    <t xml:space="preserve"> Угольник из полипропилена, соединительный, внутренний с углом поворота 45º Ø20</t>
  </si>
  <si>
    <t>22.21.29.700.036.00.0796.000000000012</t>
  </si>
  <si>
    <t>из полипропилена, разьемный</t>
  </si>
  <si>
    <t xml:space="preserve">Угольник переходной из полипропилена, разьемный Ø25-Ø20 </t>
  </si>
  <si>
    <t>22.21.29.700.000.02.0796.000000000006</t>
  </si>
  <si>
    <t>Тройник</t>
  </si>
  <si>
    <t>пластиковый из полипропилена, переходной, размер 50*25*50 мм</t>
  </si>
  <si>
    <t xml:space="preserve"> Тройник пластиковый из полипропилена, переходной размеры Ø50-Ø25-Ø50  </t>
  </si>
  <si>
    <t>22.21.29.700.000.02.0796.000000000004</t>
  </si>
  <si>
    <t>пластиковый из полипропилена, переходной, размер 40*25*40 мм</t>
  </si>
  <si>
    <t xml:space="preserve">Тройник пластиковый из полипропилена, переходной размеры Ø40-Ø25-Ø40 </t>
  </si>
  <si>
    <t>22.21.29.700.000.02.0796.000000000003</t>
  </si>
  <si>
    <t>пластиковый из полипропилена, переходной, размер 40*20*40 мм</t>
  </si>
  <si>
    <t xml:space="preserve"> Тройник пластиковый из полипропилена, переходной размеры Ø40-Ø20-Ø40 </t>
  </si>
  <si>
    <t>22.21.29.700.000.02.0796.000000000001</t>
  </si>
  <si>
    <t>пластиковый из полипропилена, переходной, размер 32*20*32 мм</t>
  </si>
  <si>
    <t>Тройник пластиковый из полипропилена, переходной размеры  Ø32-Ø20-Ø32</t>
  </si>
  <si>
    <t>22.21.29.700.000.02.0796.000000000000</t>
  </si>
  <si>
    <t>пластиковый из полипропилена, переходной, размер 25*20*25 мм</t>
  </si>
  <si>
    <t xml:space="preserve"> Тройник пластиковый из полипропилена, переходной размеры  Ø25-Ø20-Ø25</t>
  </si>
  <si>
    <t>22.21.29.700.005.00.0796.000000000007</t>
  </si>
  <si>
    <t>полипропиленовая, с накидной гайкой</t>
  </si>
  <si>
    <t xml:space="preserve"> Муфта полипропиленовая с накидной гайкой Ø20-1/2" </t>
  </si>
  <si>
    <t>22.21.29.700.005.00.0796.000000000016</t>
  </si>
  <si>
    <t>поливинилхлоридная, переходная, разборная с НР</t>
  </si>
  <si>
    <t>22.21.29.700.029.00.0796.000000000000</t>
  </si>
  <si>
    <t>Переходник</t>
  </si>
  <si>
    <t>из полипропилена, с наружней/внутренней резьбой</t>
  </si>
  <si>
    <t xml:space="preserve">Муфта из полипропилена комбинированная Ø20-1/2" (нар. резьба)  </t>
  </si>
  <si>
    <t>22.21.29.700.028.01.0796.000000000000</t>
  </si>
  <si>
    <t>Крестовина</t>
  </si>
  <si>
    <t>канализационная, из полипропилена, 2-плоскостная</t>
  </si>
  <si>
    <t>Крестовина из полипропилена Ø50</t>
  </si>
  <si>
    <t>22.21.29.700.048.00.0796.000000000002</t>
  </si>
  <si>
    <t>заглушка</t>
  </si>
  <si>
    <t>полипропиленовая</t>
  </si>
  <si>
    <t>Заглушка полипропиленовая Ø50</t>
  </si>
  <si>
    <t>Заглушка полипропиленовая Ø40</t>
  </si>
  <si>
    <t>22.21.29.700.025.00.0796.000000000019</t>
  </si>
  <si>
    <t>Держатель</t>
  </si>
  <si>
    <t>из полипропилена, диаметр 50 мм</t>
  </si>
  <si>
    <t>Держатель (клипса) из полипропилена, диаметр в мм 50</t>
  </si>
  <si>
    <t>22.21.29.700.025.00.0796.000000000018</t>
  </si>
  <si>
    <t>из полипропилена, диаметр 40 мм</t>
  </si>
  <si>
    <t>Держатель (клипса) из полипропилена, диаметр в мм 40</t>
  </si>
  <si>
    <t>22.21.29.700.025.00.0796.000000000017</t>
  </si>
  <si>
    <t>из полипропилена, диаметр 32 мм</t>
  </si>
  <si>
    <t>Держатель (клипса) из полипропилена, диаметр в мм 32</t>
  </si>
  <si>
    <t>22.21.29.700.025.00.0796.000000000016</t>
  </si>
  <si>
    <t>из полипропилена, диаметр 25 мм</t>
  </si>
  <si>
    <t>Держатель (клипса) из полипропилена, диаметр в мм 25</t>
  </si>
  <si>
    <t>22.21.29.700.025.00.0796.000000000015</t>
  </si>
  <si>
    <t>из полипропилена, диаметр 20 мм</t>
  </si>
  <si>
    <t>Держатель (клипса) из полипропилена, диаметр в мм 20</t>
  </si>
  <si>
    <t>32.99.59.900.020.00.0166.000000000000</t>
  </si>
  <si>
    <t>Гетинакс</t>
  </si>
  <si>
    <t>электротехнический, листовой, марка I</t>
  </si>
  <si>
    <t>гетинакс б-4мм</t>
  </si>
  <si>
    <t>гетинакс б-0,8мм</t>
  </si>
  <si>
    <t>28.14.13.100.003.00.0796.000000000011</t>
  </si>
  <si>
    <t>шаровой, латунный</t>
  </si>
  <si>
    <t>Кран шаровой 11б27п1 Ду15 Ру16(баз)</t>
  </si>
  <si>
    <t>Кран шаровой 11б27п1 Ду20 Ру16(баз)</t>
  </si>
  <si>
    <t>Кран шаровой 11б27п1 Ду25 Ру16(баз)</t>
  </si>
  <si>
    <t>Кран шаровой 11б27п1 Ду40 Ру16(баз)</t>
  </si>
  <si>
    <t>27.90.32.000.049.00.0166.000000000000</t>
  </si>
  <si>
    <t>Припой</t>
  </si>
  <si>
    <t>для пайки металлов</t>
  </si>
  <si>
    <t>ПОС-61 ГОСТ 21931-76</t>
  </si>
  <si>
    <t>22.21.29.700.005.00.0796.000000000076</t>
  </si>
  <si>
    <t>для сращивания малопарных кабелей, тип ММКРг-5-эп</t>
  </si>
  <si>
    <t>Муфта концевая ЗКНТп-10 (150-240)</t>
  </si>
  <si>
    <t>Муфта концевая ЗКНТп-10 (70-120)</t>
  </si>
  <si>
    <t>26.11.40.500.001.00.0796.000000000000</t>
  </si>
  <si>
    <t>Электророзетка</t>
  </si>
  <si>
    <t>штепсельная</t>
  </si>
  <si>
    <t xml:space="preserve">Розетка 1-м </t>
  </si>
  <si>
    <t xml:space="preserve">Розетка 2-м </t>
  </si>
  <si>
    <t>27.12.23.700.013.00.0796.000000000034</t>
  </si>
  <si>
    <t>Рубильник</t>
  </si>
  <si>
    <t>тип ЯРВ-400</t>
  </si>
  <si>
    <t>Рубильник тип ЯРВ-400</t>
  </si>
  <si>
    <t>27.12.23.500.000.00.0796.000000000033</t>
  </si>
  <si>
    <t>тип ЯРВ-100</t>
  </si>
  <si>
    <t>ЯРВ-100 - номинальный ток - 100 А</t>
  </si>
  <si>
    <t>27.32.13.700.000.00.0006.000000000558</t>
  </si>
  <si>
    <t>марка КГ-ХЛ, 3*2,5+1*1,5 мм2</t>
  </si>
  <si>
    <t>КГ-ХЛ, 3*2,5+1*1,5 мм2</t>
  </si>
  <si>
    <t>27.32.13.700.000.00.0006.000000000473</t>
  </si>
  <si>
    <t>марка КГ, 3*120+1*50 мм2</t>
  </si>
  <si>
    <t>Кабель КГ 3*120+1*35</t>
  </si>
  <si>
    <t>27.32.13.700.000.00.0006.000000000202</t>
  </si>
  <si>
    <t>марка ВВГ, 3*1,5 мм2</t>
  </si>
  <si>
    <t>Кабель ВВГ 3х1,5</t>
  </si>
  <si>
    <t>158</t>
  </si>
  <si>
    <t>27.32.13.700.000.00.0006.000000000203</t>
  </si>
  <si>
    <t>марка ВВГ, 3*2,5 мм2</t>
  </si>
  <si>
    <t>Кабель ВВГ 3х2,5</t>
  </si>
  <si>
    <t>27.32.13.700.000.00.0006.000000000205</t>
  </si>
  <si>
    <t>марка ВВГ, 3*4 мм2</t>
  </si>
  <si>
    <t>Кабель ВВГ 3х4</t>
  </si>
  <si>
    <t>27.32.13.700.002.00.0006.000000000055</t>
  </si>
  <si>
    <t>марка БПВЛ, 50 мм2</t>
  </si>
  <si>
    <t>Провод БПВЛ-50</t>
  </si>
  <si>
    <t>27.32.11.900.000.00.0166.000000000098</t>
  </si>
  <si>
    <t>сечение жил 0,28 мм, марка ПЭТВ-2</t>
  </si>
  <si>
    <t>Эмаль-провод Ø0,28</t>
  </si>
  <si>
    <t>166</t>
  </si>
  <si>
    <t>27.32.11.900.000.00.0166.000000000105</t>
  </si>
  <si>
    <t>сечение жил 0,4 мм, марка ПЭТВ-2</t>
  </si>
  <si>
    <t>Эмаль-провод Ø0,4</t>
  </si>
  <si>
    <t>27.32.11.900.000.00.0166.000000000110</t>
  </si>
  <si>
    <t>сечение жил 0,45 мм, марка ПЭТВ-2</t>
  </si>
  <si>
    <t>Эмаль-провод Ø0,45</t>
  </si>
  <si>
    <t>27.32.11.900.000.00.0166.000000000113</t>
  </si>
  <si>
    <t>сечение жил 0,5 мм, марка ПЭТВ-2</t>
  </si>
  <si>
    <t>Эмаль-провод Ø0,5</t>
  </si>
  <si>
    <t>27.32.11.900.000.00.0166.000000000118</t>
  </si>
  <si>
    <t>сечение жил 0,56 мм, марка ПЭТВ-2</t>
  </si>
  <si>
    <t>Эмаль-провод Ø0,56</t>
  </si>
  <si>
    <t>27.32.11.900.000.00.0166.000000000122</t>
  </si>
  <si>
    <t>сечение жил 0,69 мм, марка ПЭТВ-2</t>
  </si>
  <si>
    <t>Эмаль-провод Ø0,69</t>
  </si>
  <si>
    <t>27.32.11.900.000.00.0166.000000000126</t>
  </si>
  <si>
    <t>сечение жил 0,8 мм, марка ПЭТВ-2</t>
  </si>
  <si>
    <t>Эмаль-провод Ø0,8</t>
  </si>
  <si>
    <t>27.32.11.900.000.00.0166.000000000129</t>
  </si>
  <si>
    <t>сечение жил 0,9 мм, марка ПЭТВ-2</t>
  </si>
  <si>
    <t>Эмаль-провод Ø0,9</t>
  </si>
  <si>
    <t>27.32.11.900.000.00.0166.000000000134</t>
  </si>
  <si>
    <t>сечение жил 1 мм, марка ПЭТВ-2</t>
  </si>
  <si>
    <t>Эмаль-провод Ø1,00</t>
  </si>
  <si>
    <t>27.32.11.900.000.00.0166.000000000142</t>
  </si>
  <si>
    <t>сечение жил 1,12 мм, марка ПЭТВ-2</t>
  </si>
  <si>
    <t>Эмаль-провод Ø1,12</t>
  </si>
  <si>
    <t>27.32.11.900.000.00.0166.000000000149</t>
  </si>
  <si>
    <t>сечение жил 1,32 мм, марка ПЭТВ-2</t>
  </si>
  <si>
    <t>Эмаль-провод Ø1,32</t>
  </si>
  <si>
    <t>27.32.11.900.000.00.0166.000000000154</t>
  </si>
  <si>
    <t>сечение жил 1,5 мм, марка ПЭТВ-2</t>
  </si>
  <si>
    <t>Эмаль-провод Ø1,5</t>
  </si>
  <si>
    <t>Автомат ВА 57-39-340010-630А-5000-690АС-УХЛЗ-КЭАЗ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</si>
  <si>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</si>
  <si>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</si>
  <si>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</si>
  <si>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</si>
  <si>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</si>
  <si>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</si>
  <si>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</si>
  <si>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</si>
  <si>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>26.30.30.900.010.00.0796.000000000000</t>
  </si>
  <si>
    <t>Бокс кабельный</t>
  </si>
  <si>
    <t>емкость 10 пар</t>
  </si>
  <si>
    <t>Бокс КМПн 2/4 с проз.крыш для 4-х авт.нар.уст.</t>
  </si>
  <si>
    <t>20.52.10.900.005.00.0778.000000000004</t>
  </si>
  <si>
    <t>эпоксидный, универсальный</t>
  </si>
  <si>
    <t>упаковка 280гр</t>
  </si>
  <si>
    <t>20.52.10.900.011.00.0796.000000000001</t>
  </si>
  <si>
    <t>Герметик силиконовый</t>
  </si>
  <si>
    <t>марка УТ-31, ГОСТ 13489-79</t>
  </si>
  <si>
    <t>герметик прокладка 1 ТУБ 200 ГР.</t>
  </si>
  <si>
    <t>авкариумного типа прозрачный 300 мл.</t>
  </si>
  <si>
    <t>22.21.21.530.000.00.0006.000000000000</t>
  </si>
  <si>
    <t>для водоснабжения, полиэтиленовая ПЭ 100, SDR 11, диаметр 110 мм, толщина 4,2 мм, давление 6 атм, ГОСТ 18599-2001</t>
  </si>
  <si>
    <t>Труба полиэтиленовая ПЭ 100</t>
  </si>
  <si>
    <t>22.21.21.500.001.01.0006.000000000009</t>
  </si>
  <si>
    <t>для отопления, полипропиленовая армировнная, PN 25, диаметр 20 мм, толщина 3,4 мм, давление 25 атм</t>
  </si>
  <si>
    <t xml:space="preserve">Труба D20 (PN25) </t>
  </si>
  <si>
    <t>22.21.21.500.001.01.0006.000000000010</t>
  </si>
  <si>
    <t>для отопления, полипропиленовая армировнная, PN 25, диаметр 25 мм, толщина 4,2 мм, давление 25 атм</t>
  </si>
  <si>
    <t>Труба D25 (PN25)</t>
  </si>
  <si>
    <t>22.21.21.500.001.01.0006.000000000011</t>
  </si>
  <si>
    <t>для отопления, полипропиленовая армировнная, PN 25, диаметр 32 мм, толщина 5,4 мм, давление 25 атм</t>
  </si>
  <si>
    <t>Труба D32 (PN25) Pert-FL-PPR</t>
  </si>
  <si>
    <t>22.21.29.700.005.00.0796.000000000006</t>
  </si>
  <si>
    <t>полипропиленовая, переходная, разборная с НР</t>
  </si>
  <si>
    <t>Муфта комбинированная D50-1,5"</t>
  </si>
  <si>
    <t>25.94.11.850.000.00.0796.000000000001</t>
  </si>
  <si>
    <t>Контргайка</t>
  </si>
  <si>
    <t>стальная, условный проход от 8-100 мм, ГОСТ 8961-75</t>
  </si>
  <si>
    <t>Контргайка чугунная ф32 (ГОСТ 8961-75)</t>
  </si>
  <si>
    <t>Контргайка чугунная ф25 (ГОСТ 8961-75)</t>
  </si>
  <si>
    <t>Контргайка чугунная ф20 (ГОСТ 8961-75)</t>
  </si>
  <si>
    <t>Контргайка чугунная ф15 (ГОСТ 8961-75)</t>
  </si>
  <si>
    <t>24.20.40.500.008.00.0796.000000000000</t>
  </si>
  <si>
    <t>стальной, резьбовой, ГОСТ 6357-81</t>
  </si>
  <si>
    <t xml:space="preserve">Нипель для чугунного радиатора </t>
  </si>
  <si>
    <t>25.99.29.130.001.00.0796.000000000000</t>
  </si>
  <si>
    <t>Пробка</t>
  </si>
  <si>
    <t>для чугунных батарей</t>
  </si>
  <si>
    <t>Пробка чугунная к радиатору правая ф15</t>
  </si>
  <si>
    <t>Пробка чугунная к радиатору правая ф20</t>
  </si>
  <si>
    <t>Пробка чугунная к радиатору левая ф20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</si>
  <si>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</si>
  <si>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</si>
  <si>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</si>
  <si>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</si>
  <si>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25.73.60.900.000.00.0796.000000000001</t>
  </si>
  <si>
    <t>кабельный, медный</t>
  </si>
  <si>
    <t>Наконечник медный Т-50</t>
  </si>
  <si>
    <t>Наконечник медный Т-10</t>
  </si>
  <si>
    <t>22.21.29.700.005.00.0839.000000000000</t>
  </si>
  <si>
    <t>Муфта соединительная ЗСТП-10 (70-120)</t>
  </si>
  <si>
    <t>Муфта соединительная ЗСТП-10 (150-240)</t>
  </si>
  <si>
    <t>Муфта соединительная ЗСТП-10 (35-50)</t>
  </si>
  <si>
    <t>Муфта соединительная ЗКНТп-10 (35-50)</t>
  </si>
  <si>
    <t>25.94.13.900.004.00.0796.000000000000</t>
  </si>
  <si>
    <t>Дюбель-гвоздь</t>
  </si>
  <si>
    <t>с резьбой</t>
  </si>
  <si>
    <t>Дюбель-гвоздь 6*40 (потай) SM-L 1шт</t>
  </si>
  <si>
    <t>22.22.13.000.013.00.0796.000000000000</t>
  </si>
  <si>
    <t>Коробка</t>
  </si>
  <si>
    <t>распределительная, электрическая</t>
  </si>
  <si>
    <t>Коробка расп. о/п 100*100*50 (60шт)</t>
  </si>
  <si>
    <t>Коробка уст. 64/44 ГСК Промрукав (200шт)</t>
  </si>
  <si>
    <t>26.11.12.000.006.00.0796.000000000000</t>
  </si>
  <si>
    <t>Лампа полупроводниковая</t>
  </si>
  <si>
    <t>осветительная ЛПО</t>
  </si>
  <si>
    <t>Светильник ЛВО 418 DECP</t>
  </si>
  <si>
    <t>28.14.12.330.000.00.0796.000000000007</t>
  </si>
  <si>
    <t>Смеситель</t>
  </si>
  <si>
    <t>для душа, однорукояточный, совмещенный</t>
  </si>
  <si>
    <t xml:space="preserve"> Смеситель флажковый с душевой сеткой на гибком шланге (с креплениями) </t>
  </si>
  <si>
    <t>28.14.12.330.000.00.0796.000000000003</t>
  </si>
  <si>
    <t>для моек, однорукояточный, набортный, размер 240*130 мм, ГОСТ 25809-96</t>
  </si>
  <si>
    <t xml:space="preserve"> Смеситель настольный флажковый с удлиненным изливом</t>
  </si>
  <si>
    <t>23.51.12.300.000.01.0168.000000000000</t>
  </si>
  <si>
    <t>Портландцемент</t>
  </si>
  <si>
    <t>без минеральных добавок, марка ПЦ 400-Д0 (М 400-Д0), ГОСТ 10178-85</t>
  </si>
  <si>
    <t xml:space="preserve">Цемент </t>
  </si>
  <si>
    <t>февраль-апрель,июль-октябрь</t>
  </si>
  <si>
    <t>168</t>
  </si>
  <si>
    <t>Тонна (метрическая)</t>
  </si>
  <si>
    <t>08.12.11.900.000.00.0113.000000000000</t>
  </si>
  <si>
    <t>Песок</t>
  </si>
  <si>
    <t>май-август</t>
  </si>
  <si>
    <t>113</t>
  </si>
  <si>
    <t>Метр кубический</t>
  </si>
  <si>
    <t>08.12.13.000.001.00.0113.000000000005</t>
  </si>
  <si>
    <t>Щебень</t>
  </si>
  <si>
    <t>фракция от от 40 до 80 мм, для строительных работ, ГОСТ 8267-93</t>
  </si>
  <si>
    <t>22.23.15.000.000.00.0055.000000000012</t>
  </si>
  <si>
    <t>Линолеум</t>
  </si>
  <si>
    <t>из поливинилхлорида, коммерческий, на нетканой подоснове</t>
  </si>
  <si>
    <t>Линолеум коммерческий из поливинилхлорида</t>
  </si>
  <si>
    <t>февраль-апрель, июнь-август, сентябрь-ноябрь</t>
  </si>
  <si>
    <t>055</t>
  </si>
  <si>
    <t>Метр квадратный</t>
  </si>
  <si>
    <t>16.21.14.130.000.00.0625.000000000000</t>
  </si>
  <si>
    <t>Плита</t>
  </si>
  <si>
    <t>древесно-волокнистая, марка СТ, плотность более 0,95г/см3 , без механической обработки или облицовки, ГОСТ 4598-86</t>
  </si>
  <si>
    <t>Плита древесно-волокнистая плотностью не более 0,35 г/см3 без механической обработки  и облицовки, марки М2, М3, ГОСТ 4598-86</t>
  </si>
  <si>
    <t>625</t>
  </si>
  <si>
    <t>Лист</t>
  </si>
  <si>
    <t>25.11.23.600.011.01.0796.000000000000</t>
  </si>
  <si>
    <t>Профиль</t>
  </si>
  <si>
    <t>оцинкованный</t>
  </si>
  <si>
    <t>направляющая 1,2 м</t>
  </si>
  <si>
    <t>направляющая 0,6  м</t>
  </si>
  <si>
    <t xml:space="preserve">Направляющая 3,6м </t>
  </si>
  <si>
    <t>24.33.11.100.006.00.0796.000000000001</t>
  </si>
  <si>
    <t>Подвес</t>
  </si>
  <si>
    <t>для ПП-профиля, прямой</t>
  </si>
  <si>
    <t>потолочный подвес (тяга)</t>
  </si>
  <si>
    <t>23.20.13.900.001.01.0168.000000000002</t>
  </si>
  <si>
    <t>Пол</t>
  </si>
  <si>
    <t>наливной, толщина больше 5 мм</t>
  </si>
  <si>
    <t>самонивелирующаяся для стяжек, цементно-известковая, тяжелая</t>
  </si>
  <si>
    <t>23.31.10.790.002.00.0055.000000000083</t>
  </si>
  <si>
    <t>Плитка</t>
  </si>
  <si>
    <t>керамогранитная, напольная, размер 300*300 мм</t>
  </si>
  <si>
    <t>Керамическая для полов основная квадратная 300*300 мм.</t>
  </si>
  <si>
    <t>23.31.10.790.002.00.0055.000000000050</t>
  </si>
  <si>
    <t>керамическая, глазурованная, глазурованная прямоугольная без завала, размер 200*300 мм</t>
  </si>
  <si>
    <t>Керамическая для стен основная прямоугольная 300*200 мм.</t>
  </si>
  <si>
    <t>22.29.29.900.039.00.0625.000000000002</t>
  </si>
  <si>
    <t>Поликарбонат (полигаль)</t>
  </si>
  <si>
    <t>листовой, толщина 6 мм</t>
  </si>
  <si>
    <t>сотовый поликарбонат(р-р 2*6м)</t>
  </si>
  <si>
    <t>20.52.10.900.005.00.0778.000000000017</t>
  </si>
  <si>
    <t>кафельный</t>
  </si>
  <si>
    <t>Клей плиточный ГП Alinex Сэт 301 цементный 25кг</t>
  </si>
  <si>
    <t>22.23.14.700.001.00.0778.000000000001</t>
  </si>
  <si>
    <t>Крестики</t>
  </si>
  <si>
    <t>для укладки кафеля, размер 2,0 мм</t>
  </si>
  <si>
    <t>Крестики для укладки кафеля 2,0 мм</t>
  </si>
  <si>
    <t>23.64.10.100.000.01.0778.000000000000</t>
  </si>
  <si>
    <t>Смесь</t>
  </si>
  <si>
    <t>строительная, сухая</t>
  </si>
  <si>
    <t xml:space="preserve">Затирка для швов 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</si>
  <si>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</si>
  <si>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</si>
  <si>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</si>
  <si>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Известь </t>
  </si>
  <si>
    <t>22.23.11.590.003.00.0796.000000000000</t>
  </si>
  <si>
    <t>Панель</t>
  </si>
  <si>
    <t>из поливинилхлорида, стеновая</t>
  </si>
  <si>
    <t>Панель стеновая из поливинилхлорида, ламинированная</t>
  </si>
  <si>
    <t>22.29.21.900.000.00.0796.000000000000</t>
  </si>
  <si>
    <t>сетчатая (серпянка), самоклеющаяся</t>
  </si>
  <si>
    <t>Лента самоклеющаяся, сетчатая (серпянка)</t>
  </si>
  <si>
    <t>Штукатурная, гипсовая, тяжелая, СТ РК 1168-2006</t>
  </si>
  <si>
    <t>Штукатурная, гипсовая, легкая,</t>
  </si>
  <si>
    <t>25.72.12.990.000.00.0796.000000000002</t>
  </si>
  <si>
    <t>Замок</t>
  </si>
  <si>
    <t>врезной</t>
  </si>
  <si>
    <t>замок врезной</t>
  </si>
  <si>
    <t>20.52.10.900.005.00.0796.000000000017</t>
  </si>
  <si>
    <t>ПВА, марка Д 50Н, ГОСТ 18992-97</t>
  </si>
  <si>
    <t>Клей пва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</si>
  <si>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</si>
  <si>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</si>
  <si>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 xml:space="preserve">эпоксидный универсальный </t>
  </si>
  <si>
    <t>22.23.14.700.006.00.0796.000000000001</t>
  </si>
  <si>
    <t>для пластикового плинтуса, с резиновым уплотнителем</t>
  </si>
  <si>
    <t>заглушка для пластикового плинтуса  с кабель-каналом</t>
  </si>
  <si>
    <t>22.23.14.700.005.00.0796.000000000002</t>
  </si>
  <si>
    <t>Угол</t>
  </si>
  <si>
    <t>для пластикового плинтуса, наружный, с резиновым уплотнителем</t>
  </si>
  <si>
    <t>угол наружний для пластикового плинтуса  с кабель-каналом</t>
  </si>
  <si>
    <t>22.23.14.700.016.01.0796.000000000001</t>
  </si>
  <si>
    <t>Соединитель</t>
  </si>
  <si>
    <t>соединитель для пластикового плинтуса с кабель каналом</t>
  </si>
  <si>
    <t>угол внутренний для пластикового плинтуса  с кабель-каналом</t>
  </si>
  <si>
    <t>20.52.10.900.005.00.0796.000000000018</t>
  </si>
  <si>
    <t>жидкие гвозди</t>
  </si>
  <si>
    <t>23.62.10.510.000.00.0625.000000000192</t>
  </si>
  <si>
    <t>Лист гипсокартонный</t>
  </si>
  <si>
    <t>марка ГКЛ, обычный, размер 2500*1200*12,5 мм, ГОСТ 6266-97</t>
  </si>
  <si>
    <t>обычный (ГКЛ), размер 2500х1200х9,5 мм</t>
  </si>
  <si>
    <t>влагостойкий (ГКЛВ), размер 2500х1200х12,5 мм</t>
  </si>
  <si>
    <t>затирка для швов медленнотвердеющий</t>
  </si>
  <si>
    <t>20.30.12.700.003.00.0778.000000000002</t>
  </si>
  <si>
    <t>Колер</t>
  </si>
  <si>
    <t>паста</t>
  </si>
  <si>
    <t>колеровочная паста</t>
  </si>
  <si>
    <t>оцинкованный(ПН L=3м) для гипсокартона</t>
  </si>
  <si>
    <t>оцинкованный для гипсокартона</t>
  </si>
  <si>
    <t>25.11.23.900.001.00.0006.000000000000</t>
  </si>
  <si>
    <t>из алюминия</t>
  </si>
  <si>
    <t>подвес прямой</t>
  </si>
  <si>
    <t>25.94.11.900.000.01.0796.000000000000</t>
  </si>
  <si>
    <t>Саморез</t>
  </si>
  <si>
    <t>оцинкованный, с потайной головкой</t>
  </si>
  <si>
    <t>Саморез цинк</t>
  </si>
  <si>
    <t>Саморез по гипсокартону</t>
  </si>
  <si>
    <t xml:space="preserve">Саморез </t>
  </si>
  <si>
    <t>Дюбель гвоздевой</t>
  </si>
  <si>
    <t>шуруп с прессшайбой 4,2*25 цинк</t>
  </si>
  <si>
    <t>23.99.13.900.019.00.0736.000000000003</t>
  </si>
  <si>
    <t>Гидростеклоизол</t>
  </si>
  <si>
    <t>марка ХКП</t>
  </si>
  <si>
    <t>Бикрост  с посыпкой</t>
  </si>
  <si>
    <t>736</t>
  </si>
  <si>
    <t>23.99.13.900.019.00.0736.000000000001</t>
  </si>
  <si>
    <t>марка ХПП</t>
  </si>
  <si>
    <t>Бикрост  без посыпки</t>
  </si>
  <si>
    <t>23.99.13.900.001.00.0736.000000000000</t>
  </si>
  <si>
    <t>Материал гидроизоляционный</t>
  </si>
  <si>
    <t>кровельный, наплавляемый</t>
  </si>
  <si>
    <t>Рубероид  Ризолин</t>
  </si>
  <si>
    <t>Уголок для подвесного потолка</t>
  </si>
  <si>
    <t>22.23.14.700.017.00.0006.000000000001</t>
  </si>
  <si>
    <t>Плинтус</t>
  </si>
  <si>
    <t>из пенополистирола, потолочный, размер 20*20 мм</t>
  </si>
  <si>
    <t xml:space="preserve">потолочный плинтус </t>
  </si>
  <si>
    <t>20.30.22.100.001.00.0166.000000000000</t>
  </si>
  <si>
    <t>Грунтовка</t>
  </si>
  <si>
    <t>однокомпонентный состав, антикоррозионная</t>
  </si>
  <si>
    <t>16.23.11.500.003.00.0796.000000000000</t>
  </si>
  <si>
    <t>Дверь</t>
  </si>
  <si>
    <t>деревянная, внутренняя  , ГОСТ 6629-88</t>
  </si>
  <si>
    <t xml:space="preserve">глухая под окраску Дверь деревянная </t>
  </si>
  <si>
    <t>16.23.11.500.005.00.0796.000000000000</t>
  </si>
  <si>
    <t>Наличник</t>
  </si>
  <si>
    <t>для оконных и дверных блоков, деревянный, ГОСТ 30972-2002</t>
  </si>
  <si>
    <t xml:space="preserve"> деревянный для оконных и дверных блоков</t>
  </si>
  <si>
    <t>20.30.11.900.000.00.0166.000000000005</t>
  </si>
  <si>
    <t>Краска</t>
  </si>
  <si>
    <t>марка ВД-АК-111, ГОСТ 28196-89</t>
  </si>
  <si>
    <t>водоэмульсия</t>
  </si>
  <si>
    <t>Клей  для линолеума Синтекс</t>
  </si>
  <si>
    <t>профиль стыковочный ПВХ</t>
  </si>
  <si>
    <t>19.20.42.520.000.00.0168.000000000001</t>
  </si>
  <si>
    <t>Битум</t>
  </si>
  <si>
    <t>нефтяной, строительный, марка БН 70/30, условная вязкость 21-40, ГОСТ 6617-76</t>
  </si>
  <si>
    <t>Битум кровельный</t>
  </si>
  <si>
    <t>23.69.11.000.004.00.0055.000000000000</t>
  </si>
  <si>
    <t>потолочная, гипсокартонная, звукоизолирующая, размер 600*600 мм</t>
  </si>
  <si>
    <t>Неламинированная потолочная плита  , размеры 600*600 мм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</si>
  <si>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</si>
  <si>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</si>
  <si>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</si>
  <si>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>Пена монт.  всесезонная</t>
  </si>
  <si>
    <t>Один баллон</t>
  </si>
  <si>
    <t>28.99.14.700.006.00.0796.000000000000</t>
  </si>
  <si>
    <t>Очиститель</t>
  </si>
  <si>
    <t>для очистки клише от остатков жидкого фотополимера</t>
  </si>
  <si>
    <t xml:space="preserve">Очиститель монт.пены </t>
  </si>
  <si>
    <t>17.24.11.990.004.00.0736.000000000001</t>
  </si>
  <si>
    <t>Обои виниловые и текстильные на бумажной основе</t>
  </si>
  <si>
    <t>марка В-1, гладкие, ГОСТ 6810-2002</t>
  </si>
  <si>
    <t>Обои бумажные</t>
  </si>
  <si>
    <t>20.52.10.900.005.00.0778.000000000001</t>
  </si>
  <si>
    <t>обойный, на основе высококачественной хлопковой целлюлозы, для наклеевания всех видов обоев на бумажной основе</t>
  </si>
  <si>
    <t>Клей обойный</t>
  </si>
  <si>
    <t>23.64.10.100.000.01.0166.000000000038</t>
  </si>
  <si>
    <t>строительная, сухая, известково-гипсовая, декоративно-отделочная, СТ РК 1168-2006</t>
  </si>
  <si>
    <t>декоротивная Штукатурка гипсовая, тяжелая</t>
  </si>
  <si>
    <t>декоротивная Штукатурка минеральная</t>
  </si>
  <si>
    <t>20.30.11.900.000.00.0166.000000000000</t>
  </si>
  <si>
    <t>марка ВД-ВА-224, ГОСТ 28196-89</t>
  </si>
  <si>
    <t>Краска водно-дисперсионная (водоэмульсия)</t>
  </si>
  <si>
    <t>20.59.20.000.000.00.0166.000000000000</t>
  </si>
  <si>
    <t>Олифа</t>
  </si>
  <si>
    <t>натуральная, из льняного/конопляного масла, сорт высший, ГОСТ 7931-76</t>
  </si>
  <si>
    <t xml:space="preserve">Олифа </t>
  </si>
  <si>
    <t>16.23.11.500.000.00.0839.000000000002</t>
  </si>
  <si>
    <t>Блок</t>
  </si>
  <si>
    <t>дверной, филенчатый</t>
  </si>
  <si>
    <t>Дверная рама и пороги</t>
  </si>
  <si>
    <t>25.72.14.430.000.00.0796.000000000000</t>
  </si>
  <si>
    <t>Навес</t>
  </si>
  <si>
    <t>дверной, стальной</t>
  </si>
  <si>
    <t>Навесы дверные</t>
  </si>
  <si>
    <t>25.72.14.690.002.00.0778.000000000001</t>
  </si>
  <si>
    <t>Устройство предохранительное</t>
  </si>
  <si>
    <t>дверное, с засовом</t>
  </si>
  <si>
    <t>Дверное устройство,щеколда</t>
  </si>
  <si>
    <t>22.23.14.700.017.00.0006.000000000000</t>
  </si>
  <si>
    <t>пластиковый, ламинированный, с кабель-каналом, с защелкой, с резиновым уплотнителем</t>
  </si>
  <si>
    <t>профиль соединитель одноуровневый "КРАБ"</t>
  </si>
  <si>
    <t>25.93.14.800.002.00.0166.000000000000</t>
  </si>
  <si>
    <t>Шайба</t>
  </si>
  <si>
    <t>шайба</t>
  </si>
  <si>
    <t>23.14.12.900.010.00.0113.000000000000</t>
  </si>
  <si>
    <t>теплоизоляционная, из минеральной ваты, марка П-35, ГОСТ 9573-2012</t>
  </si>
  <si>
    <t xml:space="preserve"> Муфта комбинированная разборная Ø50-11/2" (нар. резьба) </t>
  </si>
  <si>
    <t>5 дней после оплаты/ для ОТП 60 дней после предоплаты</t>
  </si>
  <si>
    <t>в течение 10 дней/ для ОТП 60 дней после предоплаты</t>
  </si>
  <si>
    <t>35 рабочих дней после предоплаты/ для ОТП 60 дней после предоплаты</t>
  </si>
  <si>
    <t>вата изоляция с покрытием или пропиткой</t>
  </si>
  <si>
    <t>10 дней после оплаты/для ОТП 60 дней</t>
  </si>
  <si>
    <t>в течение 5 дней/для ОТП 60 дней</t>
  </si>
  <si>
    <t>в течение 15 дней/для ОТП 60 дней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</si>
  <si>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</si>
  <si>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</si>
  <si>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</si>
  <si>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</si>
  <si>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апрель-июнь</t>
  </si>
  <si>
    <t xml:space="preserve">поставка в течении 10 дней </t>
  </si>
  <si>
    <t>предоплата 30%</t>
  </si>
  <si>
    <t>19.20.28.900.000.01.0168.000000000000</t>
  </si>
  <si>
    <t>Топливо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</si>
  <si>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</si>
  <si>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</si>
  <si>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 xml:space="preserve">поставка в течении 60 дней </t>
  </si>
  <si>
    <t>по факту поставки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</si>
  <si>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</si>
  <si>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</si>
  <si>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</si>
  <si>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 ГОСТ 28084-89</t>
  </si>
  <si>
    <t>Литр (куб. дм.)</t>
  </si>
  <si>
    <t>20.59.41.990.004.00.0166.000000000000</t>
  </si>
  <si>
    <t>Солидол</t>
  </si>
  <si>
    <t>жировой, марка Ж, ГОСТ 1033-79</t>
  </si>
  <si>
    <t>солидол Ж ГОСТ  1033-79</t>
  </si>
  <si>
    <t>20.59.41.990.004.01.0166.000000000000</t>
  </si>
  <si>
    <t>синтетический, марка С, ГОСТ 4366-76</t>
  </si>
  <si>
    <t>солидол С ГОСТ  4366-76</t>
  </si>
  <si>
    <t>20.59.41.990.002.09.0166.000000000000</t>
  </si>
  <si>
    <t>Смазка</t>
  </si>
  <si>
    <t>многоцелевая, марка Литол-24, ГОСТ 21150-87</t>
  </si>
  <si>
    <t>Литол 24 ГОСТ 21150-87</t>
  </si>
  <si>
    <t>20.59.41.990.002.07.0166.000000000000</t>
  </si>
  <si>
    <t>низкотемпературная, марка Циатим-203</t>
  </si>
  <si>
    <t xml:space="preserve">циатим-203 </t>
  </si>
  <si>
    <t>антифриз зеленый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</si>
  <si>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</si>
  <si>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</si>
  <si>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</si>
  <si>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</si>
  <si>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19.20.29.510.000.00.0112.000000000007</t>
  </si>
  <si>
    <t>моторное, марка 10W-40, ГОСТ 12337-84</t>
  </si>
  <si>
    <t xml:space="preserve">SAE 10W-40 </t>
  </si>
  <si>
    <t>19.20.29.520.000.00.0112.000000000020</t>
  </si>
  <si>
    <t>гидравлическое, марка ВМГЗ, ГОСТ 17479.3-85</t>
  </si>
  <si>
    <t>ВМГЗ ТУ38-101-47986</t>
  </si>
  <si>
    <t>19.20.29.550.000.00.0112.000000000015</t>
  </si>
  <si>
    <t>трансмиссионное, марка ТАД-17и, ГОСТ 23652-79</t>
  </si>
  <si>
    <t>ТАД-17 ГОСТ 23652-79</t>
  </si>
  <si>
    <t>19.20.29.550.000.00.0112.000000000012</t>
  </si>
  <si>
    <t>трансмиссионное, марка ТСп-15К, ГОСТ 23652-79</t>
  </si>
  <si>
    <t>ТСп-15К ГОСТ 23652-79</t>
  </si>
  <si>
    <t>19.20.29.550.000.00.0112.000000000000</t>
  </si>
  <si>
    <t>трансмиссионное, марка ТСп-10, ГОСТ 23652-79</t>
  </si>
  <si>
    <t>ТСп-10 ГОСТ 23652-79</t>
  </si>
  <si>
    <t>19.20.29.530.000.00.0112.000000000005</t>
  </si>
  <si>
    <t>индустриальное, марка И-20А, ГОСТ 20799-88</t>
  </si>
  <si>
    <t>И-20А  ГОСТ 20799-87</t>
  </si>
  <si>
    <t>19.20.29.510.000.00.0112.000000000000</t>
  </si>
  <si>
    <t>моторное, марка МС-20</t>
  </si>
  <si>
    <t>МС-20 ГОСТ 21743-46</t>
  </si>
  <si>
    <t>20.59.41.990.002.10.0112.000000000000</t>
  </si>
  <si>
    <t>консервационная, марка К-17</t>
  </si>
  <si>
    <t>смазка консервационное К-17 ГОСТ 10877-76</t>
  </si>
  <si>
    <t>19.20.29.560.000.01.0112.000000000000</t>
  </si>
  <si>
    <t>турбинное, марка Т22, ГОСТ 32-74</t>
  </si>
  <si>
    <t>Масло турбинное Т-22 ГОСТ 9972-74</t>
  </si>
  <si>
    <t>19.20.29.540.000.00.0112.000000000015</t>
  </si>
  <si>
    <t>электроизоляционное, марка ВГ</t>
  </si>
  <si>
    <t>Трансформаторное масло ВГ ГОСТ 982-80</t>
  </si>
  <si>
    <t>19.20.29.560.000.00.0112.000000000002</t>
  </si>
  <si>
    <t>компрессорное, марка КС-19, ГОСТ 9243-75</t>
  </si>
  <si>
    <t>масло КС-19, ГОСТ 9243-75</t>
  </si>
  <si>
    <t>19.20.29.530.000.00.0112.000000000007</t>
  </si>
  <si>
    <t>индустриальное, марка И-40А, ГОСТ 20799-88</t>
  </si>
  <si>
    <t>масло И-40А ГОСТ 20799-75</t>
  </si>
  <si>
    <t>19.20.29.510.000.00.0112.000000000015</t>
  </si>
  <si>
    <t>моторное, марка М-14В2, ГОСТ 12337-84</t>
  </si>
  <si>
    <t>19.20.29.530.000.00.0112.000000000001</t>
  </si>
  <si>
    <t>индустриальное, марка И-5А, ГОСТ 20799-88</t>
  </si>
  <si>
    <t>19.20.29.510.000.00.0112.000000000013</t>
  </si>
  <si>
    <t>моторное, марка М-8В2</t>
  </si>
  <si>
    <t>моторное, марка М-8В2 ГОСТ 8581-78</t>
  </si>
  <si>
    <t>19.20.29.510.000.00.0112.000000000035</t>
  </si>
  <si>
    <t>моторное, марка М-8Г2к</t>
  </si>
  <si>
    <t>масло М8Г2к ГОСТ 8581-78</t>
  </si>
  <si>
    <t>19.20.29.510.000.00.0112.000000000034</t>
  </si>
  <si>
    <t>моторное, марка М-10Г2, ГОСТ 12337-84</t>
  </si>
  <si>
    <t>масло М10Г2к ГОСТ 8581-78</t>
  </si>
  <si>
    <t>19.20.29.510.000.00.0112.000000000037</t>
  </si>
  <si>
    <t>моторное, марка М-8ДМ</t>
  </si>
  <si>
    <t>масло М-8ДМ</t>
  </si>
  <si>
    <t>19.20.29.510.000.00.0112.000000000038</t>
  </si>
  <si>
    <t>моторное, марка М-10ДМ, ГОСТ 12337-84</t>
  </si>
  <si>
    <t>масло М-10ДМ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</si>
  <si>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</si>
  <si>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</si>
  <si>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</si>
  <si>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20.59.41.990.002.24.0112.000000000000</t>
  </si>
  <si>
    <t>синтетическая, на основе силиконов</t>
  </si>
  <si>
    <t xml:space="preserve">Total Spirit MS 5000 Полусинтетическая СОЖ для лезвийной и абразивной обработки углеродистых, легированных сталей и алюминиевых сплавов. </t>
  </si>
  <si>
    <t>Mobil Vactra OIL № 2 Используется для смазки узлов и станочных направляющих, в системе гидравлики станков.</t>
  </si>
  <si>
    <t>20.59.41.990.002.24.0166.000000000000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</si>
  <si>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</si>
  <si>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</si>
  <si>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</si>
  <si>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</si>
  <si>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</si>
  <si>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19.20.25.900.000.01.0112.000000000000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</si>
  <si>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</si>
  <si>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</si>
  <si>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20.30.12.700.001.00.0166.000000000038</t>
  </si>
  <si>
    <t>Лак</t>
  </si>
  <si>
    <t>кремнийорганический, марка КО-85, ГОСТ 11066-74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</si>
  <si>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</si>
  <si>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</si>
  <si>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</si>
  <si>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</si>
  <si>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апрель-июнь, июль-сентябрь</t>
  </si>
  <si>
    <t>20.30.12.700.000.00.0166.000000000107</t>
  </si>
  <si>
    <t>Эмаль</t>
  </si>
  <si>
    <t>МС-17</t>
  </si>
  <si>
    <t xml:space="preserve"> МС-17 ТУ6-10-1012-78,черная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</si>
  <si>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</si>
  <si>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</si>
  <si>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</si>
  <si>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</si>
  <si>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20.59.20.000.000.00.0112.000000000000</t>
  </si>
  <si>
    <t>в канистрах не более 5 кг</t>
  </si>
  <si>
    <t>20.14.73.100.000.00.0112.000000000000</t>
  </si>
  <si>
    <t>Сольвент</t>
  </si>
  <si>
    <t>жидкость, ГОСТ 1928-79</t>
  </si>
  <si>
    <t>Сольвент ГОСТ 1928-79</t>
  </si>
  <si>
    <t>ГФ-021, массовая доля нелетучих веществ 54-60%, ГОСТ 25129-82</t>
  </si>
  <si>
    <t>20.30.12.700.000.00.0166.000000000062</t>
  </si>
  <si>
    <t>ПФ-115, ГОСТ 6465-76</t>
  </si>
  <si>
    <t>ПФ-115  ГОСТ 6465-76 желтая</t>
  </si>
  <si>
    <t>ПФ-115  ГОСТ 6465-76 синяя</t>
  </si>
  <si>
    <t>ПФ-115  ГОСТ 6465-76 белая</t>
  </si>
  <si>
    <t>ПФ-115  ГОСТ 6465-76-зеленая</t>
  </si>
  <si>
    <t>ПФ-115  ГОСТ 6465-76 черная</t>
  </si>
  <si>
    <t>ПФ-115  ГОСТ 6465-76 красная</t>
  </si>
  <si>
    <t>ПФ-115  ГОСТ 6465-76 светло-серая</t>
  </si>
  <si>
    <t>ПФ-115  ГОСТ 6465-76 серая</t>
  </si>
  <si>
    <t>ПФ-115  ГОСТ 6465-76 голубая 423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</si>
  <si>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</si>
  <si>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</si>
  <si>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</si>
  <si>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</si>
  <si>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 xml:space="preserve">поставка в течении 5 дней 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</si>
  <si>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</si>
  <si>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</si>
  <si>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</si>
  <si>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</si>
  <si>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</si>
  <si>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</si>
  <si>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</si>
  <si>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</si>
  <si>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</si>
  <si>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</si>
  <si>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</si>
  <si>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</si>
  <si>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</si>
  <si>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</si>
  <si>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</si>
  <si>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30% предоплата</t>
  </si>
  <si>
    <t>13.20.20.200.000.01.0006.000000000000</t>
  </si>
  <si>
    <t>Ткань</t>
  </si>
  <si>
    <t>хлопчатобумажная, марлевая, с массовой долей хлопка не менее 85 %</t>
  </si>
  <si>
    <t>марля ГОСТ 9412-77</t>
  </si>
  <si>
    <t>13.95.10.700.001.01.0006.000000000000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</si>
  <si>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</si>
  <si>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</si>
  <si>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</si>
  <si>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</si>
  <si>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</si>
  <si>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13.20.20.150.000.01.0006.000000000002</t>
  </si>
  <si>
    <t>хлопчатобумажная, постельная, плотность 100 г/м2, ширина 65-180 см, ГОСТ 29298-2005</t>
  </si>
  <si>
    <t>Ткань Ситец ширина 90 см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</si>
  <si>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</si>
  <si>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</si>
  <si>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</si>
  <si>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13.99.13.100.000.00.0166.000000000000</t>
  </si>
  <si>
    <t>Войлок</t>
  </si>
  <si>
    <t>технический, ГС, ГОСТ 6418-81</t>
  </si>
  <si>
    <t>Войлок технический р-р 2 х3 м</t>
  </si>
  <si>
    <t>32.91.11.900.002.00.0796.000000000001</t>
  </si>
  <si>
    <t>Щетка</t>
  </si>
  <si>
    <t>материал изготовления - химическая нить</t>
  </si>
  <si>
    <t>Щетка-сметка</t>
  </si>
  <si>
    <t>ОИН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</si>
  <si>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</si>
  <si>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</si>
  <si>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</si>
  <si>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</si>
  <si>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>32.91.11.530.000.00.0796.000000000001</t>
  </si>
  <si>
    <t>Метла</t>
  </si>
  <si>
    <t>метла из материалов растительного происхождения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</si>
  <si>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</si>
  <si>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</si>
  <si>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</si>
  <si>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</si>
  <si>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>январь-март, октябрь-декабрь</t>
  </si>
  <si>
    <t>Пара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</si>
  <si>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</si>
  <si>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</si>
  <si>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</si>
  <si>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</si>
  <si>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32.50.42.900.000.00.0796.000000000008</t>
  </si>
  <si>
    <t>Очки</t>
  </si>
  <si>
    <t>защитные, пластиковые</t>
  </si>
  <si>
    <t xml:space="preserve">Очки защитные 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</si>
  <si>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</si>
  <si>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</si>
  <si>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</si>
  <si>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</si>
  <si>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январь-март,</t>
  </si>
  <si>
    <t>14.12.30.100.000.00.0715.000000000017</t>
  </si>
  <si>
    <t>для защиты рук технические, из латекса, бесшовные, диэлектрические</t>
  </si>
  <si>
    <t xml:space="preserve">перчатки диэлектрические </t>
  </si>
  <si>
    <t>22.19.60.500.000.00.0715.000000000004</t>
  </si>
  <si>
    <t>для защиты рук технические, резиновые</t>
  </si>
  <si>
    <t>перчатки резиновые бытовые</t>
  </si>
  <si>
    <t>январь-март, апрель-июнь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</si>
  <si>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</si>
  <si>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</si>
  <si>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</si>
  <si>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</si>
  <si>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</si>
  <si>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</si>
  <si>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</si>
  <si>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32.99.11.900.017.05.0796.000000000000</t>
  </si>
  <si>
    <t>Респиратор</t>
  </si>
  <si>
    <t>пыле-газозащитный</t>
  </si>
  <si>
    <t xml:space="preserve"> Лепесток ГОСТ Р 12.4.191-99</t>
  </si>
  <si>
    <t>32.99.11.900.017.04.0796.000000000000</t>
  </si>
  <si>
    <t>противогазоаэрозольный</t>
  </si>
  <si>
    <t>респиратор РПГ-67 ГОСТ 12.4.190-99</t>
  </si>
  <si>
    <t>респиратор PR-1 ГОСТ 12.4.190-99</t>
  </si>
  <si>
    <t>32.99.11.300.000.02.0715.000000000001</t>
  </si>
  <si>
    <t>Рукавицы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</si>
  <si>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</si>
  <si>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</si>
  <si>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32.99.11.300.000.01.0715.000000000000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</si>
  <si>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</si>
  <si>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</si>
  <si>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</si>
  <si>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</si>
  <si>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</si>
  <si>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Фильтр для респиратора PR-1 ГОСТ Р 12.4.191-99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</si>
  <si>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</si>
  <si>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</si>
  <si>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</si>
  <si>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</si>
  <si>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14.12.11.260.001.00.0839.000000000000</t>
  </si>
  <si>
    <t>для защиты от производственных загрязнений нефтепродуктами, мужской, из синтетических тканей, состоит из куртки и брюк, летний, ГОСТ 12.4.111-82</t>
  </si>
  <si>
    <t>Костюм (комплект)вискозно-лавсановый</t>
  </si>
  <si>
    <t>14.14.24.410.000.00.0796.000000000000</t>
  </si>
  <si>
    <t>Халат</t>
  </si>
  <si>
    <t>женский, из хлопчатобумажной ткани, ГОСТ 25296-2003</t>
  </si>
  <si>
    <t>халат женский, из хлопчатобумажной ткани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</si>
  <si>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</si>
  <si>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</si>
  <si>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</si>
  <si>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</si>
  <si>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</si>
  <si>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</si>
  <si>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</si>
  <si>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</si>
  <si>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</si>
  <si>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</si>
  <si>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</si>
  <si>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</si>
  <si>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</si>
  <si>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</si>
  <si>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</si>
  <si>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</si>
  <si>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</si>
  <si>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20.59.59.600.019.00.0166.000000000000</t>
  </si>
  <si>
    <t>Хлорная известь</t>
  </si>
  <si>
    <t>марки А, сорт 1, ГОСТ 1692-85</t>
  </si>
  <si>
    <t>хлорная известь</t>
  </si>
  <si>
    <t xml:space="preserve">поставка в течении 30 дней 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</si>
  <si>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</si>
  <si>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</si>
  <si>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</si>
  <si>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</si>
  <si>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</si>
  <si>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</si>
  <si>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</si>
  <si>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32.99.15.500.001.00.0796.000000000000</t>
  </si>
  <si>
    <t>Мел</t>
  </si>
  <si>
    <t>для письма и рисования</t>
  </si>
  <si>
    <t>мел для рисования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</si>
  <si>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</si>
  <si>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</si>
  <si>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</si>
  <si>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20.59.12.000.004.00.0796.000000000000</t>
  </si>
  <si>
    <t>Фиксаж</t>
  </si>
  <si>
    <t>Фотоматериал</t>
  </si>
  <si>
    <t>фиксаж (5 литров)</t>
  </si>
  <si>
    <t>20.59.12.000.003.01.0778.000000000000</t>
  </si>
  <si>
    <t>Проявитель</t>
  </si>
  <si>
    <t>для обработки пленок</t>
  </si>
  <si>
    <t>проявитель (5 литров)</t>
  </si>
  <si>
    <t>очиститель (аэрозоль 500 мл.)</t>
  </si>
  <si>
    <t>20.12.21.900.000.00.0796.000000000000</t>
  </si>
  <si>
    <t>Краситель</t>
  </si>
  <si>
    <t>контрастный</t>
  </si>
  <si>
    <t>пенетрант (аэрозоль 500 мл.)</t>
  </si>
  <si>
    <t>20.59.12.000.003.01.0112.000000000000</t>
  </si>
  <si>
    <t>проявитель  (аэрозоль 500 мл.)</t>
  </si>
  <si>
    <t>13.92.21.700.001.00.0796.000000000006</t>
  </si>
  <si>
    <t>Пакет</t>
  </si>
  <si>
    <t>упаковочный, из полипропилена, толщина 30-60 мкм, без ручек</t>
  </si>
  <si>
    <t xml:space="preserve">пакет упаковочный </t>
  </si>
  <si>
    <t>17.12.13.100.000.03.0736.000000000000</t>
  </si>
  <si>
    <t>для плоттера, формат А1, плотность 170 г/м2, ГОСТ 6656-76</t>
  </si>
  <si>
    <t>бумага для плотера ГОСТ 9094-89 
(1 орам/ рулон - 460,80 кг)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</si>
  <si>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</si>
  <si>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</si>
  <si>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</si>
  <si>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</si>
  <si>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Комплектовочная документация (формуляр) каталог</t>
  </si>
  <si>
    <t xml:space="preserve">Вспомогательный документ (формат А6 односторонние) </t>
  </si>
  <si>
    <t xml:space="preserve">Вспомогательный документ (формат А6 ватман) </t>
  </si>
  <si>
    <t xml:space="preserve">Вспомогательный документ (формат А4 нумерацией) </t>
  </si>
  <si>
    <t>личная карточка (ватман А5)</t>
  </si>
  <si>
    <t>личная карточка (маленькая, картон А4)</t>
  </si>
  <si>
    <t>личная карточка (большая, картон А3)</t>
  </si>
  <si>
    <t>Карточка складского учета Форма М-17 (формат А5, с двух сторон)</t>
  </si>
  <si>
    <t>Лимитно-заборная карта ФМУ-28</t>
  </si>
  <si>
    <t>ярлыки для ТМЗ (формат А3 односторонние, А4 с двух сторон)</t>
  </si>
  <si>
    <t>Табель учета раб времени ФТУ-3 (формат А4, с двух сторон)</t>
  </si>
  <si>
    <t>Бланки для сводки (формат А3, с двух сторон)</t>
  </si>
  <si>
    <t>Бланк-наряд-допуск (формат А3)</t>
  </si>
  <si>
    <t>бланки распоряжения Формат А4 заказ на ремонт (формат А4 односторонние)</t>
  </si>
  <si>
    <t xml:space="preserve"> Бланки для сводки (формат А4 односторонние, А5 двусторонние)</t>
  </si>
  <si>
    <t>Бланки для сводки (формат А5 односторонние)</t>
  </si>
  <si>
    <t>17.23.13.130.000.00.0796.000000000001</t>
  </si>
  <si>
    <t>Журнал</t>
  </si>
  <si>
    <t>учета</t>
  </si>
  <si>
    <t>Журналы прочие (формат А4, 100 л, с двух сторон)</t>
  </si>
  <si>
    <t>Журналы прочие (формат А4, 50 л, с двух сторон)</t>
  </si>
  <si>
    <t>Журнал распоряжений книга 200 л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</si>
  <si>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</si>
  <si>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</si>
  <si>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</si>
  <si>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</si>
  <si>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удостоверения различного назначения, бумажные Карточки Мастера 1-2 класса</t>
  </si>
  <si>
    <t>удостоверения различного назначения, бумажные Карточки заслуженного ветерана труда</t>
  </si>
  <si>
    <t>15.12.12.900.005.00.0796.000000000003</t>
  </si>
  <si>
    <t>из картона</t>
  </si>
  <si>
    <t>обложка с лецивой поверхностью из картона корочки для книг</t>
  </si>
  <si>
    <t>11.07.11.300.000.02.0868.000000000000</t>
  </si>
  <si>
    <t>Вода</t>
  </si>
  <si>
    <t>негазированная, питьевая, объем 19 л, СТ РК 1432-2005</t>
  </si>
  <si>
    <t>Бутилированная, столовая, питьевая, озонированная, негазированная</t>
  </si>
  <si>
    <t>Бутылка</t>
  </si>
  <si>
    <t>27.32.13.300.001.00.0018.000000000011</t>
  </si>
  <si>
    <t>марка КГ, 2*1,5+1*1,5 мм2</t>
  </si>
  <si>
    <t>кг 2*1,5+1*1,5</t>
  </si>
  <si>
    <t>27.32.13.700.000.00.0006.000000000568</t>
  </si>
  <si>
    <t>марка КГ-ХЛ, 2*0,75 мм2</t>
  </si>
  <si>
    <t>кг-хл 2*0,75</t>
  </si>
  <si>
    <t>27.32.13.700.002.00.0006.000000000205</t>
  </si>
  <si>
    <t>марка ПВ-3, 4 мм2</t>
  </si>
  <si>
    <t>провод ПВ 3 4,0 З-Ж</t>
  </si>
  <si>
    <t>27.32.13.700.002.00.0006.000000000206</t>
  </si>
  <si>
    <t>марка ПВ-3, 6 мм2</t>
  </si>
  <si>
    <t>провод ПВ 3 6 белый</t>
  </si>
  <si>
    <t>27.32.13.700.000.00.0006.000000000837</t>
  </si>
  <si>
    <t>марка РПШ, 10*1,0 мм2</t>
  </si>
  <si>
    <t>РПШ 10*1,0</t>
  </si>
  <si>
    <t>27.32.13.700.000.00.0006.000000000830</t>
  </si>
  <si>
    <t>марка РПШ, 2*1,0 мм2</t>
  </si>
  <si>
    <t>РПШ 2*1</t>
  </si>
  <si>
    <t>27.32.13.700.000.00.0006.000000000841</t>
  </si>
  <si>
    <t>марка РПШ, 3*1,5 мм2</t>
  </si>
  <si>
    <t>РПШ 3*1,5</t>
  </si>
  <si>
    <t>27.32.13.700.000.00.0006.000000000822</t>
  </si>
  <si>
    <t>марка РПШ, 4*0,75 мм2</t>
  </si>
  <si>
    <t>РПШ 4*0,75</t>
  </si>
  <si>
    <t>27.32.13.700.000.00.0006.000000000842</t>
  </si>
  <si>
    <t>марка РПШ, 4*1,5 мм2</t>
  </si>
  <si>
    <t>РПШ 4*1,5</t>
  </si>
  <si>
    <t>27.32.13.700.000.00.0006.000000000859</t>
  </si>
  <si>
    <t>марка РПШ, 5*0,5 мм2, ГОСТ 15150</t>
  </si>
  <si>
    <t>РПШ 5*0,5</t>
  </si>
  <si>
    <t>27.32.13.700.000.00.0006.000000000813</t>
  </si>
  <si>
    <t>марка РПШ, 5*1,5 мм2</t>
  </si>
  <si>
    <t>РПШ 5*1,5</t>
  </si>
  <si>
    <t>27.32.13.700.000.00.0006.000000000858</t>
  </si>
  <si>
    <t>марка РПШ, 6*0,5 мм2</t>
  </si>
  <si>
    <t>РПШ 6*0,5</t>
  </si>
  <si>
    <t>27.32.13.700.000.00.0006.000000000843</t>
  </si>
  <si>
    <t>марка РПШ, 6*1,5 мм2</t>
  </si>
  <si>
    <t>РПШ 6*1,5</t>
  </si>
  <si>
    <t>27.32.13.700.000.00.0006.000000000836</t>
  </si>
  <si>
    <t>марка РПШ, 8*1,0 мм2</t>
  </si>
  <si>
    <t>РПШ 8*1,0</t>
  </si>
  <si>
    <t>27.32.14.000.001.00.0006.000000000020</t>
  </si>
  <si>
    <t>марка РПШЭ, 2*4 мм2</t>
  </si>
  <si>
    <t>РПШЭ 2*4</t>
  </si>
  <si>
    <t>27.32.13.300.001.00.0018.000000000012</t>
  </si>
  <si>
    <t>марка КГ, 1*4 мм2</t>
  </si>
  <si>
    <t>КГ 1*4</t>
  </si>
  <si>
    <t>27.32.13.700.000.00.0006.000000000559</t>
  </si>
  <si>
    <t>марка КГ-ХЛ, 3*4+1*2,5 мм2</t>
  </si>
  <si>
    <t>КГ-ХЛ 3*4+1*2,5</t>
  </si>
  <si>
    <t>27.32.13.300.001.00.0018.000000000013</t>
  </si>
  <si>
    <t>марка КГ, 2*1+1*1 мм2</t>
  </si>
  <si>
    <t>КГ 2*1+1*1</t>
  </si>
  <si>
    <t>27.32.13.700.000.00.0018.000000000038</t>
  </si>
  <si>
    <t>марка КГ, 2*2,5+1*1,5 мм2</t>
  </si>
  <si>
    <t>КГ 2*2,5+1*1,5</t>
  </si>
  <si>
    <t>27.32.13.700.000.00.0006.000000000450</t>
  </si>
  <si>
    <t>марка КГ, 3*6+1*4 мм2</t>
  </si>
  <si>
    <t>КГ 3*6+1*4</t>
  </si>
  <si>
    <t>Войлочные круги</t>
  </si>
  <si>
    <t>18.14.10.100.001.00.0777.000000000000</t>
  </si>
  <si>
    <t>Услуги по переплету</t>
  </si>
  <si>
    <t xml:space="preserve"> 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заверительных листов</t>
  </si>
  <si>
    <t>март-июнь, июль-сентябрь,октябрь-декабрь</t>
  </si>
  <si>
    <t xml:space="preserve">10 дней после оплаты/ для ОТП 60 дней </t>
  </si>
  <si>
    <t>20.11.11.250.000.00.5108.000000000000</t>
  </si>
  <si>
    <t>Аргон</t>
  </si>
  <si>
    <t>газообразный,сорт высший, ГОСТ 10157-79</t>
  </si>
  <si>
    <t>1 бал. 6.5 куб.м</t>
  </si>
  <si>
    <t>один баллон</t>
  </si>
  <si>
    <t>20.14.62.110.000.00.0166.000000000001</t>
  </si>
  <si>
    <t>Ацетон</t>
  </si>
  <si>
    <t>чистый для анализа, ГОСТ 2603-79</t>
  </si>
  <si>
    <t>Ч.Д.А.</t>
  </si>
  <si>
    <t>поставка в течение 10 рабочих дней</t>
  </si>
  <si>
    <t>килограмм</t>
  </si>
  <si>
    <t>20.13.51.300.000.00.0166.000000000003</t>
  </si>
  <si>
    <t xml:space="preserve">Бихромат калия </t>
  </si>
  <si>
    <t>технический, сорт высший, ГОСТ 2652-78</t>
  </si>
  <si>
    <t>(двухромовокислый калий) технический,высший сорт</t>
  </si>
  <si>
    <t>20.13.51.310.000.00.0166.000000000001</t>
  </si>
  <si>
    <t xml:space="preserve">Бихромат натрия </t>
  </si>
  <si>
    <t>технический, сорт высший, ГОСТ 2651-78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</si>
  <si>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</si>
  <si>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</si>
  <si>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</si>
  <si>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28.22.19.300.016.00.0796.000000000000</t>
  </si>
  <si>
    <t xml:space="preserve">вкладыш </t>
  </si>
  <si>
    <t>для подъемно-транспортного оборудования, фрикционный</t>
  </si>
  <si>
    <t>УД 1303 марка материала ФК-16 Л</t>
  </si>
  <si>
    <t xml:space="preserve">январь-март, </t>
  </si>
  <si>
    <t>штука</t>
  </si>
  <si>
    <t>20.52.10.900.010.00.0778.000000000000</t>
  </si>
  <si>
    <t>Герметик - прокладка</t>
  </si>
  <si>
    <t>герметик прокладка 1 ТУБ 180 ГР.</t>
  </si>
  <si>
    <t xml:space="preserve">январь-март </t>
  </si>
  <si>
    <t>упаковка</t>
  </si>
  <si>
    <t>20.52.10.400.000.00.0796.000000000001</t>
  </si>
  <si>
    <t xml:space="preserve">Герметик  </t>
  </si>
  <si>
    <t>гелевый, стойкий к растворителям, быстросохнущий</t>
  </si>
  <si>
    <t>авкариумного типа прозрачный 310 мл.</t>
  </si>
  <si>
    <t>поставка в течение 5 рабочих дней</t>
  </si>
  <si>
    <t xml:space="preserve">гетинакс 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</si>
  <si>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</si>
  <si>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</si>
  <si>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</si>
  <si>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</si>
  <si>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20.14.23.600.000.00.0166.000000000000</t>
  </si>
  <si>
    <t>Глицерин</t>
  </si>
  <si>
    <t>чистый для анализа,  ГОСТ 6259-75</t>
  </si>
  <si>
    <t>20.11.12.350.000.00.0166.000000000000</t>
  </si>
  <si>
    <t xml:space="preserve">Диоксид углерода   </t>
  </si>
  <si>
    <t>газообразный, сорт высший, ГОСТ 8050-85</t>
  </si>
  <si>
    <t>углекислота баллон 30кг</t>
  </si>
  <si>
    <t>100</t>
  </si>
  <si>
    <t xml:space="preserve"> 30% предоплата</t>
  </si>
  <si>
    <t>20.59.59.600.028.00.0166.000000000000</t>
  </si>
  <si>
    <t xml:space="preserve">Добавка </t>
  </si>
  <si>
    <t>блескообразующая,марка ЛВ</t>
  </si>
  <si>
    <t>ЛВ 4584</t>
  </si>
  <si>
    <t>20.59.59.600.028.00.0166.000000000001</t>
  </si>
  <si>
    <t>блескообразующая, марка А</t>
  </si>
  <si>
    <t>А</t>
  </si>
  <si>
    <t>20.59.59.600.028.00.0166.000000000002</t>
  </si>
  <si>
    <t>блескообразующая,марка В</t>
  </si>
  <si>
    <t>В</t>
  </si>
  <si>
    <t>22.19.72.000.005.00.0166.000000000000</t>
  </si>
  <si>
    <t xml:space="preserve">Дорожка </t>
  </si>
  <si>
    <t xml:space="preserve"> резиновая</t>
  </si>
  <si>
    <t>для автомобиля</t>
  </si>
  <si>
    <t xml:space="preserve">апрель-июнь </t>
  </si>
  <si>
    <t>20.13.43.100.001.00.0166.000000000005</t>
  </si>
  <si>
    <t xml:space="preserve">Карбонат натрия </t>
  </si>
  <si>
    <t>технический, марка А, сорт 2, ГОСТ 5100-85</t>
  </si>
  <si>
    <t>сода кальцинированная</t>
  </si>
  <si>
    <t>FCA</t>
  </si>
  <si>
    <t>20.14.72.000.001.00.0166.000000000000</t>
  </si>
  <si>
    <t xml:space="preserve">Карбюризатор  </t>
  </si>
  <si>
    <t>древесноугольный, ГОСТ 2407-83</t>
  </si>
  <si>
    <t xml:space="preserve"> зерна древесного угля, покрытые пленкой углекислого бария для цементации стальных деталей</t>
  </si>
  <si>
    <t xml:space="preserve">январь- июнь </t>
  </si>
  <si>
    <t>20.11.11.700.000.01.5108.000000000001</t>
  </si>
  <si>
    <t>Кислород</t>
  </si>
  <si>
    <t>технический, сорт 1, ГОСТ 5583-78</t>
  </si>
  <si>
    <t>1 бал. 6 м. куб</t>
  </si>
  <si>
    <t xml:space="preserve">FCA  </t>
  </si>
  <si>
    <t>20.15.10.500.000.00.0166.000000000005</t>
  </si>
  <si>
    <t>Кислота азотная</t>
  </si>
  <si>
    <t>концентрированная, марка А, ГОСТ 701-89</t>
  </si>
  <si>
    <t>для корректировки ванн</t>
  </si>
  <si>
    <t>20.14.31.300.000.00.0166.000000000000</t>
  </si>
  <si>
    <t xml:space="preserve">Кислота олеиновая </t>
  </si>
  <si>
    <t>промышленная (техническая), марка Б14, ГОСТ 7580-91</t>
  </si>
  <si>
    <t>20.13.24.550.000.00.0166.000000000003</t>
  </si>
  <si>
    <t xml:space="preserve">Кислота ортофосфорная  </t>
  </si>
  <si>
    <t>термическая, марка А, ГОСТ 10678-76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</si>
  <si>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</si>
  <si>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</si>
  <si>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</si>
  <si>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</si>
  <si>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 xml:space="preserve">спец клей  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</si>
  <si>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</si>
  <si>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</si>
  <si>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</si>
  <si>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</si>
  <si>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20.52.10.900.005.00.0778.000000000007</t>
  </si>
  <si>
    <t>фенолополивинилацетальный, марка БФ-2, ГОСТ 12172-74</t>
  </si>
  <si>
    <t>Клей БФ-2 1000 мл</t>
  </si>
  <si>
    <t xml:space="preserve">Клей </t>
  </si>
  <si>
    <t>упаковка 1 кг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</si>
  <si>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</si>
  <si>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</si>
  <si>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</si>
  <si>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размер 500х500</t>
  </si>
  <si>
    <t>июль-сентябрь</t>
  </si>
  <si>
    <t>предоплата 30 %</t>
  </si>
  <si>
    <t>28.14.20.000.007.00.0796.000000000008</t>
  </si>
  <si>
    <t xml:space="preserve">  резиновое, сечение 8,5 мм, ГОСТ 9833-73</t>
  </si>
  <si>
    <t>ГАЗ-24 в комплекте 4 штуки</t>
  </si>
  <si>
    <t xml:space="preserve"> июль-сентябрь </t>
  </si>
  <si>
    <t>20.42.19.370.000.00.0778.000000000000</t>
  </si>
  <si>
    <t xml:space="preserve">Крем  </t>
  </si>
  <si>
    <t>для бритья, ГОСТ 31692-2012</t>
  </si>
  <si>
    <t>1 туб 50гр для бритья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</si>
  <si>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</si>
  <si>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</si>
  <si>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</si>
  <si>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</si>
  <si>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 xml:space="preserve">январь- июль </t>
  </si>
  <si>
    <t xml:space="preserve"> 50% предоплата</t>
  </si>
  <si>
    <t>23.44.11.000.016.00.0796.000000000004</t>
  </si>
  <si>
    <t>Лодочка</t>
  </si>
  <si>
    <t>фарфоровая, тип ЛС 1, длина 65мм, ГОСТ 9147-80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</si>
  <si>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</si>
  <si>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</si>
  <si>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</si>
  <si>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</si>
  <si>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</si>
  <si>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</si>
  <si>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</si>
  <si>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22.19.20.700.003.00.0796.000000000054</t>
  </si>
  <si>
    <t>армированная, однокромочная, с механической обработанной кромкой, для вала, диаметр 80 мм, ГОСТ 8752-79</t>
  </si>
  <si>
    <t>2.2-80*105</t>
  </si>
  <si>
    <t>22.19.20.700.003.00.0796.000000000019</t>
  </si>
  <si>
    <t>армированная, однокромочная, с механической обработанной кромкой, для вала, диаметр 25 мм, ГОСТ 8752-79</t>
  </si>
  <si>
    <t>2.2-25*42</t>
  </si>
  <si>
    <t>22.19.20.700.003.00.0796.000000000022</t>
  </si>
  <si>
    <t>армированная, однокромочная, с механической обработанной кромкой, для вала, диаметр 30 мм, ГОСТ 8752-79</t>
  </si>
  <si>
    <t>2.2-30*52</t>
  </si>
  <si>
    <t>22.19.20.700.003.00.0796.000000000035</t>
  </si>
  <si>
    <t>армированная, однокромочная, с механической обработанной кромкой, для вала, диаметр 50 мм, ГОСТ 8752-79</t>
  </si>
  <si>
    <t>2.2-50*70</t>
  </si>
  <si>
    <t>22.19.20.700.003.00.0796.000000000039</t>
  </si>
  <si>
    <t>армированная, однокромочная, с механической обработанной кромкой, для вала, диаметр 55 мм, ГОСТ 8752-79</t>
  </si>
  <si>
    <t>2.2-55*80</t>
  </si>
  <si>
    <t>22.19.20.700.003.00.0796.000000000025</t>
  </si>
  <si>
    <t>армированная, однокромочная, с механической обработанной кромкой, для вала, диаметр 35 мм, ГОСТ 8752-79</t>
  </si>
  <si>
    <t>2.2-35*58</t>
  </si>
  <si>
    <t>22.19.20.700.003.00.0796.000000000044</t>
  </si>
  <si>
    <t>армированная, однокромочная, с механической обработанной кромкой, для вала, диаметр 62 мм, ГОСТ 8752-79</t>
  </si>
  <si>
    <t>62*93</t>
  </si>
  <si>
    <t>22.19.20.700.003.00.0796.000000000071</t>
  </si>
  <si>
    <t>армированная, однокромочная, с механической обработанной кромкой, для вала, диаметр 140 мм, ГОСТ 8752-79</t>
  </si>
  <si>
    <t>2.2-140*170</t>
  </si>
  <si>
    <t>22.19.20.700.003.00.0796.000000000012</t>
  </si>
  <si>
    <t>армированная, однокромочная, с механической обработанной кромкой, для вала, диаметр 18 мм, ГОСТ 8752-79</t>
  </si>
  <si>
    <t>2.2-18*35</t>
  </si>
  <si>
    <t>22.19.20.700.003.00.0796.000000000043</t>
  </si>
  <si>
    <t>армированная, однокромочная, с механической обработанной кромкой, для вала, диаметр 60 мм, ГОСТ 8752-79</t>
  </si>
  <si>
    <t>2.2.-60*85</t>
  </si>
  <si>
    <t>22.19.20.700.003.00.0796.000000000075</t>
  </si>
  <si>
    <t>армированная, однокромочная, с механической обработанной кромкой, для вала, диаметр 160 мм, ГОСТ 8752-79</t>
  </si>
  <si>
    <t>2.2-160*190</t>
  </si>
  <si>
    <t>20.15.31.300.000.00.0166.000000000002</t>
  </si>
  <si>
    <t>Мочевина (карбамид)</t>
  </si>
  <si>
    <t>марка А, сорт высший, ГОСТ 2081-2010</t>
  </si>
  <si>
    <t>высший сорт</t>
  </si>
  <si>
    <t>20.13.31.300.000.00.0872.000000000000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</si>
  <si>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</si>
  <si>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</si>
  <si>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 xml:space="preserve">поставка в течение 3 дней </t>
  </si>
  <si>
    <t>флакон</t>
  </si>
  <si>
    <t>20.15.20.200.001.00.0166.000000000003</t>
  </si>
  <si>
    <t>Нитрит натрия (азотистокислый натрий)</t>
  </si>
  <si>
    <t>технический,сорт высший,   ГОСТ 19906-74</t>
  </si>
  <si>
    <t>технический</t>
  </si>
  <si>
    <t>22.23.19.550.001.00.0113.000000000004</t>
  </si>
  <si>
    <t>из вспененного полистирола, типа ПСБ-С-25, без антипирена, ГОСТ 15588-86</t>
  </si>
  <si>
    <t xml:space="preserve"> листовой  </t>
  </si>
  <si>
    <t xml:space="preserve">метр кубический </t>
  </si>
  <si>
    <t>22.21.41.900.004.00.0113.000000000002</t>
  </si>
  <si>
    <t xml:space="preserve">Пенополиуретан  </t>
  </si>
  <si>
    <t>ППУ-17-Н</t>
  </si>
  <si>
    <t xml:space="preserve"> листовой </t>
  </si>
  <si>
    <t>метр кубический</t>
  </si>
  <si>
    <t>22.19.40.300.000.00.0796.000000000022</t>
  </si>
  <si>
    <t>клиновый, приводный, с сечением Z(0)-1700, ГОСТ 1284.2-89</t>
  </si>
  <si>
    <t>Z(0)-1700, ГОСТ 1284.2-89</t>
  </si>
  <si>
    <t>22.19.40.300.000.00.0796.000000000088</t>
  </si>
  <si>
    <t>клиновый, приводный, с сечением В(Б)-1800, ГОСТ 1284.2-89</t>
  </si>
  <si>
    <t>В(Б)-1800. ГОСТ 1284.2-89</t>
  </si>
  <si>
    <t>22.19.40.300.000.00.0796.000000000209</t>
  </si>
  <si>
    <t>клиновый, вентиляторный, размер 16*11-1650 мм, ГОСТ 5813-93.</t>
  </si>
  <si>
    <t>22.19.40.300.000.00.0796.000000000095</t>
  </si>
  <si>
    <t>клиновый, приводный, с сечением В(Б)-2650, ГОСТ 1284.2-89</t>
  </si>
  <si>
    <t>08.99.29.520.000.00.0166.000000000002</t>
  </si>
  <si>
    <t xml:space="preserve">Тальк  </t>
  </si>
  <si>
    <t>для вспомогательных целей, марка ТРПВ, ГОСТ 19729-74</t>
  </si>
  <si>
    <t>молотый</t>
  </si>
  <si>
    <t>20.13.62.500.000.00.0166.000000000000</t>
  </si>
  <si>
    <t xml:space="preserve">Тетраборат натрия (бура) </t>
  </si>
  <si>
    <t>техническая, марка А, ГОСТ 8429-77</t>
  </si>
  <si>
    <t xml:space="preserve">для термообратки </t>
  </si>
  <si>
    <t>поставка в течение 10 дней</t>
  </si>
  <si>
    <t>29.32.30.250.033.00.0796.000000000004</t>
  </si>
  <si>
    <t>Колодка</t>
  </si>
  <si>
    <t>тормозная, для грузового автомобиля, задняя</t>
  </si>
  <si>
    <t xml:space="preserve">А50м  </t>
  </si>
  <si>
    <t>20.12.12.100.000.00.0166.000000000000</t>
  </si>
  <si>
    <t xml:space="preserve">оксид хрома </t>
  </si>
  <si>
    <t>технический, марка А, ГОСТ 2548-77</t>
  </si>
  <si>
    <t>хромовый ангидрид</t>
  </si>
  <si>
    <t>20.14.32.710.000.00.0166.000000000000</t>
  </si>
  <si>
    <t>Кислота уксусная</t>
  </si>
  <si>
    <t>химически чистая,   ГОСТ 61-75</t>
  </si>
  <si>
    <t>ледяная</t>
  </si>
  <si>
    <t>20.15.20.100.000.00.0166.000000000003</t>
  </si>
  <si>
    <t>Хлорид аммония (хлористый аммоний)</t>
  </si>
  <si>
    <t>технический, сорт 1,  ГОСТ 2210-73</t>
  </si>
  <si>
    <t>20.13.31.301.000.00.0166.000000000000</t>
  </si>
  <si>
    <t>Хлорид бария</t>
  </si>
  <si>
    <t>технический, высший сорт, ГОСТ 742-78</t>
  </si>
  <si>
    <t>барий хлористый, технический</t>
  </si>
  <si>
    <t>20.30.12.200.000.00.0166.000000000002</t>
  </si>
  <si>
    <t>краска</t>
  </si>
  <si>
    <t>для защиты изделий из металла, антикоррозионная</t>
  </si>
  <si>
    <t>цинотерм</t>
  </si>
  <si>
    <t xml:space="preserve"> апрель- сентябрь </t>
  </si>
  <si>
    <t xml:space="preserve">166 </t>
  </si>
  <si>
    <t>850</t>
  </si>
  <si>
    <t>2000</t>
  </si>
  <si>
    <t>20.30.12.200.000.00.0166.000000000001</t>
  </si>
  <si>
    <t>для защиты изделий из металла и бетона, антикоррозионная</t>
  </si>
  <si>
    <t>цинол</t>
  </si>
  <si>
    <t>75</t>
  </si>
  <si>
    <t>1950</t>
  </si>
  <si>
    <t>28.14.20.000.008.00.0166.000000000000</t>
  </si>
  <si>
    <t>техпластина</t>
  </si>
  <si>
    <t>тепломорозокислотнощелочестойкая, тип ТМКЩ, ГОСТ 7338-90</t>
  </si>
  <si>
    <t>400</t>
  </si>
  <si>
    <t>475</t>
  </si>
  <si>
    <t>28.14.20.000.008.00.0166.000000000004</t>
  </si>
  <si>
    <t>резинотканевая</t>
  </si>
  <si>
    <t>1-Н-II-ТМКЩ-С-1х4 ГОСТ 7338-90</t>
  </si>
  <si>
    <t xml:space="preserve">январь - июль </t>
  </si>
  <si>
    <t>350</t>
  </si>
  <si>
    <t>973</t>
  </si>
  <si>
    <t>28.14.20.000.008.00.0166.000000000002</t>
  </si>
  <si>
    <t>маслобензостойкая , тип МБС, ГОСТ 7338-90</t>
  </si>
  <si>
    <t>718</t>
  </si>
  <si>
    <t>22.19.40.500.000.01.0006.000000000002</t>
  </si>
  <si>
    <t>лента</t>
  </si>
  <si>
    <t>конвейерная, для легких условий эксплуатации, тип 3, температура эксплуатации (-45°С)-(+60°С), ГОСТ 20-85</t>
  </si>
  <si>
    <t>2-ТК-200</t>
  </si>
  <si>
    <t xml:space="preserve">январь, июль-сентябрь </t>
  </si>
  <si>
    <t>метр</t>
  </si>
  <si>
    <t>50</t>
  </si>
  <si>
    <t>4620</t>
  </si>
  <si>
    <t>23.99.11.990.008.00.0055.000000000017</t>
  </si>
  <si>
    <t>ткань</t>
  </si>
  <si>
    <t>асбестовая, марка АТ-4, ширина 1550 мм, массовая доля асбеста 81,5%, ГОСТ 6102-94</t>
  </si>
  <si>
    <t>ширина 1550мм</t>
  </si>
  <si>
    <t xml:space="preserve">январь-апрель </t>
  </si>
  <si>
    <t xml:space="preserve">метр квадратный </t>
  </si>
  <si>
    <t>1807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</si>
  <si>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</si>
  <si>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</si>
  <si>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</si>
  <si>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 размер 1000*800</t>
  </si>
  <si>
    <t>367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</si>
  <si>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</si>
  <si>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</si>
  <si>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</si>
  <si>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</si>
  <si>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октябрь-декабрь</t>
  </si>
  <si>
    <t xml:space="preserve">метр погонный </t>
  </si>
  <si>
    <t>224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</si>
  <si>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</si>
  <si>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</si>
  <si>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</si>
  <si>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</t>
  </si>
  <si>
    <t>сентябрь,октябрь-декабрь</t>
  </si>
  <si>
    <t>3000</t>
  </si>
  <si>
    <t>523</t>
  </si>
  <si>
    <t>10.51.53.000.000.00.0166.000000000000</t>
  </si>
  <si>
    <t>казеин</t>
  </si>
  <si>
    <t>пищевой</t>
  </si>
  <si>
    <t>для изготовления биологических перчаток</t>
  </si>
  <si>
    <t>июль-декабрь</t>
  </si>
  <si>
    <t>5</t>
  </si>
  <si>
    <t>4465</t>
  </si>
  <si>
    <t>20.11.11.600.000.00.0113.000000000010</t>
  </si>
  <si>
    <t>жидкий, технический, сорт 1, ГОСТ 9293-74</t>
  </si>
  <si>
    <t>для охлаждения</t>
  </si>
  <si>
    <t>120</t>
  </si>
  <si>
    <t>20.13.42.800.006.00.0166.000000000013</t>
  </si>
  <si>
    <t>фосфат натрия</t>
  </si>
  <si>
    <t>трехзамещенный, ГОСТ 201-76</t>
  </si>
  <si>
    <t>тринатрийфосфат</t>
  </si>
  <si>
    <t>298</t>
  </si>
  <si>
    <t>20.13.42.100.000.00.0166.000000000000</t>
  </si>
  <si>
    <t>нитрат цинка</t>
  </si>
  <si>
    <t>6-водный, кристаллы</t>
  </si>
  <si>
    <t>цинк азотнокислый</t>
  </si>
  <si>
    <t>500</t>
  </si>
  <si>
    <t>1652</t>
  </si>
  <si>
    <t>20.16.40.300.000.00.0166.000000000000</t>
  </si>
  <si>
    <t>смола</t>
  </si>
  <si>
    <t>эпоксидная, в первичных формах</t>
  </si>
  <si>
    <t>упаковка 280 гр.</t>
  </si>
  <si>
    <t>800</t>
  </si>
  <si>
    <t>23.99.11.990.000.00.0166.000000000068</t>
  </si>
  <si>
    <t>паронит</t>
  </si>
  <si>
    <t>марка ПА, армированный сеткой, ГОСТ 481-80</t>
  </si>
  <si>
    <t>лист размер 900*900 ГОСТ 481</t>
  </si>
  <si>
    <t xml:space="preserve"> июль- декабрь</t>
  </si>
  <si>
    <t>20</t>
  </si>
  <si>
    <t>1118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</si>
  <si>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</si>
  <si>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</si>
  <si>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</si>
  <si>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Северо-Казахстанская область, г.Петропавловск, пр.Я.Гашека, 1</t>
  </si>
  <si>
    <t>май, ноябрь</t>
  </si>
  <si>
    <t xml:space="preserve">Северо-Казахстанская область, г.Петропавловск, </t>
  </si>
  <si>
    <t>до 31.12.16</t>
  </si>
  <si>
    <t>оплата 100% по факту</t>
  </si>
  <si>
    <t>Услуги по актуализации(обеспечению НД,внесение изменений),услуги Интернет-магазина.</t>
  </si>
  <si>
    <t>январь-март, сентябрь-октябрь</t>
  </si>
  <si>
    <t>Республика Казахстан г. Астана, ул Орынбор 11</t>
  </si>
  <si>
    <t>Услуги по обеспечению нормативной документации по АSМЕ</t>
  </si>
  <si>
    <t>Российская Федерация, Республика Казахстан</t>
  </si>
  <si>
    <t>Услуги по сертификации продукции(буровые установки,оборудование теплообменное и ж.д.)</t>
  </si>
  <si>
    <t xml:space="preserve">январь-март, июнь, сентябрь, 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</si>
  <si>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</si>
  <si>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31.12.16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</si>
  <si>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</si>
  <si>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</si>
  <si>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</si>
  <si>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Оформление разрешительных и иной документации  и командировочные расходы</t>
  </si>
  <si>
    <t>январь-март, июнь, сентябрь</t>
  </si>
  <si>
    <t>Республика Казахстан, Северо-Казахстанская область г.Петропавловск, г.Астана, г.Алматы</t>
  </si>
  <si>
    <t>69.10.19.000.000.00.0777.000000000000</t>
  </si>
  <si>
    <t>Услуги юридические</t>
  </si>
  <si>
    <t>Патентно-консультационные услуги в области патентования, авторских прав и других прав интеллектуальной собственности</t>
  </si>
  <si>
    <t>январь, март, октябрь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</si>
  <si>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</si>
  <si>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</si>
  <si>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</si>
  <si>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</si>
  <si>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</si>
  <si>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</si>
  <si>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май, июнь, август, сентябрь,октябрь</t>
  </si>
  <si>
    <t>Услуги по предоставлению транзитного номера</t>
  </si>
  <si>
    <t xml:space="preserve">январь, февраль 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</si>
  <si>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</si>
  <si>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</si>
  <si>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</si>
  <si>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май, июнь, июль, сентябрь, октябрь</t>
  </si>
  <si>
    <t>71.20.19.000.000.00.0777.000000000000</t>
  </si>
  <si>
    <t>Услуги по поверке средств измерений</t>
  </si>
  <si>
    <t>Поверка контрольных устройств регистрации режимов труда и отдыха (тахограф)</t>
  </si>
  <si>
    <t>март, апрель, июль, август,сентябрь</t>
  </si>
  <si>
    <t>выполнение работ в течение 3 дней</t>
  </si>
  <si>
    <t>45.20.21.000.001.00.0999.000000000000</t>
  </si>
  <si>
    <t>Работы по ремонту автотранспортных средств, систем, узлов и агрегатов</t>
  </si>
  <si>
    <t>выполнение работ в течение 10 дней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</si>
  <si>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</si>
  <si>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</si>
  <si>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</si>
  <si>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</si>
  <si>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>авансовый платеж - 50%</t>
  </si>
  <si>
    <t xml:space="preserve"> февраль-май, июнь-ноябрь</t>
  </si>
  <si>
    <t>27.40.14.600.001.00.0796.000000000002</t>
  </si>
  <si>
    <t>Лампа автомобильная</t>
  </si>
  <si>
    <t>тип цоколя Н4, галогеновая</t>
  </si>
  <si>
    <t>для  легковых и грузовых автомобилей</t>
  </si>
  <si>
    <t>март, апрель, май,  июль, август, сентябрь,октябрь, ноябрь</t>
  </si>
  <si>
    <t>27.40.14.600.001.00.0796.000000000005</t>
  </si>
  <si>
    <t>тип цоколя Н7, галогеновая</t>
  </si>
  <si>
    <t>март, апрель, май,  июль, август, сентябрь, октябрь, ноябрь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</si>
  <si>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</si>
  <si>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</si>
  <si>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</si>
  <si>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</si>
  <si>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 xml:space="preserve"> март, апрель, май, июнь, июль,август, сентябрь,октябрь, ноябрь</t>
  </si>
  <si>
    <t>29.31.21.350.000.02.0796.000000000002</t>
  </si>
  <si>
    <t>для грузового автомобиля, резьба М14, короткая</t>
  </si>
  <si>
    <t>на грузовые автомобили</t>
  </si>
  <si>
    <t>29.31.21.350.000.01.0796.000000000012</t>
  </si>
  <si>
    <t>для легкового автомобиля, резьба М14, длинная</t>
  </si>
  <si>
    <t>март, апрель, май, июнь, июль,август, сентябрь,октябрь, ноябрь</t>
  </si>
  <si>
    <t>29.32.30.650.014.01.0796.000000000000</t>
  </si>
  <si>
    <t>Подшипник</t>
  </si>
  <si>
    <t>выключения сцепления, для легкового автомобиля</t>
  </si>
  <si>
    <t>для легковых автомобилей</t>
  </si>
  <si>
    <t>март, апрель,  июнь, июль,август, сентябрь,октябрь, ноябрь</t>
  </si>
  <si>
    <t>29.32.30.650.014.01.0796.000000000001</t>
  </si>
  <si>
    <t>выключения сцепления, для грузового автомобиля</t>
  </si>
  <si>
    <t>для грузовых автомобилей</t>
  </si>
  <si>
    <t>29.32.30.300.009.06.0796.000000000000</t>
  </si>
  <si>
    <t>подвесной, для карданного вала, для грузового автомобиля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</si>
  <si>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</si>
  <si>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</si>
  <si>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</si>
  <si>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29.32.30.990.098.01.0796.000000000001</t>
  </si>
  <si>
    <t>Сальник</t>
  </si>
  <si>
    <t>для легкового автомобиля, коленчатого вала</t>
  </si>
  <si>
    <t>29.32.30.990.098.02.0796.000000000001</t>
  </si>
  <si>
    <t>29.32.30.990.098.01.0796.000000000007</t>
  </si>
  <si>
    <t>для легкового автомобиля, ступицы</t>
  </si>
  <si>
    <t>28.29.13.300.003.00.0796.000000000005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</si>
  <si>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</si>
  <si>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</t>
  </si>
  <si>
    <t>28.29.13.300.003.01.0796.000000000000</t>
  </si>
  <si>
    <t>топливный, для легковых автомобилей с карбюраторными двигателями внутреннего сгорания</t>
  </si>
  <si>
    <t xml:space="preserve"> март, апрель,  июнь, август, сентябрь,октябрь </t>
  </si>
  <si>
    <t>28.29.13.300.003.01.0796.000000000001</t>
  </si>
  <si>
    <t>топливный, для грузовых автомобилей с карбюраторными двигателями внутреннего сгорания</t>
  </si>
  <si>
    <t>март, апрель,июнь, август, сентябрь,октябрь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</si>
  <si>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</si>
  <si>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</si>
  <si>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</si>
  <si>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</si>
  <si>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 август, сентябрь,октябрь, ноябрь</t>
  </si>
  <si>
    <t>28.29.13.300.003.01.0796.000000000010</t>
  </si>
  <si>
    <t>топливный, для дизельного двигателя грузового автомобиля, тонкой очистки</t>
  </si>
  <si>
    <t>28.29.13.500.000.01.0796.000000000000</t>
  </si>
  <si>
    <t>воздушный, для двигателя внутреннего сгорания, для легковых автомобилей</t>
  </si>
  <si>
    <t>28.29.13.500.000.01.0796.000000000001</t>
  </si>
  <si>
    <t>воздушный, для двигателя внутреннего сгорания, для грузовых автомобилей</t>
  </si>
  <si>
    <t>29.32.30.990.058.05.0839.000000000000</t>
  </si>
  <si>
    <t>Прокладка</t>
  </si>
  <si>
    <t>для двигателя внутреннего сгорания, для грузового автомобиля</t>
  </si>
  <si>
    <t>март, апрель, май, июнь, август, сентябрь,октябрь, ноябрь</t>
  </si>
  <si>
    <t>29.32.30.990.058.05.0796.000000000000</t>
  </si>
  <si>
    <t>для двигателя внутреннего сгорания, для легкового автомобиля</t>
  </si>
  <si>
    <t>28.11.41.700.002.03.0796.000000000000</t>
  </si>
  <si>
    <t>крышки клапанов, для грузового автомобиля</t>
  </si>
  <si>
    <t>28.11.41.700.002.07.0796.000000000000</t>
  </si>
  <si>
    <t>для крышки клапанов, для легкового автомобиля</t>
  </si>
  <si>
    <t>20.59.59.690.001.00.0796.000000000000</t>
  </si>
  <si>
    <t>для очистки и обезжиривания деталей тормозной системы и сцепления, аэрозоль</t>
  </si>
  <si>
    <t>для легковых и грузовых автомобилей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</si>
  <si>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</si>
  <si>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</si>
  <si>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</si>
  <si>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</si>
  <si>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</si>
  <si>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</si>
  <si>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</si>
  <si>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март, апрель, май, июнь, август, сентябрь,октябрь, ноябрь, декабрь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</si>
  <si>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</si>
  <si>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</si>
  <si>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</si>
  <si>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</si>
  <si>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29.32.30.650.018.00.0796.000000000003</t>
  </si>
  <si>
    <t>Диск</t>
  </si>
  <si>
    <t>для легкового автомобиля, сцепления</t>
  </si>
  <si>
    <t xml:space="preserve"> март, апрель, июнь, август, сентябрь, октябрь, ноябрь</t>
  </si>
  <si>
    <t>29.32.30.650.018.00.0796.000000000004</t>
  </si>
  <si>
    <t>для грузового автомобиля, сцепления</t>
  </si>
  <si>
    <t>апрель, июнь, август, октябрь, ноябрь</t>
  </si>
  <si>
    <t>22.11.13.500.000.01.0796.000000000092</t>
  </si>
  <si>
    <t>Шина</t>
  </si>
  <si>
    <t>для автобусов или автомобилей грузовых, пневматическая, радиальная, размер 9,00R20 (260*508), камерная, ГОСТ 5513-97</t>
  </si>
  <si>
    <t>февраль - июнь, август - ноябрь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</si>
  <si>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</si>
  <si>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</si>
  <si>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</si>
  <si>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</si>
  <si>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>апрель - октябрь</t>
  </si>
  <si>
    <t>22.11.11.100.000.01.0796.000000002144</t>
  </si>
  <si>
    <t>для легковых автомобилей, всесезонная, 225, 85, R15, пневматическая, радиальная, бескамерная, нешипованная, ГОСТ 4754-97</t>
  </si>
  <si>
    <t xml:space="preserve">февраль - май 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</si>
  <si>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</si>
  <si>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</si>
  <si>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август - декабрь</t>
  </si>
  <si>
    <t>22.11.11.100.000.01.0796.000000002259</t>
  </si>
  <si>
    <t>для легковых автомобилей, всесезонная, 225, 75, R16, пневматическая, радиальная, бескамерная, нешипованная, ГОСТ 4754-97</t>
  </si>
  <si>
    <t>май, июнь, август, сентябрь,октябрь</t>
  </si>
  <si>
    <t>22.11.11.100.000.01.0796.000000002342</t>
  </si>
  <si>
    <t>для легковых автомобилей, всесезонная, 245, 70, R17, пневматическая, радиальная, бескамерная, нешипованная, ГОСТ 4754-97</t>
  </si>
  <si>
    <t>май, июнь, июль, август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</si>
  <si>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</si>
  <si>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</si>
  <si>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</si>
  <si>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</si>
  <si>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27.20.21.100.000.00.0796.000000000024</t>
  </si>
  <si>
    <t>стартерный, марка 6СТ-75, напряжение 12 В, емкость 75 А/ч, кислотный, ГОСТ 959-2002</t>
  </si>
  <si>
    <t xml:space="preserve">февраль, апрель,  июнь, август, 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</si>
  <si>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</si>
  <si>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</si>
  <si>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</si>
  <si>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27.20.21.100.000.00.0796.000000000007</t>
  </si>
  <si>
    <t>стартерный, марка 6СТ-190, напряжение 12 В, емкость 190 А/ч, ГОСТ 959-2002</t>
  </si>
  <si>
    <t xml:space="preserve"> февраль - май, сентябрь - декабрь</t>
  </si>
  <si>
    <t xml:space="preserve"> февраль, март, апрель, май, июнь, июль,август, сентябрь,октябрь, ноябрь, декабрь</t>
  </si>
  <si>
    <t>19.20.29.300.000.00.0112.000000000001</t>
  </si>
  <si>
    <t>промывочное, для бензинового двигателя</t>
  </si>
  <si>
    <t>апрель, июнь, июль,август, сентябрь,октябрь, ноябрь, декабрь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</si>
  <si>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</si>
  <si>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</si>
  <si>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</si>
  <si>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          Р 51105-97</t>
  </si>
  <si>
    <t>январь - ноябрь</t>
  </si>
  <si>
    <t>19.20.21.530.000.00.0112.000000000001</t>
  </si>
  <si>
    <t>для двигателей с искровым зажиганием, марка АИ-92, неэтилированный и этилированный</t>
  </si>
  <si>
    <t>ГОСТ           Р 51105-97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</si>
  <si>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</si>
  <si>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</si>
  <si>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</si>
  <si>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33.20.60.000.001.00.0999.000000000000</t>
  </si>
  <si>
    <t>Электроизмерительные работы</t>
  </si>
  <si>
    <t>Испытание повышенным напряжением электрооборудования и кабельных линий</t>
  </si>
  <si>
    <t>в течение 30 календарных дней после  предоплаты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</si>
  <si>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</si>
  <si>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</si>
  <si>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электротрансформаторов</t>
  </si>
  <si>
    <t>33.12.12.320.000.00.0999.000000000000</t>
  </si>
  <si>
    <t>Работы по ремонту/модернизации компрессорного оборудования</t>
  </si>
  <si>
    <t>Текущи ремонт винтовых компрессорных установок</t>
  </si>
  <si>
    <t xml:space="preserve">ежемесячно в течение 30 календарных дней </t>
  </si>
  <si>
    <t>по факту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</si>
  <si>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</si>
  <si>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</si>
  <si>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</si>
  <si>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</si>
  <si>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Разработка проекта обращения с отходами</t>
  </si>
  <si>
    <t xml:space="preserve">Услуги по организации проверки знаний по электробезопасности  </t>
  </si>
  <si>
    <t>август,сентябрь</t>
  </si>
  <si>
    <t>в течение 10 календарных дней после  предоплаты</t>
  </si>
  <si>
    <t>74.90.20.000.006.00.0777.000000000000</t>
  </si>
  <si>
    <t>Услуги по проведению энергетического аудита</t>
  </si>
  <si>
    <t>Энергетический аудит предприятия с тепловизионным обследованием и выдачей заключения</t>
  </si>
  <si>
    <t>январь-март,  октябрь-декабрь</t>
  </si>
  <si>
    <t>в течение 105 рабочих дней после  предоплаты</t>
  </si>
  <si>
    <t>Энергетическая экспертиза технического состояния электро и тепло установок с аттестацией персонала</t>
  </si>
  <si>
    <t>март октябрь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</si>
  <si>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</si>
  <si>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</si>
  <si>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</si>
  <si>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</si>
  <si>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</si>
  <si>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</t>
  </si>
  <si>
    <t>март-июнь, июль-сентябрь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</si>
  <si>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</si>
  <si>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</si>
  <si>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</si>
  <si>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август-октябрь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</si>
  <si>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</si>
  <si>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</si>
  <si>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</si>
  <si>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</si>
  <si>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 xml:space="preserve"> Северо-Казахстанская область, г.Петропавловск</t>
  </si>
  <si>
    <t>январь-март, апрель-июнь, июль-сентябрь, октябрь-декабрь</t>
  </si>
  <si>
    <t>ежеквартально</t>
  </si>
  <si>
    <t>ежеквартально по факту согласно счета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</si>
  <si>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</si>
  <si>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</si>
  <si>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</si>
  <si>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</si>
  <si>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</si>
  <si>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</si>
  <si>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</si>
  <si>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АР.09.00.011СТЕКЛО</t>
  </si>
  <si>
    <t>Северо-Казахстанская область г.Петропавловск, пр. Я.Гашека 1</t>
  </si>
  <si>
    <t>поставка в течение 45 дней</t>
  </si>
  <si>
    <t>АР.09.00.048СТЕКЛО</t>
  </si>
  <si>
    <t>АР.09.00.049СТЕКЛО</t>
  </si>
  <si>
    <t>АР.09.00.051СТЕКЛО</t>
  </si>
  <si>
    <t>КС-3575А.52.008СТЕКЛО</t>
  </si>
  <si>
    <t>ПТП40.41.321СТЕКЛО</t>
  </si>
  <si>
    <t>27.12.22.900.001.00.0796.000000000001</t>
  </si>
  <si>
    <t>автоматический, тип В, однополюсный, с тепловым размыкателем</t>
  </si>
  <si>
    <t>АЗС-30 ТУ16-526.015-73АВТОМАТ</t>
  </si>
  <si>
    <t>поставка в течение 30 дней</t>
  </si>
  <si>
    <t>АЗС-40 ТУ16-526.015-73АВТОМАТ</t>
  </si>
  <si>
    <t>29.20.30.900.007.00.0796.000000000000</t>
  </si>
  <si>
    <t>Пневмобаллон</t>
  </si>
  <si>
    <t>для прицепа</t>
  </si>
  <si>
    <t>4066.40.026 МП300х100.БАЛЛОН ШИННО-ПНЕВМАТИЧЕСКИЙ СЪЕМНЫЙ</t>
  </si>
  <si>
    <t>27.90.33.900.004.00.0796.000000000033</t>
  </si>
  <si>
    <t>Электронагреватель</t>
  </si>
  <si>
    <t>трубчатый, для нагрева масел, мощность свыше 3,5-4,0 кВт</t>
  </si>
  <si>
    <t>БЭВ-2-2-Z-220-7-Т ТУ3442-010-49110786-03.БЛОК ЭЛЕКТРОНАГРЕВАТ.ВЗРЫВОЗАЩИЩЕННЫЙ</t>
  </si>
  <si>
    <t>25.73.30.500.005.00.0796.000000000000</t>
  </si>
  <si>
    <t>Бородок</t>
  </si>
  <si>
    <t>ручной, слесарный, ГОСТ 7214-72</t>
  </si>
  <si>
    <t>7851-0156 Ц15хр ГОСТ7214-72.БОРОДОК</t>
  </si>
  <si>
    <t>29.32.30.990.049.00.0796.000000000001</t>
  </si>
  <si>
    <t>гибкий спидометра, для грузового автомобиля</t>
  </si>
  <si>
    <t>ГВ300-05-L=2350.ВАЛ ГИБКИЙ СПИДОМЕТРА(ОТ А/М ЗИЛ)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</si>
  <si>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</si>
  <si>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</si>
  <si>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210Г-2204010-17.ВАЛ КАРДАННЫЙ</t>
  </si>
  <si>
    <t>214-2203010-18.ВАЛ КАРДАННЫЙ</t>
  </si>
  <si>
    <t>255Б-2204010-07.ВАЛ КАРДАННЫЙ</t>
  </si>
  <si>
    <t>69-2201010-05.ВАЛ КАРДАННЫЙ</t>
  </si>
  <si>
    <t>255-2202010-04.ВАЛ КАРДАННЫЙ ПРОМЕЖУТОЧНЫЙ ОСНОВНОЙ</t>
  </si>
  <si>
    <t>27.90.82.000.003.00.0796.000000000000</t>
  </si>
  <si>
    <t>Ввод потенциометра</t>
  </si>
  <si>
    <t>для ввода электричества</t>
  </si>
  <si>
    <t>ВК12-В1,5-Exe II U ПИНЮ.687153.002ТУ.ВВОД КАБЕЛЬНЫЙ М18х1,5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</si>
  <si>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</si>
  <si>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</si>
  <si>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</si>
  <si>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ТУ26-07-1392-86.ВЕНТИЛЬ МУФТОВЫЙ</t>
  </si>
  <si>
    <t>27.33.13.500.001.00.0796.000000000000</t>
  </si>
  <si>
    <t>Вилка</t>
  </si>
  <si>
    <t>серия 2РМГД</t>
  </si>
  <si>
    <t>2РТТ28КПЭ7Ш11В ГЕО.364.120ТУ.ВИЛКА</t>
  </si>
  <si>
    <t>ВП40-4В1К ТУ16-434.142-86.ВИЛКА</t>
  </si>
  <si>
    <t>ПС300А3-150 ГОСТ9200-76.ВИЛКА</t>
  </si>
  <si>
    <t>предоплата 100 %</t>
  </si>
  <si>
    <t>ССИ-013,16А,2P+PE,220В ТУ16-434.142-86.ВИЛКА</t>
  </si>
  <si>
    <t>ШР16П2НГ5 ГЕО.364.107ТУ.ВИЛКА</t>
  </si>
  <si>
    <t>ШР32П10НГ1 ГЕО.364.107ТУ С ЗАЩИТ.КРЫШКОЙ.ВИЛКА</t>
  </si>
  <si>
    <t>29.32.30.910.014.00.0796.000000000001</t>
  </si>
  <si>
    <t>Водоотделитель</t>
  </si>
  <si>
    <t>14.35.12.010.ВОДООТДЕЛИТЕЛЬ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</si>
  <si>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</si>
  <si>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</si>
  <si>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</si>
  <si>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ОЮО.481.005ТУ.ВСТАВКА ПЛАВКАЯ</t>
  </si>
  <si>
    <t>ВП2Б-1В,1А,250В ОЮО.481.005ТУ.ВСТАВКА ПЛАВКАЯ</t>
  </si>
  <si>
    <t>ВПТ6-26 5А ОЮО.481.021ТУ.ВСТАВКА ПЛАВКАЯ</t>
  </si>
  <si>
    <t>27.12.22.900.001.00.0796.000000000000</t>
  </si>
  <si>
    <t>автоматический, тип А, однополюсный, с тепловым размыкателем</t>
  </si>
  <si>
    <t>В45М ТУ16-526.016-73.ВЫКЛЮЧАТЕЛЬ</t>
  </si>
  <si>
    <t>ВК317.ВЫКЛЮЧАТЕЛЬ</t>
  </si>
  <si>
    <t>27.12.22.900.001.00.0796.000000000026</t>
  </si>
  <si>
    <t>автоматический, тип С, двухполюсный, с тепловым размыкателем</t>
  </si>
  <si>
    <t>ВК50-21-10110 1з 54 УХЛ2,КРАСНЫЙ.ВЫКЛЮЧАТЕЛЬ</t>
  </si>
  <si>
    <t>ВК50-21-10110 1з 54 УХЛ2,КРАСНЫЙ IP54.ВЫКЛЮЧАТЕЛЬ</t>
  </si>
  <si>
    <t>ВК50-21-11110 1з+1р 54 УХЛ2,ЧЕРНЫЙ.ВЫКЛЮЧАТЕЛЬ</t>
  </si>
  <si>
    <t>ВК50-21-11110 1з+1р 54 УХЛ2,ЧЕРНЫЙ IP54.ВЫКЛЮЧАТЕЛЬ</t>
  </si>
  <si>
    <t>ВК50-21-20110 2з 54 УХЛ2,ЧЕРНЫЙ IP54.ВЫКЛЮЧАТЕЛЬ</t>
  </si>
  <si>
    <t>27.33.11.900.000.00.0796.000000000022</t>
  </si>
  <si>
    <t>пакетный, ПВ 1-32 А</t>
  </si>
  <si>
    <t>ВПВ-1А11У1 ТУ16-91 ПИЖЦ.642236.003ТУ.ВЫКЛЮЧАТЕЛЬ</t>
  </si>
  <si>
    <t>27.33.11.900.000.00.0796.000000000025</t>
  </si>
  <si>
    <t>пакетный, ПК25Б-12С2029 - 25 А</t>
  </si>
  <si>
    <t>ВПК2110БУ2 ТУ16-526.433-78.ВЫКЛЮЧАТЕЛЬ</t>
  </si>
  <si>
    <t>КЕ011 У3 ИСП1,ЧЕРНЫЙ ТУ16-642.015-84.ВЫКЛЮЧАТЕЛЬ</t>
  </si>
  <si>
    <t>ВБИ-М30-76К-1131-Л.ВЫКЛЮЧАТЕЛЬ БЕСКОНТАКТНЫЙ</t>
  </si>
  <si>
    <t>29.32.30.990.074.00.0796.000000000002</t>
  </si>
  <si>
    <t>зажигания, для легкового автомобиля</t>
  </si>
  <si>
    <t>ВК350.ВЫКЛЮЧАТЕЛЬ ЗАЖИГАНИЯ</t>
  </si>
  <si>
    <t>27.33.11.900.000.00.0796.000000000011</t>
  </si>
  <si>
    <t>пакетный, ПВ 2-40 А</t>
  </si>
  <si>
    <t>ПВ2-40 М3 III ИСПОЛНЕНИЕ ТУ16-642.051-86.ВЫКЛЮЧАТЕЛЬ ПАКЕТНЫЙ</t>
  </si>
  <si>
    <t>26.11.21.200.002.00.0796.000000000000</t>
  </si>
  <si>
    <t>Мост диодный</t>
  </si>
  <si>
    <t>для выпрямления переменного тока</t>
  </si>
  <si>
    <t>КВРС 3501 W.ВЫПРЯМИТЕЛЬНЫЙ МОСТ 35А, 100В</t>
  </si>
  <si>
    <t>310.3.112.00.06 ТУ22-1.020-100-95.ГИДРОМОТОР</t>
  </si>
  <si>
    <t>29.32.30.990.093.00.0796.000000000000</t>
  </si>
  <si>
    <t>Гидрораспределитель</t>
  </si>
  <si>
    <t>SN-6/3S-3/16-1L/18L/18L/G-4-6/M3.ГИДРОРАСПРЕДЕЛИТЕЛЬ</t>
  </si>
  <si>
    <t>ВЕХ16.64/Г.24.НМЕН50 ХЛ1 ГОСТ24679-81.ГИДРОРАСПРЕДЕЛИТЕЛЬ</t>
  </si>
  <si>
    <t>1Рн203-ФВ64.ХЛ1 С ПЛИТОЙ ТУ2-053-1846-87.ГИДРОРАСПРЕДЕЛИТЕЛЬ С ПЛИТОЙ Р202-Р-01А</t>
  </si>
  <si>
    <t>1Рн203-ФВ14 ХЛ1 С ПЛИТОЙ ТУ2-053-1846-87.ГИДРОРАСПРЕДЕЛИТЕЛЬ С ПЛИТОЙ Р202-Т-01</t>
  </si>
  <si>
    <t>SN-4/6S-3/18ED3L/C1/18ED3L/KE2SO/18L(4р).ГИДРОРАСПРЕДЕЛИТЕЛЬ(…G-4-6/M3-24VDC)</t>
  </si>
  <si>
    <t>30.20.40.300.929.00.0796.000000000000</t>
  </si>
  <si>
    <t>Гнездо</t>
  </si>
  <si>
    <t>для подвижного состава</t>
  </si>
  <si>
    <t>4573738006 02-6,3-12 ОСТ37.003.032-88.ГНЕЗДО</t>
  </si>
  <si>
    <t>29.32.30.990.138.00.0796.000000000002</t>
  </si>
  <si>
    <t>Датчик давления масла</t>
  </si>
  <si>
    <t>для специального и специализированного автомобиля</t>
  </si>
  <si>
    <t>2602-3829010.ДАТЧИК АВАРИЙНОГО ДАВЛЕНИЯ</t>
  </si>
  <si>
    <t>26.51.51.700.007.00.0796.000000000001</t>
  </si>
  <si>
    <t>Датчик температуры</t>
  </si>
  <si>
    <t>охлаждающей жидкости</t>
  </si>
  <si>
    <t>ТМ-111-3808000.ДАТЧИК АВАРИЙНОЙ ТЕМПЕРАТУРЫ</t>
  </si>
  <si>
    <t>26.51.51.790.000.00.0796.000000000009</t>
  </si>
  <si>
    <t>Датчик давления</t>
  </si>
  <si>
    <t>для легкового автомобиля, масла</t>
  </si>
  <si>
    <t>ММ124Б ТУ37.003546-76.ДАТЧИК СИГНАЛИЗАТОРА ДАВЛЕНИЯ</t>
  </si>
  <si>
    <t>ТМ100В ТУ37.003.800-77.ДАТЧИК УКАЗАТЕЛЯ ТЕМПЕРАТУРЫ</t>
  </si>
  <si>
    <t>29.32.30.990.102.00.0796.000000000001</t>
  </si>
  <si>
    <t>Указатель</t>
  </si>
  <si>
    <t>топлива</t>
  </si>
  <si>
    <t>БМ151-3806600-АЭ.ДАТЧИК УКАЗАТЕЛЯ УРОВНЯ ТОПЛИВА</t>
  </si>
  <si>
    <t>ДАТЧИК УРОВНЯ ТОПЛИВА.ДАТЧИК УРОВНЯ ТОПЛИВА (ДУТ)</t>
  </si>
  <si>
    <t>ДРУ-1ПМ ТУ311-00227465064-2001.ДАТЧИК-РЕЛЕ УРОВНЯ</t>
  </si>
  <si>
    <t>26.30.30.900.050.00.0796.000000000000</t>
  </si>
  <si>
    <t>Устройство постоянного тока</t>
  </si>
  <si>
    <t>электропитающее</t>
  </si>
  <si>
    <t>ДВП4-2В ГаО.481.014ТУ.ДЕРЖАТЕЛЬ ВСТАВКИ ПЛАВКОЙ</t>
  </si>
  <si>
    <t>ДВП4-3В ГаО.481.014ТУ.ДЕРЖАТЕЛЬ ВСТАВКИ ПЛАВКОЙ</t>
  </si>
  <si>
    <t>ДВП7 АГО.481.309ТУ.ДЕРЖАТЕЛЬ ВСТАВКИ ПЛАВКОЙ</t>
  </si>
  <si>
    <t>AGU 50А ДЕРЖАТЕЛЬ.ДЕРЖАТЕЛЬ ПРЕДОХРАНИТЕЛЯ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</si>
  <si>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</si>
  <si>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</si>
  <si>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</si>
  <si>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 xml:space="preserve">Динамометр 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</si>
  <si>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</si>
  <si>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</si>
  <si>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</si>
  <si>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тахометра.ДИЗЕЛЬ</t>
  </si>
  <si>
    <t>26.11.21.200.000.00.0796.000000000023</t>
  </si>
  <si>
    <t>Диод</t>
  </si>
  <si>
    <t>Выпрямительный столб, полупроводниковый, ГОСТ 17465-80</t>
  </si>
  <si>
    <t>Д246.ДИОД</t>
  </si>
  <si>
    <t>КД205К.ДИОД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</si>
  <si>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</si>
  <si>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</si>
  <si>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</si>
  <si>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ТУ3741-001-71634056-10.ЗАДВИЖКА КЛИНОВАЯ РТЗК20(СВ.ВСТЫК,Т425С)</t>
  </si>
  <si>
    <t>25.93.14.800.004.00.0796.000000000000</t>
  </si>
  <si>
    <t>Заклепка</t>
  </si>
  <si>
    <t>2,4х6.ЗАКЛЕПКА ВЫТЯЖНАЯ</t>
  </si>
  <si>
    <t>3,2х10.ЗАКЛЕПКА ВЫТЯЖНАЯ</t>
  </si>
  <si>
    <t>3,2х14.ЗАКЛЕПКА ВЫТЯЖНАЯ</t>
  </si>
  <si>
    <t>3,2х6.ЗАКЛЕПКА ВЫТЯЖНАЯ</t>
  </si>
  <si>
    <t>3,2х8.ЗАКЛЕПКА ВЫТЯЖНАЯ</t>
  </si>
  <si>
    <t>4х12.ЗАКЛЕПКА ВЫТЯЖНАЯ</t>
  </si>
  <si>
    <t>4х12 С ПРИЛЕГАЮЩИМ БУРТИКОМ.ЗАКЛЕПКА ВЫТЯЖНАЯ</t>
  </si>
  <si>
    <t>4х8.ЗАКЛЕПКА ВЫТЯЖНАЯ</t>
  </si>
  <si>
    <t>4х8 С ПРИЛЕГАЮЩИМ БУРТИКОМ.ЗАКЛЕПКА ВЫТЯЖНАЯ</t>
  </si>
  <si>
    <t>3х12 (С БУРТИКОМ).ЗАКЛЕПКА ВЫТЯЖНАЯ С ПРИЛЕГАЮЩИМ БУРТИКОМ</t>
  </si>
  <si>
    <t>3х8 (С БУРТИКОМ).ЗАКЛЕПКА ВЫТЯЖНАЯ С ПРИЛЕГАЮЩИМ БУРТИКОМ</t>
  </si>
  <si>
    <t>ЗВ 4-3/60 "БУЛАТ".ЗАМОК ВРЕЗНОЙ ЦИЛИНДРОВЫЙ</t>
  </si>
  <si>
    <t>26.30.60.000.017.00.0796.000000000000</t>
  </si>
  <si>
    <t>Лампа мигающая</t>
  </si>
  <si>
    <t>для системы пожарной сигнализации</t>
  </si>
  <si>
    <t>ИС-е-К24-В1,5.ИНДИКАТОР СВЕТОДИОДНЫЙ</t>
  </si>
  <si>
    <t>ИС-е-Л24-В1,5 ЗЕЛЕНЫЙ.ИНДИКАТОР СВЕТОДИОДНЫЙ</t>
  </si>
  <si>
    <t>ИС-е-Л24-В1,5 КРАСНЫЙ.ИНДИКАТОР СВЕТОДИОДНЫЙ</t>
  </si>
  <si>
    <t>29.32.30.250.000.00.0796.000000000000</t>
  </si>
  <si>
    <t>Камера тормозная</t>
  </si>
  <si>
    <t>100-3519010-01.КАМЕРА ТОРМОЗНАЯ</t>
  </si>
  <si>
    <t>поставка в течение 40 дней</t>
  </si>
  <si>
    <t>100-3519110-30 ТИП 20.КАМЕРА ТОРМОЗНАЯ</t>
  </si>
  <si>
    <t>210Г-2202045-04.КАРДАННЫЙ ШАРНИР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</si>
  <si>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</si>
  <si>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</si>
  <si>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</si>
  <si>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 21215-015У1Ду15 16МПа ТУ26-07-1611-92.КЛАПАН ЗАПОР.ИГОЛ.15с67бк, G1/2,t400C</t>
  </si>
  <si>
    <t>22.21.29.700.042.00.0796.000000000004</t>
  </si>
  <si>
    <t>шаровый, из поливинилхлорида, с муфтовыми окончаниями, диаметр 50 мм</t>
  </si>
  <si>
    <t>Ду50-2"Ру16 15кч8ПТУ3732-001-00218137-94.КЛАПАН ЗАПОРНЫЙ МУФТОВЫЙ</t>
  </si>
  <si>
    <t>10-Ду15ммРу16МПаRc1/2ТУ37420017163405-10.КЛАПАН ИГОЛЬЧАТЫЙ РТКИ10</t>
  </si>
  <si>
    <t>10-Ду20ммРу16МПа ТУ3742-00271634056-10.КЛАПАН ОБРАТНЫЙ РТК010 (G3/4-B,T425C)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</si>
  <si>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</si>
  <si>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</si>
  <si>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</si>
  <si>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ТУ2-053-1737-85.КЛАПАН ПРЕДОХРАНИТЕЛЬНЫЙ</t>
  </si>
  <si>
    <t>МКПВ-20/3Т2Р2УХЛ4 ТУ2-053-1737-85.КЛАПАН ПРЕДОХРАНИТЕЛЬНЫЙ</t>
  </si>
  <si>
    <t>28.13.31.000.076.03.0796.000000000001</t>
  </si>
  <si>
    <t>Клапан</t>
  </si>
  <si>
    <t>электромагнитный, для грузового автомобиля</t>
  </si>
  <si>
    <t>КЭМ-10,24В.КЛАПАН ЭЛЕКТРОМАГНИТНЫЙ</t>
  </si>
  <si>
    <t>КЭМ-10-01,24В.КЛАПАН ЭЛЕКТРОМАГНИТНЫЙ</t>
  </si>
  <si>
    <t>КЭО 10/16/120/113 ТУ3742-001-24039780-01.КЛАПАН ЭЛЕКТРОМАГНИТНЫЙ С ЭМ 01/DC/024/1</t>
  </si>
  <si>
    <t>25.73.30.300.000.00.0796.000000000000</t>
  </si>
  <si>
    <t>Ключ</t>
  </si>
  <si>
    <t>технический, универсальный</t>
  </si>
  <si>
    <t>7811-0047 П 1 Х1 ГОСТ2839-80.КЛЮЧ</t>
  </si>
  <si>
    <t>7811-0501 П 1 Н12Х1 ГОСТ2906-80.КЛЮЧ</t>
  </si>
  <si>
    <t>7811-0502 П 1 Н12Х1 ГОСТ2906-80.КЛЮЧ</t>
  </si>
  <si>
    <t>7811-0504 П 1 Н12Х1 ГОСТ2906-80.КЛЮЧ</t>
  </si>
  <si>
    <t>7811-0516 П 1 Н12Х1 ГОСТ2906-80.КЛЮЧ</t>
  </si>
  <si>
    <t>7811-0518 П 1 Н12Х1 ГОСТ2906-80.КЛЮЧ</t>
  </si>
  <si>
    <t>28.24.12.900.001.00.0796.000000000000</t>
  </si>
  <si>
    <t>Ключ буровой</t>
  </si>
  <si>
    <t>автоматический</t>
  </si>
  <si>
    <t>КМУ-ГП-50М.КЛЮЧ</t>
  </si>
  <si>
    <t>25.73.30.300.000.03.0796.000000000152</t>
  </si>
  <si>
    <t>гаечный, рожковый, двусторонний, размер зева 12*13 мм, ГОСТ 2839-80</t>
  </si>
  <si>
    <t>7811-0007 П С1 Ц15хр ГОСТ2839-80.КЛЮЧ 12х13</t>
  </si>
  <si>
    <t>25.73.30.300.000.03.0796.000000000047</t>
  </si>
  <si>
    <t>гаечный, накидной, двусторонний, размер зева 12*13 мм</t>
  </si>
  <si>
    <t>7811-0285 П 1 Н12Х1 ГОСТ2906-80.КЛЮЧ 12х13</t>
  </si>
  <si>
    <t>25.73.30.300.000.03.0796.000000000153</t>
  </si>
  <si>
    <t>гаечный, рожковый, двусторонний, размер зева 12*14 мм, ГОСТ 2839-80</t>
  </si>
  <si>
    <t>7811-0021 П С1 Ц15хр ГОСТ2839-80.КЛЮЧ 12х14</t>
  </si>
  <si>
    <t>25.73.30.300.000.03.0796.000000000154</t>
  </si>
  <si>
    <t>гаечный, рожковый, двусторонний, размер зева 13*14 мм, ГОСТ 2839-80</t>
  </si>
  <si>
    <t>7811-0027 П С1 Ц15хр ГОСТ2839-80.КЛЮЧ 13х14</t>
  </si>
  <si>
    <t>25.73.30.300.000.03.0796.000000000049</t>
  </si>
  <si>
    <t>гаечный, накидной, двусторонний, размер зева 13*14 мм</t>
  </si>
  <si>
    <t>7811-0287 П 1 Н12Х1 ГОСТ2906-80.КЛЮЧ 13х14</t>
  </si>
  <si>
    <t>25.73.30.300.000.03.0796.000000000052</t>
  </si>
  <si>
    <t>гаечный, накидной, двусторонний, размер зева 14*17 мм</t>
  </si>
  <si>
    <t>7811-0288 П 1 Н12Х1 ГОСТ2906-80.КЛЮЧ 14х17</t>
  </si>
  <si>
    <t>25.73.30.300.000.03.0796.000000000161</t>
  </si>
  <si>
    <t>гаечный, рожковый, двусторонний, размер зева 17*19 мм, ГОСТ 2839-80</t>
  </si>
  <si>
    <t>7811-0023 П С1 Ц15хр ГОСТ2839-80.КЛЮЧ 17х19</t>
  </si>
  <si>
    <t>25.73.30.300.000.03.0796.000000000059</t>
  </si>
  <si>
    <t>гаечный, накидной, двусторонний, размер зева 19*22 мм</t>
  </si>
  <si>
    <t>7811-0290 П 1 Н12Х1 ГОСТ2906-80.КЛЮЧ 19х22</t>
  </si>
  <si>
    <t>25.73.30.300.000.03.0796.000000000169</t>
  </si>
  <si>
    <t>гаечный, рожковый, двусторонний, размер зева 22*24 мм, ГОСТ 2839-80</t>
  </si>
  <si>
    <t>7811-0025 П С1 Ц15хр ГОСТ2839-80.КЛЮЧ 22х24</t>
  </si>
  <si>
    <t>25.73.30.300.000.03.0796.000000000171</t>
  </si>
  <si>
    <t>гаечный, рожковый, двусторонний, размер зева 24*27 мм, ГОСТ 2839-80</t>
  </si>
  <si>
    <t>7811-0026 D2 Хим.Окс.прм ГОСТ2839-80.КЛЮЧ 24х27</t>
  </si>
  <si>
    <t>25.73.30.300.000.03.0796.000000000173</t>
  </si>
  <si>
    <t>гаечный, рожковый, двусторонний, размер зева 27*30 мм, ГОСТ 2839-80</t>
  </si>
  <si>
    <t>7811-0041 П С1 Ц15хр ГОСТ2839-80.КЛЮЧ 27х30</t>
  </si>
  <si>
    <t>25.73.30.300.000.03.0796.000000000072</t>
  </si>
  <si>
    <t>гаечный, накидной, двусторонний, размер зева 32*36 мм</t>
  </si>
  <si>
    <t>7811-0043 D2 Хим.Окс.прм ГОСТ2839-87.КЛЮЧ 32х36</t>
  </si>
  <si>
    <t>25.73.30.300.000.03.0796.000000000179</t>
  </si>
  <si>
    <t>гаечный, рожковый, двусторонний, размер зева 32*36 мм, ГОСТ 2839-80</t>
  </si>
  <si>
    <t>7811-0043 П С1 Ц15хр ГОСТ2839-80.КЛЮЧ 32х36</t>
  </si>
  <si>
    <t>25.73.30.300.000.03.0796.000000000085</t>
  </si>
  <si>
    <t>гаечный, накидной, ударный, размер зева 36 мм</t>
  </si>
  <si>
    <t>7811-0144 D2 Ц15хр ГОСТ2841-80.КЛЮЧ 36</t>
  </si>
  <si>
    <t>25.73.30.300.000.03.0796.000000000075</t>
  </si>
  <si>
    <t>гаечный, накидной, двусторонний, размер зева 41*46 мм</t>
  </si>
  <si>
    <t>7811-0045 D2 Хим.Окс.прм ГОСТ2839-87.КЛЮЧ 41х46</t>
  </si>
  <si>
    <t>25.73.30.300.000.03.0796.000000000182</t>
  </si>
  <si>
    <t>гаечный, рожковый, двусторонний, размер зева 41*46 мм, ГОСТ 2839-80</t>
  </si>
  <si>
    <t>7811-0045 П С1 Ц15хр ГОСТ2839-80.КЛЮЧ 41х46</t>
  </si>
  <si>
    <t>25.73.30.300.000.03.0796.000000000077</t>
  </si>
  <si>
    <t>гаечный, накидной, двусторонний, размер зева 50*55 мм</t>
  </si>
  <si>
    <t>7811-0047 D2 Хим.Окс.прм ГОСТ2839-87.КЛЮЧ 50х55</t>
  </si>
  <si>
    <t>25.73.30.300.000.03.0796.000000000091</t>
  </si>
  <si>
    <t>гаечный, накидной, ударный, размер зева 65 мм</t>
  </si>
  <si>
    <t>7811-0150 D2 Ц15хр ГОСТ2841-80.КЛЮЧ 65</t>
  </si>
  <si>
    <t>25.73.30.300.000.03.0796.000000000144</t>
  </si>
  <si>
    <t>гаечный, рожковый, двусторонний, размер зева 8*10 мм, ГОСТ 2839-80</t>
  </si>
  <si>
    <t>7811-0003 П С1 Ц15хр ГОСТ2839-80.КЛЮЧ 8х10</t>
  </si>
  <si>
    <t>25.73.30.300.000.03.0796.000000000040</t>
  </si>
  <si>
    <t>гаечный, накидной, двусторонний, размер зева 8*10 мм</t>
  </si>
  <si>
    <t>7811-0283 П 1 Н12Х1 ГОСТ2906-80.КЛЮЧ 8х10</t>
  </si>
  <si>
    <t>29.32.30.990.111.00.0796.000000000001</t>
  </si>
  <si>
    <t>Кнопка</t>
  </si>
  <si>
    <t>для габаритных огней автомобиля</t>
  </si>
  <si>
    <t>К-1-1П АГО.360.405.КНОПКА</t>
  </si>
  <si>
    <t>КМ-1-I.КНОПКА МАЛОГАБАРИТНАЯ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</si>
  <si>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</si>
  <si>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</si>
  <si>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</si>
  <si>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</si>
  <si>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4573739007 02-6,3-04 ОСТ37.003.032-88 КОЛОДКА ГНЕЗДОВАЯ</t>
  </si>
  <si>
    <t>4573739014 05-6,3-08 ОСТ37.003.032-88 КОЛОДКА ГНЕЗДОВАЯ</t>
  </si>
  <si>
    <t>4573739006 02-6,3-04 ОСТ37.003.032-88 КОЛОДКА ШТЫРЬЕВАЯ</t>
  </si>
  <si>
    <t>22.29.29.900.067.00.0796.000000000000</t>
  </si>
  <si>
    <t>Кольцо</t>
  </si>
  <si>
    <t>фторопластовое, для гидравлических, топливных, смазочных и пневматических устройств, уплотнительное, для гидравлических, топливных, смазочных и пневматических устройств</t>
  </si>
  <si>
    <t>054-058-25-2-2 КОЛЬЦО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</si>
  <si>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</si>
  <si>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</si>
  <si>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</si>
  <si>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</si>
  <si>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</si>
  <si>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</si>
  <si>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</si>
  <si>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</si>
  <si>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27.90.52.790.001.00.0796.000000000115</t>
  </si>
  <si>
    <t>К50-68-50В- 1000 мкФ, электрический, номинальная емкость 1000 мкФ</t>
  </si>
  <si>
    <t>ECAP 1000mF/25V,1021,105C КОНДЕНСАТОР</t>
  </si>
  <si>
    <t>27.33.13.900.003.00.0796.000000000013</t>
  </si>
  <si>
    <t>взрывозащищенная, КПА-20 - проходная, алюминиевая</t>
  </si>
  <si>
    <t>КП12-22(А,Г)14(Б,В,Д,Е) ТУ16-685.032-86 КОРОБКА</t>
  </si>
  <si>
    <t>КП6-12У1 ТУ16-685.032-86 КОРОБКА</t>
  </si>
  <si>
    <t>КП6-13У1 ТУ16-685.032-86 КОРОБКА</t>
  </si>
  <si>
    <t>КП6-24У1 ТУ16-685.032-86 КОРОБКА</t>
  </si>
  <si>
    <t>КР-В-100d С ВИНТ.КОЛОД, 3 ВВОДА И 1 ЗАГЛ КОРОБКА</t>
  </si>
  <si>
    <t>КР-В-100d С ВИНТОВОЙ КОЛОДКОЙ, 3 ВВОДА КОРОБКА</t>
  </si>
  <si>
    <t>КР-В-100d С ВИНТОВОЙ КОЛОДКОЙ, 4 ВВОДА КОРОБКА</t>
  </si>
  <si>
    <t>КР-В-100d С КОЛОДКОЙ WAGO, 4 ВВОДА КОРОБКА</t>
  </si>
  <si>
    <t>КР-В-100d,КОЛ.WAGO,2 ВВОДА, 2 ЗАГЛУШКИ КОРОБКА</t>
  </si>
  <si>
    <t>КР-В-100d,КОЛ.WAGO,2 ВВОДА, 2 ПРОБКИ КОРОБКА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</si>
  <si>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</si>
  <si>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</si>
  <si>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</si>
  <si>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>15КП.00.000 КОРОБКА ПЕРЕМЕНЫ ПЕРЕДАЧ.КП-100</t>
  </si>
  <si>
    <t>25.93.11.500.003.00.0796.000000000016</t>
  </si>
  <si>
    <t>Коуш</t>
  </si>
  <si>
    <t>для стального троса, диаметр 40 мм</t>
  </si>
  <si>
    <t>40 ГОСТ2224-93 КОУШ</t>
  </si>
  <si>
    <t>25.93.11.500.003.00.0796.000000000018</t>
  </si>
  <si>
    <t>для стального троса, диаметр 48 мм</t>
  </si>
  <si>
    <t>45 ГОСТ2224-93 КОУШ</t>
  </si>
  <si>
    <t>25.93.11.500.003.00.0796.000000000020</t>
  </si>
  <si>
    <t>для стального троса, диаметр 56 мм</t>
  </si>
  <si>
    <t>56 ГОСТ2224-93 КОУШ</t>
  </si>
  <si>
    <t>28.14.13.730.000.00.0796.000000000001</t>
  </si>
  <si>
    <t>Кран конусный</t>
  </si>
  <si>
    <t>латунный, трехходовой сальниковый фланцевый для воды, нефти и масла, проход условный 40 мм, давление условное 0,6 Мпа</t>
  </si>
  <si>
    <t>Ду40т/ф11Б6бк пз33015-040ТУ26-07-1396-87 КРАН КОНУСНЫЙ ПРОХОДНОЙ САЛЬН.МУФТ.ЛАТУН</t>
  </si>
  <si>
    <t>28.14.13.730.000.00.0796.000000000002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</si>
  <si>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</si>
  <si>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</si>
  <si>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29.32.30.400.005.00.0796.000000000000</t>
  </si>
  <si>
    <t>управления давлением, для грузового автомобиля</t>
  </si>
  <si>
    <t>КР-308 КРАН РЕДУКЦИОННЫЙ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</si>
  <si>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</si>
  <si>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</si>
  <si>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</si>
  <si>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28.92.61.500.027.00.0796.000000000004</t>
  </si>
  <si>
    <t>пневматический, фиксированный</t>
  </si>
  <si>
    <t>205-3515010А КРАН СПУСКНОЙ В СБОРЕ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</si>
  <si>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</si>
  <si>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</si>
  <si>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</si>
  <si>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</si>
  <si>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</si>
  <si>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DN15,PN1,6,G1/2 КРАН ШАРОВОЙ ЛАТУННЫЙ</t>
  </si>
  <si>
    <t>DN32,PN1,6МПа,G1 1/4 КРАН ШАРОВОЙ ЛАТУННЫЙ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</si>
  <si>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</si>
  <si>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</si>
  <si>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</si>
  <si>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</si>
  <si>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</si>
  <si>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</si>
  <si>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КШ15.16.1110(СТАЛЬ20)DN15,РУ1,6МПа КРАН ШАРОВЫЙ МУФТОВЫЙ</t>
  </si>
  <si>
    <t>DN50,Py16МПа,G2 КРАН ШАРОВЫЙ МУФТОВЫЙ ЛАТУННЫЙ</t>
  </si>
  <si>
    <t>26.51.12.590.020.00.0796.000000000000</t>
  </si>
  <si>
    <t>Инклинометр</t>
  </si>
  <si>
    <t>механический</t>
  </si>
  <si>
    <t>У7.01.52.020-1 КРЕНОМЕР</t>
  </si>
  <si>
    <t>25.99.29.190.013.00.0796.000000000002</t>
  </si>
  <si>
    <t>Крюк</t>
  </si>
  <si>
    <t>чалочный, металлический, грузоподъемность 5 тонн</t>
  </si>
  <si>
    <t>К3,2 ХЛ Ц9хр(С ЗАМКОМ) ГОСТ25573-82 КРЮК</t>
  </si>
  <si>
    <t>27.40.14.600.001.00.0796.000000000019</t>
  </si>
  <si>
    <t>тип цоколя BA15S, галогеновая</t>
  </si>
  <si>
    <t>А12-3 ЛАМПА</t>
  </si>
  <si>
    <t>А12-3 ГОСТ2023.1-88 ЛАМПА</t>
  </si>
  <si>
    <t>А24-2 ЛАМПА</t>
  </si>
  <si>
    <t>А24-2 ГОСТ2023.1-88 ЛАМПА</t>
  </si>
  <si>
    <t>А24-21-3 ГОСТ2023.1-88 ЛАМПА</t>
  </si>
  <si>
    <t>А24-5-1 ГОСТ2023.1-88 ЛАМПА</t>
  </si>
  <si>
    <t>А24-60 ЛАМПА</t>
  </si>
  <si>
    <t>А24-60+40 ГОСТ2023.1-88 ЛАМПА</t>
  </si>
  <si>
    <t>А28-40 ТУ16-535.852-79 ЛАМПА</t>
  </si>
  <si>
    <t>27.40.14.600.001.00.0796.000000000001</t>
  </si>
  <si>
    <t>тип цоколя Н3, галогеновая</t>
  </si>
  <si>
    <t>АКГ 24-70-1 (НЗ) ГОСТ2023.1-88 ЛАМПА</t>
  </si>
  <si>
    <t>АМН12-3-1  ГОСТ2023.1-88 ЛАМПА</t>
  </si>
  <si>
    <t>СКЛ-14Б-ЛМ-3-220 ЕНСК 433137.014ТУ ЛАМПА</t>
  </si>
  <si>
    <t>СМ26-25 ТУ16-535.077-74 ЛАМПА</t>
  </si>
  <si>
    <t>СМ28-10 ТУ16-545.349-81 ЛАМПА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</si>
  <si>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</si>
  <si>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</si>
  <si>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</si>
  <si>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</si>
  <si>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121.3803 ЛАМПА КОНТРОЛЬНАЯ ЗЕЛЕНАЯ, 12В</t>
  </si>
  <si>
    <t>124.3803 ЛАМПА КОНТРОЛЬНАЯ ЗЕЛЕНАЯ, 24В</t>
  </si>
  <si>
    <t>123.3803 ЛАМПА КОНТРОЛЬНАЯ КРАСНАЯ, 24В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</si>
  <si>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</si>
  <si>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</si>
  <si>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</si>
  <si>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</si>
  <si>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14.3830-01(0-10кгс/кв.см) МАНОМЕТР</t>
  </si>
  <si>
    <t>600кгс/кв.см ТИПI Ф160КЛ.1,5 ГОСТ8625-77 МАНОМЕТР</t>
  </si>
  <si>
    <t>МТП-3М-1,6МПа-2,5 ТУ25-7310.0045-87 МАНОМЕТР С ДЕМПФ.С М12х1,5"Г"(ОСЕВ.С ФЛ)</t>
  </si>
  <si>
    <t>ДМ8008-ВУ-160х1,5 ТУ4212-003-42368375-01 МАНОМЕТР С ДЕМПФЕРОМ (160КГС/КВ.СМ)</t>
  </si>
  <si>
    <t>ДМ8008-ВУУ2х1,5 ТУ4212-003-42368375-01 МАНОМЕТР С ДЕМПФЕРОМ (400КГС/КВ.СМ)</t>
  </si>
  <si>
    <t>МП3-У2-40МПа-1,5 ТУ25-02.180335-84 МАНОМЕТР С ОСЕВ.ШТУЦ.400кгс/см2,ФЛ. Ф100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</si>
  <si>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</si>
  <si>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</si>
  <si>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</si>
  <si>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</si>
  <si>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1.2.45.Ц6 ГОСТ19853-74 МАСЛЕНКА</t>
  </si>
  <si>
    <t>1.2.Ц6 ГОСТ19853-74 МАСЛЕНКА</t>
  </si>
  <si>
    <t>2.2.45.Ц6 ГОСТ19853-74 МАСЛЕНКА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</si>
  <si>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</si>
  <si>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</si>
  <si>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</si>
  <si>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</si>
  <si>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</si>
  <si>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</si>
  <si>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</si>
  <si>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</si>
  <si>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25.73.30.550.000.00.0796.000000000000</t>
  </si>
  <si>
    <t>Молоток</t>
  </si>
  <si>
    <t>слесарный</t>
  </si>
  <si>
    <t>7850-0104 Ц15хр ГОСТ2310-77 МОЛОТОК</t>
  </si>
  <si>
    <t>7850-0106 Ц15хр ГОСТ2310-77 МОЛОТОК</t>
  </si>
  <si>
    <t>28.49.22.300.000.00.0796.000000000000</t>
  </si>
  <si>
    <t>Муфта электромагнитная</t>
  </si>
  <si>
    <t>Э1ТМ-114-1А ГОСТ21573-76 МУФТА</t>
  </si>
  <si>
    <t>25.73.30.300.002.00.0704.000000000010</t>
  </si>
  <si>
    <t>Набор ключей</t>
  </si>
  <si>
    <t>торцевые, в наборе 172 предмета, 8-32 мм</t>
  </si>
  <si>
    <t>НАБОР ИЗ 107 ПРЕДМЕТОВ АРТ39807 НАБОР ПРОФЕССИОНАЛЬНОГО ИНСТРУМЕНТА</t>
  </si>
  <si>
    <t>Набор</t>
  </si>
  <si>
    <t>25.73.60.900.000.00.0796.000000000003</t>
  </si>
  <si>
    <t>кабельный, алюминиевый</t>
  </si>
  <si>
    <t>Н7.750.087 НО.775.015 НАКОНЕЧНИК</t>
  </si>
  <si>
    <t>поставка в течение 55 дней</t>
  </si>
  <si>
    <t>Н7.750.091 НО.775.015 НАКОНЕЧНИК</t>
  </si>
  <si>
    <t>Н7.750.095 НО.775.015 НАКОНЕЧНИК</t>
  </si>
  <si>
    <t>НКИ 1,25-6 ИЭК НАКОНЕЧНИК</t>
  </si>
  <si>
    <t>НК 1,0-1,5 КОЛЬЦО 8,1 ИЭК НАКОНЕЧНИК (арт. UEN30-D81-10-15)</t>
  </si>
  <si>
    <t>Насос поршневой</t>
  </si>
  <si>
    <t>310.4.160.03.06 ТУ22-1.020-100-95 НАСОС АКСИАЛЬНО-ПОРШНЕВОЙ НЕРЕГУЛИРУЕМЫЙ</t>
  </si>
  <si>
    <t>28.12.13.200.002.00.0796.000000000010</t>
  </si>
  <si>
    <t>давление номинальное 20 МПА</t>
  </si>
  <si>
    <t>310.4.56.03.06 ТУ22-1.020-100-95 НАСОС АКСИАЛЬНО-ПОРШНЕВОЙ НЕРЕГУЛИРУЕМЫЙ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</si>
  <si>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</si>
  <si>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</si>
  <si>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</si>
  <si>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28.12.13.200.001.00.0796.000000000002</t>
  </si>
  <si>
    <t>рабочий объем от 100 до 150 см3</t>
  </si>
  <si>
    <t>НШ100Г-4 ОСТ23.1.92-88 НАСОС ШЕСТЕРЕННЫЙ</t>
  </si>
  <si>
    <t>28.12.13.200.001.00.0796.000000000000</t>
  </si>
  <si>
    <t>рабочий объем от 8 до 50 см3</t>
  </si>
  <si>
    <t>НШ10-3 ОСТ23.1.92-88 НАСОС ШЕСТЕРЕННЫЙ</t>
  </si>
  <si>
    <t>поставка в течение 20 дней</t>
  </si>
  <si>
    <t>НШ10Д-3 Р=16МПа Q=21Л/МИН НАСОС ШЕСТЕРЕННЫЙ</t>
  </si>
  <si>
    <t>26.40.42.700.005.00.0796.000000000003</t>
  </si>
  <si>
    <t>Наушник</t>
  </si>
  <si>
    <t>противошумный, уровень шума 75-85 дБ</t>
  </si>
  <si>
    <t>НАУШНИК С АНТИФОНАМИ ВЦНИИОТ-3 НАУШНИК</t>
  </si>
  <si>
    <t>ВЦНИИОТ-2М ТУ-400-28-126-75 НАУШНИКИ ПРОТИВОШУМНЫЕ</t>
  </si>
  <si>
    <t>25.50.12.600.005.00.0796.000000000001</t>
  </si>
  <si>
    <t>Соединение быстроразъемное</t>
  </si>
  <si>
    <t>стальное</t>
  </si>
  <si>
    <t>НИППЕЛЬ BRS 1"(230BAR)НИППЕЛЬ (ГИДРОКОМ)/ РОЗЕТКА BRS 1" (230BAR)</t>
  </si>
  <si>
    <t>НИППЕЛЬ BRS 3/4"(250BAR)НИППЕЛЬ (ГИДРОКОМ)/РОЗЕТКА BRS 3/4"(250BAR)</t>
  </si>
  <si>
    <t>28.29.22.100.000.02.0796.000000000012</t>
  </si>
  <si>
    <t>Огнетушитель</t>
  </si>
  <si>
    <t>порошковый, марка ОП-10 (з) (А, В, С, Е)</t>
  </si>
  <si>
    <t>ОП-10 ТУ4854-027-42315166-98 ОГНЕТУШИТЕЛЬ</t>
  </si>
  <si>
    <t>28.29.22.100.000.01.0796.000000000002</t>
  </si>
  <si>
    <t>углекислотный, марка ОУ-3</t>
  </si>
  <si>
    <t>ОУ-3 ТУ-4854-005-56975860-01 ОГНЕТУШИТЕЛЬ</t>
  </si>
  <si>
    <t>28.29.22.100.000.02.0796.000000000001</t>
  </si>
  <si>
    <t>порошковый, марка ОП-2 (з)  (А, В, С, Е)</t>
  </si>
  <si>
    <t>ОП-2(б) ТУ3-106-348-91 ОГНЕТУШИТЕЛЬ ПОРОШКОВЫЙ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</si>
  <si>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</si>
  <si>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</si>
  <si>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</si>
  <si>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</si>
  <si>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7810-0967 3А 1 Хим.Окс.прм ГОСТ17199-88 ОТВЕРТКА</t>
  </si>
  <si>
    <t>7810-0968 1.Ц15хр ГОСТ17199-88 ОТВЕРТКА</t>
  </si>
  <si>
    <t>7810-0985 3А 1 Хим.Окс.прм ГОСТ17199-88 ОТВЕРТКА</t>
  </si>
  <si>
    <t>29.32.30.990.014.00.0796.000000000001</t>
  </si>
  <si>
    <t>Отопитель салона</t>
  </si>
  <si>
    <t>ГАЗ 3307-8101010 ОТОПИТЕЛЬ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</si>
  <si>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</si>
  <si>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</si>
  <si>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</si>
  <si>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</si>
  <si>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25.73.30.100.009.00.0796.000000000000</t>
  </si>
  <si>
    <t>Пассатижи</t>
  </si>
  <si>
    <t>диэлектрические</t>
  </si>
  <si>
    <t>7814-0161 Ц15хр ГОСТ17438-72 ПАССАТИЖИ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</si>
  <si>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</si>
  <si>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</si>
  <si>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</si>
  <si>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</si>
  <si>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П146 С ГНЕЗДОМ СПЕЦИАЛЬНЫМ ПЕРЕКЛЮЧАТЕЛЬ</t>
  </si>
  <si>
    <t>П147 С ГНЕЗДОМ СПЕЦИАЛЬНЫМ(6контактов) ПЕРЕКЛЮЧАТЕЛЬ</t>
  </si>
  <si>
    <t>ППН-45 ТУ16-526.016-73 ПЕРЕКЛЮЧАТЕЛЬ</t>
  </si>
  <si>
    <t>29.32.20.990.029.00.0796.000000000000</t>
  </si>
  <si>
    <t>Петля двери</t>
  </si>
  <si>
    <t>ПН5-60 ГОСТ5088-05 ПЕТЛЯ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</si>
  <si>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</si>
  <si>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</si>
  <si>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</si>
  <si>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</si>
  <si>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</si>
  <si>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</si>
  <si>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</si>
  <si>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</si>
  <si>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28.13.32.000.171.00.0796.000000000002</t>
  </si>
  <si>
    <t>Пневмодроссель</t>
  </si>
  <si>
    <t>с обратным клапаном, регулирует расход сжатого воздуха давлением от 0,1 до 1,0 Мпа в одном направлении, обеспечивает свободный проход воздуха в обратном направлении, условный диаметр 10 мм</t>
  </si>
  <si>
    <t>EAS4000-F04 ПНЕВМОДРОССЕЛЬ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</si>
  <si>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</si>
  <si>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</si>
  <si>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</si>
  <si>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23JR6-L8 ПНЕВМОРАСПРЕДЕЛИТЕЛЬ</t>
  </si>
  <si>
    <t>34JR6-L8 ПНЕВМОРАСПРЕДЕЛИТЕЛЬ</t>
  </si>
  <si>
    <t>EVM 230-F02-00, G1/4 ПНЕВМОРАСПРЕДЕЛИТЕЛЬ</t>
  </si>
  <si>
    <t>VSA4130-04-X59 ПНЕВМОРАСПРЕДЕЛИТЕЛЬ</t>
  </si>
  <si>
    <t>28.15.10.530.000.00.0796.000000000015</t>
  </si>
  <si>
    <t>радиально-упорный, наружный диаметр 160 мм, однорядный, с коническими роликами</t>
  </si>
  <si>
    <t>807713 (Краз-255Б) 65х150х44,5/54-задний подшипник роликовый конический</t>
  </si>
  <si>
    <t>204 ГОСТ8338-75 ПОДШИПНИК</t>
  </si>
  <si>
    <t>205 ГОСТ8338-75 ПОДШИПНИК</t>
  </si>
  <si>
    <t>206 ГОСТ8338-75 ПОДШИПНИК</t>
  </si>
  <si>
    <t>208 ГОСТ8338-75 ПОДШИПНИК</t>
  </si>
  <si>
    <t>209 ГОСТ8338-75 ПОДШИПНИК</t>
  </si>
  <si>
    <t>210 ГОСТ8338-75 ПОДШИПНИК</t>
  </si>
  <si>
    <t>212 ГОСТ8338-75 ПОДШИПНИК</t>
  </si>
  <si>
    <t>213 ГОСТ8338-75 ПОДШИПНИК</t>
  </si>
  <si>
    <t>214 ГОСТ8338-75 ПОДШИПНИК</t>
  </si>
  <si>
    <t>28.15.10.300.000.00.0796.000000000017</t>
  </si>
  <si>
    <t>радиальный, наружный диаметр 125-250 мм, однорядный, качения, с массивным сепаратором</t>
  </si>
  <si>
    <t>218 ГОСТ8338-75 ПОДШИПНИК</t>
  </si>
  <si>
    <t>306 ГОСТ8338-75 ПОДШИПНИК</t>
  </si>
  <si>
    <t>310 ГОСТ8338-75 ПОДШИПНИК</t>
  </si>
  <si>
    <t>313 ГОСТ8338-75 ПОДШИПНИК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</si>
  <si>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</si>
  <si>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</si>
  <si>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</si>
  <si>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</si>
  <si>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</si>
  <si>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</si>
  <si>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28.15.10.550.000.00.0796.000000000018</t>
  </si>
  <si>
    <t>радиальный, сферический, наружный диаметр 230 мм, двухрядный, с коническим внутренним отверстием</t>
  </si>
  <si>
    <t>3526 ГОСТ5721-75 ПОДШИПНИК</t>
  </si>
  <si>
    <t>28.15.10.550.000.00.0796.000000000013</t>
  </si>
  <si>
    <t>радиальный, сферический, наружный диаметр 190 мм, двухрядный, с коническим внутренним отверстием</t>
  </si>
  <si>
    <t>3618 ГОСТ5721-75 ПОДШИПНИК</t>
  </si>
  <si>
    <t>3620 ГОСТ5721-75 ПОДШИПНИК</t>
  </si>
  <si>
    <t>42218 ГОСТ8328-75 ПОДШИПНИК</t>
  </si>
  <si>
    <t>42224 ГОСТ8328-75 ПОДШИПНИК</t>
  </si>
  <si>
    <t>28.15.10.900.000.00.0796.000000000058</t>
  </si>
  <si>
    <t>радиальный, наружный диаметр 30-55 мм, однорядный, качения, с одной защитной шайбой</t>
  </si>
  <si>
    <t>60205 ГОСТ7242-81 ПОДШИПНИК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</si>
  <si>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</si>
  <si>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</si>
  <si>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</si>
  <si>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</si>
  <si>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</si>
  <si>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</si>
  <si>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</si>
  <si>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28.15.10.530.000.00.0796.000000000010</t>
  </si>
  <si>
    <t>радиально-упорный, наружный диаметр 110 мм, однорядный, с коническими роликами</t>
  </si>
  <si>
    <t>7212 ТУ37.006.162-89 ПОДШИПНИК</t>
  </si>
  <si>
    <t>28.15.10.530.000.00.0796.000000000012</t>
  </si>
  <si>
    <t>радиально-упорный, наружный диаметр 130 мм, однорядный, с коническими роликами</t>
  </si>
  <si>
    <t>7215А ГОСТ27365-87 ПОДШИПНИК</t>
  </si>
  <si>
    <t>28.15.10.530.000.00.0796.000000000011</t>
  </si>
  <si>
    <t>радиально-упорный, наружный диаметр 120 мм, однорядный, с коническими роликами</t>
  </si>
  <si>
    <t>7311 ТУ37.006.162-89 ПОДШИПНИК</t>
  </si>
  <si>
    <t>7311А ГОСТ27365-87 ПОДШИПНИК</t>
  </si>
  <si>
    <t>28.15.10.530.000.00.0796.000000000013</t>
  </si>
  <si>
    <t>радиально-упорный, наружный диаметр 140 мм, однорядный, с коническими роликами</t>
  </si>
  <si>
    <t>7313 ГОСТ27365-87 ПОДШИПНИК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</si>
  <si>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</si>
  <si>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</si>
  <si>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</si>
  <si>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7314А ГОСТ27365-87 ПОДШИПНИК</t>
  </si>
  <si>
    <t>7509 ТУ37.006.162-89 ПОДШИПНИК</t>
  </si>
  <si>
    <t>7612А ГОСТ27365-87 ПОДШИПНИК</t>
  </si>
  <si>
    <t>7613А ГОСТ27365-87 ПОДШИПНИК</t>
  </si>
  <si>
    <t>7615 ТУ37.006.162-89 ПОДШИПНИК</t>
  </si>
  <si>
    <t>28.15.10.530.000.00.0796.000000000016</t>
  </si>
  <si>
    <t>радиально-упорный, наружный диаметр 170 мм, однорядный, с коническими роликами</t>
  </si>
  <si>
    <t>7616 ТУ37.006.162-89 ПОДШИПНИК</t>
  </si>
  <si>
    <t>28.15.10.530.000.00.0796.000000000018</t>
  </si>
  <si>
    <t>радиально-упорный, наружный диаметр 190 мм, однорядный, с коническими роликами</t>
  </si>
  <si>
    <t>7618 ТУ37.006.162-89 ПОДШИПНИК</t>
  </si>
  <si>
    <t>7624 ТУ37.006.162-89 ПОДШИПНИК</t>
  </si>
  <si>
    <t>28.15.10.900.000.00.0796.000000000067</t>
  </si>
  <si>
    <t>закрытого типа, наружный диаметр 55-125 мм, качения</t>
  </si>
  <si>
    <t>80107 ГОСТ7242-81 ПОДШИПНИК</t>
  </si>
  <si>
    <t>28.15.10.300.000.00.0796.000000000005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</si>
  <si>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</si>
  <si>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</si>
  <si>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8222 ГОСТ7872-89 ПОДШИПНИК</t>
  </si>
  <si>
    <t>8320 ГОСТ7872-89 ПОДШИПНИК</t>
  </si>
  <si>
    <t>28.15.10.900.000.00.0796.000000000118</t>
  </si>
  <si>
    <t>упорно-радиальный, наружный диаметр 125-250 мм, качения</t>
  </si>
  <si>
    <t>8324 ГОСТ7872-89 ПОДШИПНИК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</si>
  <si>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</si>
  <si>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</si>
  <si>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</si>
  <si>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28.15.10.300.001.00.0796.000000000014</t>
  </si>
  <si>
    <t>шарнирный, с разъемным наружным кольцом, для подвижных соединений, наружный диаметр 230 мм, ГОСТ 3635-78</t>
  </si>
  <si>
    <t>ШС40 ГОСТ3635-78ПОДШИПНИК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</si>
  <si>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</si>
  <si>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</si>
  <si>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</si>
  <si>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</si>
  <si>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</si>
  <si>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</si>
  <si>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</si>
  <si>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</si>
  <si>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ПВК-35ХЛ1 ТУ16-89 ИМШБ.642254.017ТУ ПОСТ УПРАВЛЕНИЯ</t>
  </si>
  <si>
    <t>КУ-92-1Exd II ВТ5-У2 ТУ16-526.201-75 ПОСТ УПРАВЛЕНИЯ КНОПОЧНЫЙ ВЗРЫВОЗАЩИЩЕН</t>
  </si>
  <si>
    <t>29.32.30.990.068.02.0796.000000000000</t>
  </si>
  <si>
    <t>Предохранитель</t>
  </si>
  <si>
    <t>AGU 50А ПРЕДОХРАНИТЕЛЬ</t>
  </si>
  <si>
    <t>AGU 50А (1шт. на 4изд.)ПРЕДОХРАНИТЕЛЬ (ДЛЯ ТЕХНОЛОГ. ИСПЫТ.)</t>
  </si>
  <si>
    <t>100-3536010 ПРЕДОХРАНИТЕЛЬ ОТ ЗАМЕРЗАНИЯ</t>
  </si>
  <si>
    <t>27.12.21.500.000.01.0796.000000000001</t>
  </si>
  <si>
    <t>плавкий, номинальный ток 25 А</t>
  </si>
  <si>
    <t>ПР2-б ПРЕДОХРАНИТЕЛЬ ТЕРМОБИМЕТАЛ. КНОПОЧНЫЙ</t>
  </si>
  <si>
    <t>29.3722 20А ТУ37.003.1415-92 ПРЕДОХРАНИТЕЛЬ ТЕРМОБИМЕТАЛЛИЧЕСКИЙ</t>
  </si>
  <si>
    <t>29.3722.000 20А ПРЕДОХРАНИТЕЛЬ ТЕРМОБИМЕТАЛЛИЧЕСКИЙ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</si>
  <si>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</si>
  <si>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</si>
  <si>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</si>
  <si>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26.51.51.700.004.00.0796.000000000000</t>
  </si>
  <si>
    <t>Преобразователь давления</t>
  </si>
  <si>
    <t>измерительный, с измерителем температуры</t>
  </si>
  <si>
    <t>ИТП-10 С ОТВЕТНЫМИ ПРИСОЕДИНИТЕЛЯМИ ПРЕОБРАЗОВАТЕЛЬ "ОВЕН"</t>
  </si>
  <si>
    <t>ПД100-ДИхМ-1,0-Н-Ехi-40МПа ПРЕОБРАЗОВАТЕЛЬ ДАВЛЕНИЯ "ОВЕН"</t>
  </si>
  <si>
    <t>27.40.39.900.005.00.0796.000000000000</t>
  </si>
  <si>
    <t>Лампа сигнальная</t>
  </si>
  <si>
    <t>тип РНЦ-245-235-10</t>
  </si>
  <si>
    <t>СД30-0,5-2 220В,50ГцТУ346100198227698-07 ПРИБОР (КРАСНЫЙ)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</si>
  <si>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</si>
  <si>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</si>
  <si>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</si>
  <si>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УК-170М ПРИЕМНИК УКАЗАТЕЛЯ ДАВЛЕНИЯ МАСЛА</t>
  </si>
  <si>
    <t>Северо-Казахстанская область, г.Петропавловск, пр. Я.Гашека 2</t>
  </si>
  <si>
    <t>Северо-Казахстанская область г.Петропавловск, пр. Я.Гашека 2</t>
  </si>
  <si>
    <t>29.32.30.990.102.00.0796.000000000005</t>
  </si>
  <si>
    <t>температуры воды</t>
  </si>
  <si>
    <t>УК-143 ТУ37.003.388-73 ПРИЕМНИК УКАЗАТЕЛЯ ТЕМПЕРАТУРЫ</t>
  </si>
  <si>
    <t>Северо-Казахстанская область, г.Петропавловск, пр. Я.Гашека 3</t>
  </si>
  <si>
    <t>Северо-Казахстанская область г.Петропавловск, пр. Я.Гашека 3</t>
  </si>
  <si>
    <t>УК171М ТУ37.003.615-75 ПРИЕМНИК УКАЗАТЕЛЯ ТЕМПЕРАТУРЫ</t>
  </si>
  <si>
    <t>Северо-Казахстанская область, г.Петропавловск, пр. Я.Гашека 4</t>
  </si>
  <si>
    <t>Северо-Казахстанская область г.Петропавловск, пр. Я.Гашека 4</t>
  </si>
  <si>
    <t>УК171М ТУ37.003.615-75(115)ПРИЕМНИК УКАЗАТЕЛЯ ТЕМПЕРАТУРЫ</t>
  </si>
  <si>
    <t>Северо-Казахстанская область, г.Петропавловск, пр. Я.Гашека 5</t>
  </si>
  <si>
    <t>Северо-Казахстанская область г.Петропавловск, пр. Я.Гашека 5</t>
  </si>
  <si>
    <t>УБ170 ТУ37.003.614-75 ПРИЕМНИК УКАЗАТЕЛЯ УРОВНЯ ТОПЛИВА</t>
  </si>
  <si>
    <t>Северо-Казахстанская область, г.Петропавловск, пр. Я.Гашека 6</t>
  </si>
  <si>
    <t>Северо-Казахстанская область г.Петропавловск, пр. Я.Гашека 6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</si>
  <si>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</si>
  <si>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</si>
  <si>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</si>
  <si>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Северо-Казахстанская область, г.Петропавловск, пр. Я.Гашека 8</t>
  </si>
  <si>
    <t>Северо-Казахстанская область г.Петропавловск, пр. Я.Гашека 8</t>
  </si>
  <si>
    <t>30.20.40.300.363.00.0796.000000000003</t>
  </si>
  <si>
    <t>Регулятор давления</t>
  </si>
  <si>
    <t>M004-RRA РЕГУЛЯТОР ДАВЛЕНИЯ</t>
  </si>
  <si>
    <t>29.32.30.990.030.01.0796.000000000004</t>
  </si>
  <si>
    <t>Реле</t>
  </si>
  <si>
    <t>для легкового автомобиля, электромагнитное тяговое</t>
  </si>
  <si>
    <t>901.3747010-01 ТУ37.003.1418-94 РЕЛЕ</t>
  </si>
  <si>
    <t>901.3777 РЕЛЕ</t>
  </si>
  <si>
    <t>98.3777 12В РЕЛЕ</t>
  </si>
  <si>
    <t>РЭС-22 РФ4.523.023.07-02 РХО.450.006ТУ РЕЛЕ</t>
  </si>
  <si>
    <t>РЭС-22 РФ4.523.023-07-01 РХО.450.006ТУ РЕЛЕ</t>
  </si>
  <si>
    <t>РЭС48Б РС4.590.201 ЯЛО.450.033ТУ РЕЛЕ</t>
  </si>
  <si>
    <t>2РТТ28Б7Г11В ГЕО.364.120ТУ РОЗЕТКА</t>
  </si>
  <si>
    <t>ПС300А3-РОЗЕТКА ГОСТ9200-76 РОЗЕТКА</t>
  </si>
  <si>
    <t>РК40-4В1К ТУ16-434.142-86 РОЗЕТКА</t>
  </si>
  <si>
    <t>ССИ-113,2P+PE,16A,220В РОЗЕТКА</t>
  </si>
  <si>
    <t>25.99.29.490.027.00.0796.000000000001</t>
  </si>
  <si>
    <t>для кабеля</t>
  </si>
  <si>
    <t>ШР16ПК2НГ5 ГЕО.364.107ТУ РОЗЕТКА</t>
  </si>
  <si>
    <t>29.32.30.990.098.01.0796.000000000000</t>
  </si>
  <si>
    <t>для легкового автомобиля, компрессора</t>
  </si>
  <si>
    <t>PG 13,5 (ВВОД КАБЕЛЬНЫЙ) ф7-11 САЛЬНИК</t>
  </si>
  <si>
    <t>PG 21 САЛЬНИК</t>
  </si>
  <si>
    <t>PG 9 ИЭК (ВВОД КАБЕЛЬНЫЙ) САЛЬНИК</t>
  </si>
  <si>
    <t>27.40.25.300.001.01.0796.000000000000</t>
  </si>
  <si>
    <t>Светильник</t>
  </si>
  <si>
    <t>общего освещения, подвесной</t>
  </si>
  <si>
    <t>ССПО1-8х3-220-УХЛ1-К ТУ314604271064713 СВЕТИЛЬНИК с КСВ-2 с КОМПЛ.№1,№4,№5</t>
  </si>
  <si>
    <t>ССПО1-5х3-24-УХЛ1 ТУ314604471064713-08 СВЕТИЛЬНИК с КСВ-3 с КОМПЛ.№1</t>
  </si>
  <si>
    <t>ССПО1-5х3-24-УХЛ1-К ТУ314604471064713-08 СВЕТИЛЬНИК с КСВ-3 с КОМПЛ.№1</t>
  </si>
  <si>
    <t>ССП01-5х3-24-УХЛ1- ТУ314604471064713-08 СВЕТИЛЬНИК с пров. L=4м с компл.№1 взрыв</t>
  </si>
  <si>
    <t>ФП-316Е-О ТУ37.003.079-80 СВЕТОВОЗВРАЩАТЕЛЬ ОРАНЖЕВЫЙ</t>
  </si>
  <si>
    <t>ФП-316-О ТУ37.003.079-80 СВЕТОВОЗВРАЩАТЕЛЬ ОРАНЖЕВЫЙ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</si>
  <si>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</si>
  <si>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</si>
  <si>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</si>
  <si>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</si>
  <si>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С40В-06 ХЛ К1/8'' ТУ37.003.414-78 СИГНАЛ ПНЕВМАТИЧЕСКИЙ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</si>
  <si>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</si>
  <si>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</si>
  <si>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</si>
  <si>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</si>
  <si>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СЭ301 СОПРОТИВЛЕНИЕ ДОБАВОЧНОЕ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</si>
  <si>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</si>
  <si>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</si>
  <si>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</si>
  <si>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</si>
  <si>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СЛ-440 130-5205010-А (ЗИЛ-130) СТЕКЛООЧИСТИТЕЛЬ</t>
  </si>
  <si>
    <t>3СМ8-1 ОСТ107.680.225.004-86 СТОЙКА</t>
  </si>
  <si>
    <t>29.32.30.990.103.01.0796.000000000000</t>
  </si>
  <si>
    <t>Счетчик</t>
  </si>
  <si>
    <t>моточасов, для легкового автомобиля</t>
  </si>
  <si>
    <t>СВН-2-02 ТУ25-1865.081-87 СЧЕТЧИК ВРЕМЕНИ НАРАБОТКИ</t>
  </si>
  <si>
    <t>СВН-2-02 ТУ4282-010-07540366-2000 СЧЕТЧИК ВРЕМЕНИ НАРАБОТКИ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</si>
  <si>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</si>
  <si>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</si>
  <si>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</si>
  <si>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</si>
  <si>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</si>
  <si>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</si>
  <si>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</si>
  <si>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</si>
  <si>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26.51.51.300.000.00.0796.000000000074</t>
  </si>
  <si>
    <t>Термометр</t>
  </si>
  <si>
    <t>биметаллический, класс точности 2 5, диаметр корпуса не более 100 мм</t>
  </si>
  <si>
    <t>БТ-31.211(0-120С)-G1/2-100-2,5 ТЕРМОМЕТР</t>
  </si>
  <si>
    <t>28.92.50.000.000.00.0796.000000000002</t>
  </si>
  <si>
    <t>Трактор</t>
  </si>
  <si>
    <t>гусеничный, мощность свыше 183,9 до 294,2 кВт</t>
  </si>
  <si>
    <t>Т10МБ-0121-1(безЖПУ)ГУСЕН.ШИР.560мм ТРАКТОР ВЕРХ.ВАЛОТБ.МОЩ.700-18-3956-01СП</t>
  </si>
  <si>
    <t>22.21.29.700.000.03.0796.000000000001</t>
  </si>
  <si>
    <t>из полипропилена, переходной</t>
  </si>
  <si>
    <t>15 ГОСТ8948-75 ТРОЙНИК</t>
  </si>
  <si>
    <t>30.20.40.300.300.00.0796.000000000000</t>
  </si>
  <si>
    <t>Тумблер</t>
  </si>
  <si>
    <t>МТ1 АГО.360.207ТУ "1" ТУМБЛЕР</t>
  </si>
  <si>
    <t>ПТ2-40В С ПРОТЕКТОРОМ УСО.360.054ТУ ТУМБЛЕР</t>
  </si>
  <si>
    <t>14.3807 12В В КОМПЛ.С ПАТРОН.И ЛАМП.А12 УКАЗАТЕЛЬ ТЕМПЕРАТУРЫ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</si>
  <si>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</si>
  <si>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</si>
  <si>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</si>
  <si>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ФВН64-1 УХЛ1(1кд=1000)ТУ16-676.202-86 ФАРА ВЗРЫВОЗАЩ. НЕФТЯНАЯ СО СВ.МОДУЛЕМ</t>
  </si>
  <si>
    <t>ФВН-64-1 ТУ16-535.179-68 ФАРА ВЗРЫВОЗАЩИЩЕННАЯ</t>
  </si>
  <si>
    <t>ФВН-64-2 ТУ16-535.179-68 ФАРА ВЗРЫВОЗАЩИЩЕННАЯ</t>
  </si>
  <si>
    <t>ФГ16-К ЛАМПА А24-55+50 ТУ37.458.067-2002 ФАРА С ЛАМПОЙ</t>
  </si>
  <si>
    <t>740-1105.010 204А-1105.510Б ФИЛЬТР ГРУБОЙ ОЧИСТКИ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</si>
  <si>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</si>
  <si>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</si>
  <si>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</si>
  <si>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ФИЛЬТР ТОПЛИВНЫЙ ГРУБОЙ ОЧИСТКИ</t>
  </si>
  <si>
    <t>27.40.21.000.001.00.0796.000000000004</t>
  </si>
  <si>
    <t>Фонарь</t>
  </si>
  <si>
    <t>сигнально-осветительный</t>
  </si>
  <si>
    <t>ПД20-Д ТУ37.003.293-72 ФОНАРЬ КОНТРОЛЬНОЙ ЛАМПЫ (ЗЕЛЕНЫЙ,12В)</t>
  </si>
  <si>
    <t>ПД20-Л ТУ37.003.293-72 ФОНАРЬ КОНТРОЛЬНОЙ ЛАМПЫ (ЗЕЛЕНЫЙ,24В)</t>
  </si>
  <si>
    <t>ПД20-В ТУ37.003.293-72 ФОНАРЬ КОНТРОЛЬНОЙ ЛАМПЫ (КРАСНЫЙ,12В)</t>
  </si>
  <si>
    <t>ПД20-К ТУ37.003.293-72 ФОНАРЬ КОНТРОЛЬНОЙ ЛАМПЫ (КРАСНЫЙ,24В)</t>
  </si>
  <si>
    <t>22.21.29.700.001.00.0778.000000000002</t>
  </si>
  <si>
    <t>Хомут</t>
  </si>
  <si>
    <t>пластиковый, монтажный</t>
  </si>
  <si>
    <t>2,5х150 ИЭК ХОМУТ</t>
  </si>
  <si>
    <t>2,5х60 ИЭК ХОМУТ</t>
  </si>
  <si>
    <t>3,6х120 ИЭК ХОМУТ</t>
  </si>
  <si>
    <t>4,8х200 ИЭК ХОМУТ</t>
  </si>
  <si>
    <t>8,8х400 ИЭК ХОМУТ</t>
  </si>
  <si>
    <t>9х350 "KLINKMAN" ХОМУТ</t>
  </si>
  <si>
    <t>25.99.29.490.011.00.0796.000000000000</t>
  </si>
  <si>
    <t>металлический, диаметр 14, высота 38 мм, ГОСТ 24137-80</t>
  </si>
  <si>
    <t>10 26 ХОМУТ "ТАЙВАНЬ"</t>
  </si>
  <si>
    <t>15-30 ХОМУТ "ТАЙВАНЬ"</t>
  </si>
  <si>
    <t>25.99.29.490.011.00.0796.000000000001</t>
  </si>
  <si>
    <t>металлический, диаметр 16, высота 40 мм, ГОСТ 24137-80</t>
  </si>
  <si>
    <t>24-35 ХОМУТ "ТАЙВАНЬ"</t>
  </si>
  <si>
    <t>25.99.29.490.011.00.0796.000000000004</t>
  </si>
  <si>
    <t>металлический, диаметр 22, высота 55 мм, ГОСТ 24137-80</t>
  </si>
  <si>
    <t>32х51 ХОМУТ "ТАЙВАНЬ"</t>
  </si>
  <si>
    <t>25.99.29.490.011.00.0796.000000000010</t>
  </si>
  <si>
    <t>металлический, диаметр 45, высота 77 мм, ГОСТ 24137-80</t>
  </si>
  <si>
    <t>52х76 ХОМУТ "ТАЙВАНЬ"</t>
  </si>
  <si>
    <t>60-70 ХОМУТ "ТАЙВАНЬ" (ПРИ ОТСУТ.В КОМПЛ.В/Ф)</t>
  </si>
  <si>
    <t>22.21.29.700.001.00.0796.000000000007</t>
  </si>
  <si>
    <t>стяжка пластиковая, крепежная, длина 200 мм, ширина 5 мм</t>
  </si>
  <si>
    <t>АСЦ320.11.111 ПОКУПНОЙ ХОМУТ 4,8х200</t>
  </si>
  <si>
    <t>22.21.29.700.001.00.0796.000000000025</t>
  </si>
  <si>
    <t>стяжка пластиковая, крепежная, длина 550 мм, ширина 9 мм</t>
  </si>
  <si>
    <t>9х350 "ПРОМЭЛЕКТР" ХОМУТ КАБЕЛЬНЫЙ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</si>
  <si>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</si>
  <si>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</si>
  <si>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</si>
  <si>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ПЕРЕКЛЮЧАТЕЛЯ ПЕРЕДАЧ</t>
  </si>
  <si>
    <t>Шарик</t>
  </si>
  <si>
    <t>28.15.31.300.001.00.0796.000000000036</t>
  </si>
  <si>
    <t>5,56 ГОСТ3722-81 ШАРИК</t>
  </si>
  <si>
    <t>Северо-Казахстанская область, г.Петропавловск, пр. Я.Гашека 12</t>
  </si>
  <si>
    <t>Северо-Казахстанская область г.Петропавловск, пр. Я.Гашека 12</t>
  </si>
  <si>
    <t>29.10.44.000.000.00.0796.000000000013</t>
  </si>
  <si>
    <t>Шасси</t>
  </si>
  <si>
    <t>колесная формула 6х6, грузоподъемностью более 15 тонн, но не более 20 тонн</t>
  </si>
  <si>
    <t>КрАЗ 63221-0100043-04 ЕВРО 4 c КОМ</t>
  </si>
  <si>
    <t>29.10.44.000.000.00.0796.000000000012</t>
  </si>
  <si>
    <t>колесная формула 6х6, грузоподъемностью не более 15 тонн</t>
  </si>
  <si>
    <t>УРАЛ-4320-1916-60 ЕВРО-4,ДЗК,УСИЛЕН.ДОМ ШАССИ АВТОМОБИЛЯ</t>
  </si>
  <si>
    <t>КАМАЗ-43118 КОМ МП24-4208010-30 ШАССИ (ЕВРО 4,МЕЖДУ П. И З. КОЛ.3690ММ)</t>
  </si>
  <si>
    <t>КАМАЗ-43118 КОМ МП24-4208010-05 ШАССИ (ЕВРО 4,МЕЖДУ П. И З. КОЛ.3690ММ)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</si>
  <si>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</si>
  <si>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</si>
  <si>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</si>
  <si>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</si>
  <si>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26.30.60.000.003.00.0796.000000000001</t>
  </si>
  <si>
    <t>разъем питания штырьковой</t>
  </si>
  <si>
    <t>4573738002 02-6,3-12 ОСТ37.003.032-88 ШТЫРЬ</t>
  </si>
  <si>
    <t>4573738003 03-6,3-12 ОСТ37.003.032-88 ШТЫРЬ</t>
  </si>
  <si>
    <t>4573738004 03-6,3-12 ОСТ37.003.032-88 ШТЫРЬ</t>
  </si>
  <si>
    <t>26.51.85.200.003.00.0704.000000000000</t>
  </si>
  <si>
    <t>Набор щупов</t>
  </si>
  <si>
    <t>для измерения зазора, складной, состоит из 25 калиброванных измерительных пластин в металлическом держателе</t>
  </si>
  <si>
    <t>100,НАБОР2 ТУ2-034-225-87  ЩУПЫ</t>
  </si>
  <si>
    <t>ПД51 ТУ37.003576-79 ЭЛЕМЕНТ КОНТРОЛЬНЫЙ</t>
  </si>
  <si>
    <t>24.10.31.900.000.01.0166.000000000000</t>
  </si>
  <si>
    <t>стальной, горячекатанный, ширина 1500 мм, ГОСТ 19903-74</t>
  </si>
  <si>
    <t>ст. 3, 08</t>
  </si>
  <si>
    <t>15-20 дней</t>
  </si>
  <si>
    <t>100% по факту поставки</t>
  </si>
  <si>
    <t>24.10.31.900.000.01.0166.000000000002</t>
  </si>
  <si>
    <t>стальной, горячекатанный, б-16 мм, ГОСТ 19903-74</t>
  </si>
  <si>
    <t>сталь 09Г2С</t>
  </si>
  <si>
    <t>24.10.31.900.000.01.0168.000000000057</t>
  </si>
  <si>
    <t>стальной, марка Ст.12Х18Н10Т, толщина 30 мм, ГОСТ 19903-74</t>
  </si>
  <si>
    <t>24.10.31.900.000.01.0166.000000000005</t>
  </si>
  <si>
    <t>стальной, горячекатанный, б-5 мм, ГОСТ 19903-74</t>
  </si>
  <si>
    <t>ст. 3</t>
  </si>
  <si>
    <t>24.10.31.900.000.01.0168.000000000005</t>
  </si>
  <si>
    <t>стальной, горячекатанный, б-10 мм, ГОСТ 19903-74</t>
  </si>
  <si>
    <t>24.10.31.900.000.01.0168.000000000000</t>
  </si>
  <si>
    <t>стальной, горячекатанный, б-8 мм, ГОСТ 19903-74</t>
  </si>
  <si>
    <t>24.10.31.900.000.01.0168.000000000001</t>
  </si>
  <si>
    <t>24.10.31.900.000.01.0168.000000000008</t>
  </si>
  <si>
    <t>стальной, марка Ст. 3, толщина 2 мм, ГОСТ 16523-97</t>
  </si>
  <si>
    <t>24.10.31.900.000.01.0168.000000000010</t>
  </si>
  <si>
    <t>стальной, марка Ст. 3, толщина 4 мм, ГОСТ 103-2006</t>
  </si>
  <si>
    <t>24.10.31.900.000.01.0168.000000000011</t>
  </si>
  <si>
    <t>стальной, марка Ст. 3, толщина 10 мм, ГОСТ 14637-89</t>
  </si>
  <si>
    <t>24.10.31.900.000.01.0168.000000000013</t>
  </si>
  <si>
    <t>стальной, марка Ст. 08кп, толщина 1,5 мм, ГОСТ 19904-90</t>
  </si>
  <si>
    <t>24.10.31.900.000.01.0168.000000000014</t>
  </si>
  <si>
    <t>стальной, марка Ст. 08кп, толщина 2 мм, ГОСТ 19904-90</t>
  </si>
  <si>
    <t>24.10.31.900.000.01.0168.000000000019</t>
  </si>
  <si>
    <t>стальной, марка Ст. 09Г2С, толщина 12 мм, ГОСТ 19903-74</t>
  </si>
  <si>
    <t>24.10.31.900.000.01.0168.000000000020</t>
  </si>
  <si>
    <t>стальной, марка Ст. 09Г2С, толщина 60 мм, ГОСТ 19903-74</t>
  </si>
  <si>
    <t>24.10.31.900.000.01.0168.000000000021</t>
  </si>
  <si>
    <t>стальной, марка Ст. 09Г2С, толщина 80 мм, ГОСТ 19903-74</t>
  </si>
  <si>
    <t>24.10.31.900.000.01.0168.000000000045</t>
  </si>
  <si>
    <t>стальной, марка Ст.12Х18Н10Т, толщина 5 мм, ГОСТ 19903-74</t>
  </si>
  <si>
    <t>24.10.31.900.000.01.0168.000000000046</t>
  </si>
  <si>
    <t>стальной, марка Ст.12Х18Н10Т, толщина 6 мм, ГОСТ 19903-74</t>
  </si>
  <si>
    <t>24.10.31.900.000.01.0168.000000000047</t>
  </si>
  <si>
    <t>стальной, марка Ст.12Х18Н10Т, толщина 8 мм, ГОСТ 19903-74</t>
  </si>
  <si>
    <t>24.10.31.900.000.01.0168.000000000048</t>
  </si>
  <si>
    <t>стальной, марка Ст.12Х18Н10Т, толщина 10 мм, ГОСТ 19903-74</t>
  </si>
  <si>
    <t>24.10.31.900.000.01.0168.000000000053</t>
  </si>
  <si>
    <t>стальной, марка Ст.12Х18Н10Т, толщина 20 мм, ГОСТ 19903-74</t>
  </si>
  <si>
    <t>24.10.31.900.000.01.0168.000000000061</t>
  </si>
  <si>
    <t>стальной, марка Ст.12Х18Н10Т, толщина 40 мм, ГОСТ 19903-74</t>
  </si>
  <si>
    <t>24.10.31.900.000.01.0168.000000000062</t>
  </si>
  <si>
    <t>стальной, марка Ст.12Х18Н10Т, толщина 50 мм, ГОСТ 19903-74</t>
  </si>
  <si>
    <t>24.10.31.900.000.01.0168.000000000063</t>
  </si>
  <si>
    <t>стальной, марка Ст.12Х18Н10Т, толщина 60 мм, ГОСТ 19903-74</t>
  </si>
  <si>
    <t>24.10.31.900.000.01.0168.000000000064</t>
  </si>
  <si>
    <t>стальной, марка Ст.20Х23Н18, толщина 5 мм, ГОСТ 19903-74</t>
  </si>
  <si>
    <t>24.10.31.900.000.01.0168.000000000075</t>
  </si>
  <si>
    <t>стальной, марка Ст. 3, толщина 3 мм, ГОСТ 19903-74</t>
  </si>
  <si>
    <t>24.10.31.900.000.01.0168.000000000077</t>
  </si>
  <si>
    <t>стальной, марка Ст. 3, толщина 6 мм, ГОСТ 19903-74</t>
  </si>
  <si>
    <t>24.10.31.900.000.01.0168.000000000078</t>
  </si>
  <si>
    <t>стальной, марка Ст. 3, толщина 8 мм, ГОСТ 19903-74</t>
  </si>
  <si>
    <t>24.10.31.900.000.01.0168.000000000079</t>
  </si>
  <si>
    <t>стальной, марка Ст. 3, толщина 12 мм, ГОСТ 19903-74</t>
  </si>
  <si>
    <t>24.10.31.900.000.01.0168.000000000080</t>
  </si>
  <si>
    <t>стальной, марка Ст. 3, толщина 14 мм, ГОСТ 19903-74</t>
  </si>
  <si>
    <t>24.10.31.900.000.01.0168.000000000081</t>
  </si>
  <si>
    <t>стальной, марка Ст. 3, толщина 16 мм, ГОСТ 19903-74</t>
  </si>
  <si>
    <t>24.10.31.900.000.01.0168.000000000082</t>
  </si>
  <si>
    <t>стальной, марка Ст. 3, толщина 18 мм, ГОСТ 19903-74</t>
  </si>
  <si>
    <t>24.10.31.900.000.01.0168.000000000083</t>
  </si>
  <si>
    <t>стальной, марка Ст. 3, толщина 20 мм, ГОСТ 19903-74</t>
  </si>
  <si>
    <t>24.10.31.900.000.01.0168.000000000085</t>
  </si>
  <si>
    <t>стальной, марка Ст. 3, толщина 25 мм, ГОСТ 19903-74</t>
  </si>
  <si>
    <t>24.10.31.900.000.01.0168.000000000109</t>
  </si>
  <si>
    <t>стальной, марка Ст. 65Г, толщина 1 мм, ГОСТ 19903-74</t>
  </si>
  <si>
    <t>24.10.31.900.000.01.0168.000000000111</t>
  </si>
  <si>
    <t>стальной, марка Ст. 65Г, толщина 3 мм, ГОСТ 19903-74</t>
  </si>
  <si>
    <t>24.10.14.900.000.00.0166.000000000004</t>
  </si>
  <si>
    <t>Дробь</t>
  </si>
  <si>
    <t>стальная, колотая, номер 05</t>
  </si>
  <si>
    <t>24.10.66.900.000.01.0168.000000000007</t>
  </si>
  <si>
    <t>Круг</t>
  </si>
  <si>
    <t>стальной, марка Ст. 20, диаметр 10 мм, ГОСТ 1050-2013</t>
  </si>
  <si>
    <t>24.10.66.900.000.01.0168.000000000008</t>
  </si>
  <si>
    <t>стальной, марка Ст. 20, диаметр 16 мм, ГОСТ 1050-2013</t>
  </si>
  <si>
    <t>24.10.66.900.000.01.0168.000000000009</t>
  </si>
  <si>
    <t>стальной, марка Ст. 20, диаметр 20 мм, ГОСТ 1050-2013</t>
  </si>
  <si>
    <t>24.10.66.900.000.01.0168.000000000028</t>
  </si>
  <si>
    <t>стальной, марка Ст.12Х18Н10Т, диаметр 16 мм, ГОСТ 2590-2006</t>
  </si>
  <si>
    <t>24.10.66.900.000.01.0168.000000000060</t>
  </si>
  <si>
    <t>стальной, марка Ст. 20, диаметр 100 мм, ГОСТ 2590-2006</t>
  </si>
  <si>
    <t>24.10.66.900.000.01.0168.000000000061</t>
  </si>
  <si>
    <t>стальной, марка Ст. 20, диаметр 110 мм, ГОСТ 2590-2006</t>
  </si>
  <si>
    <t>24.10.66.900.000.01.0168.000000000062</t>
  </si>
  <si>
    <t>стальной, марка Ст. 20, диаметр 120 мм, ГОСТ 2590-2006</t>
  </si>
  <si>
    <t>24.10.66.900.000.01.0168.000000000063</t>
  </si>
  <si>
    <t>стальной, марка Ст. 20, диаметр 14 мм, ГОСТ 2590-2006</t>
  </si>
  <si>
    <t>24.10.66.900.000.01.0168.000000000064</t>
  </si>
  <si>
    <t>стальной, марка Ст. 20, диаметр 160 мм, ГОСТ 2590-2006</t>
  </si>
  <si>
    <t>24.10.66.900.000.01.0168.000000000065</t>
  </si>
  <si>
    <t>стальной, марка Ст. 20, диаметр 170 мм, ГОСТ 2590-2006</t>
  </si>
  <si>
    <t>24.10.66.900.000.01.0168.000000000066</t>
  </si>
  <si>
    <t>стальной, марка Ст. 20, диаметр 18 мм, ГОСТ 2590-2006</t>
  </si>
  <si>
    <t>24.10.66.900.000.01.0168.000000000067</t>
  </si>
  <si>
    <t>стальной, марка Ст. 20, диаметр 180 мм, ГОСТ 2590-2006</t>
  </si>
  <si>
    <t>24.10.66.900.000.01.0168.000000000068</t>
  </si>
  <si>
    <t>стальной, марка Ст. 20, диаметр 200 мм, ГОСТ 2590-2006</t>
  </si>
  <si>
    <t>24.10.66.900.000.01.0168.000000000069</t>
  </si>
  <si>
    <t>стальной, марка Ст. 20, диаметр 210 мм, ГОСТ 2590-2006</t>
  </si>
  <si>
    <t>24.10.66.900.000.01.0168.000000000070</t>
  </si>
  <si>
    <t>стальной, марка Ст. 20, диаметр 24 мм, ГОСТ 2590-2006</t>
  </si>
  <si>
    <t>24.10.66.900.000.01.0168.000000000072</t>
  </si>
  <si>
    <t>стальной, марка Ст. 20, диаметр 30 мм, ГОСТ 2590-2006</t>
  </si>
  <si>
    <t>24.10.66.900.000.01.0168.000000000075</t>
  </si>
  <si>
    <t>стальной, марка Ст. 20, диаметр 40 мм, ГОСТ 2590-2006</t>
  </si>
  <si>
    <t>24.10.66.900.000.01.0168.000000000078</t>
  </si>
  <si>
    <t>стальной, марка Ст. 20, диаметр 50 мм, ГОСТ 2590-2006</t>
  </si>
  <si>
    <t>24.10.66.900.000.01.0168.000000000080</t>
  </si>
  <si>
    <t>стальной, марка Ст. 20, диаметр 6 мм, ГОСТ 2590-2006</t>
  </si>
  <si>
    <t>24.10.66.900.000.01.0168.000000000081</t>
  </si>
  <si>
    <t>стальной, марка Ст. 20, диаметр 60 мм, ГОСТ 2590-2006</t>
  </si>
  <si>
    <t>24.10.66.900.000.01.0168.000000000082</t>
  </si>
  <si>
    <t>стальной, марка Ст. 20, диаметр 70 мм, ГОСТ 2590-2006</t>
  </si>
  <si>
    <t>24.10.66.900.000.01.0168.000000000084</t>
  </si>
  <si>
    <t>стальной, марка Ст. 20, диаметр 80 мм, ГОСТ 2590-2006</t>
  </si>
  <si>
    <t>24.10.66.900.000.01.0168.000000000086</t>
  </si>
  <si>
    <t>стальной, марка Ст. 20, диаметр 90 мм, ГОСТ 2590-2006</t>
  </si>
  <si>
    <t>24.10.66.900.000.01.0168.000000000152</t>
  </si>
  <si>
    <t>стальной, марка Ст.35, диаметр 160 мм, ГОСТ 2590-2006</t>
  </si>
  <si>
    <t>24.10.66.900.000.01.0168.000000000154</t>
  </si>
  <si>
    <t>стальной, марка Ст.35, диаметр 190 мм, ГОСТ 2590-2006</t>
  </si>
  <si>
    <t>24.10.66.900.000.01.0168.000000000155</t>
  </si>
  <si>
    <t>стальной, марка Ст.35, диаметр 20 мм, ГОСТ 2590-2006</t>
  </si>
  <si>
    <t>24.10.66.900.000.01.0168.000000000156</t>
  </si>
  <si>
    <t>стальной, марка Ст.35, диаметр 200 мм, ГОСТ 2590-2006</t>
  </si>
  <si>
    <t>24.10.66.900.000.01.0168.000000000159</t>
  </si>
  <si>
    <t>стальной, марка Ст.35, диаметр 30 мм, ГОСТ 2590-2006</t>
  </si>
  <si>
    <t>24.10.66.900.000.01.0168.000000000161</t>
  </si>
  <si>
    <t>стальной, марка Ст.35, диаметр 40 мм, ГОСТ 2590-2006</t>
  </si>
  <si>
    <t>24.10.66.900.000.01.0168.000000000163</t>
  </si>
  <si>
    <t>стальной, марка Ст.35, диаметр 50 мм, ГОСТ 2590-2006</t>
  </si>
  <si>
    <t>24.10.66.900.000.01.0168.000000000165</t>
  </si>
  <si>
    <t>стальной, марка Ст.35, диаметр 60 мм, ГОСТ 2590-2006</t>
  </si>
  <si>
    <t>24.10.66.900.000.01.0168.000000000167</t>
  </si>
  <si>
    <t>стальной, марка Ст.35, диаметр 70 мм, ГОСТ 2590-2006</t>
  </si>
  <si>
    <t>24.10.66.900.000.01.0168.000000000168</t>
  </si>
  <si>
    <t>стальной, марка Ст.35, диаметр 80 мм, ГОСТ 2590-2006</t>
  </si>
  <si>
    <t>24.10.66.900.000.01.0168.000000000176</t>
  </si>
  <si>
    <t>стальной, марка Ст.40Х, диаметр 10 мм, ГОСТ 2590-2006</t>
  </si>
  <si>
    <t>24.10.66.900.000.01.0168.000000000177</t>
  </si>
  <si>
    <t>стальной, марка Ст.40Х, диаметр 12 мм, ГОСТ 2590-2006</t>
  </si>
  <si>
    <t>24.10.66.900.000.01.0168.000000000178</t>
  </si>
  <si>
    <t>стальной, марка Ст.40Х, диаметр 14 мм, ГОСТ 2590-2006</t>
  </si>
  <si>
    <t>24.10.66.900.000.01.0168.000000000179</t>
  </si>
  <si>
    <t>стальной, марка Ст.40Х, диаметр 16 мм, ГОСТ 2590-2006</t>
  </si>
  <si>
    <t>24.10.66.900.000.01.0168.000000000180</t>
  </si>
  <si>
    <t>стальной, марка Ст.40Х, диаметр 18 мм, ГОСТ 2590-2006</t>
  </si>
  <si>
    <t>24.10.66.900.000.01.0168.000000000181</t>
  </si>
  <si>
    <t>стальной, марка Ст.40Х, диаметр 20 мм, ГОСТ 2590-2006</t>
  </si>
  <si>
    <t>24.10.66.900.000.01.0168.000000000185</t>
  </si>
  <si>
    <t>стальной, марка Ст.40Х, диаметр 30 мм, ГОСТ 2590-2006</t>
  </si>
  <si>
    <t>24.10.66.900.000.01.0168.000000000188</t>
  </si>
  <si>
    <t>стальной, марка Ст.40Х, диаметр 40 мм, ГОСТ 2590-2006</t>
  </si>
  <si>
    <t>24.10.66.900.000.01.0168.000000000190</t>
  </si>
  <si>
    <t>стальной, марка Ст.40Х, диаметр 50 мм, ГОСТ 2590-2006</t>
  </si>
  <si>
    <t>24.10.66.900.000.01.0168.000000000192</t>
  </si>
  <si>
    <t>стальной, марка Ст.40Х, диаметр 60 мм, ГОСТ 2590-2006</t>
  </si>
  <si>
    <t>24.10.66.900.000.01.0168.000000000194</t>
  </si>
  <si>
    <t>стальной, марка Ст.40Х, диаметр 70 мм, ГОСТ 2590-2006</t>
  </si>
  <si>
    <t>24.10.66.900.000.01.0168.000000000196</t>
  </si>
  <si>
    <t>стальной, марка Ст.40Х, диаметр 80 мм, ГОСТ 2590-2006</t>
  </si>
  <si>
    <t>24.10.66.900.000.01.0168.000000000198</t>
  </si>
  <si>
    <t>стальной, марка Ст.40Х, диаметр 90 мм, ГОСТ 2590-2006</t>
  </si>
  <si>
    <t>24.10.66.900.000.01.0168.000000000199</t>
  </si>
  <si>
    <t>стальной, марка Ст.40Х, диаметр 100 мм, ГОСТ 2590-2006</t>
  </si>
  <si>
    <t>24.10.66.900.000.01.0168.000000000200</t>
  </si>
  <si>
    <t>стальной, марка Ст.40Х, диаметр 110 мм, ГОСТ 2590-2006</t>
  </si>
  <si>
    <t>24.10.66.900.000.01.0168.000000000201</t>
  </si>
  <si>
    <t>стальной, марка Ст.40Х, диаметр 120 мм, ГОСТ 2590-2006</t>
  </si>
  <si>
    <t>24.10.66.900.000.01.0168.000000000202</t>
  </si>
  <si>
    <t>стальной, марка Ст.40Х, диаметр 130 мм, ГОСТ 2590-2006</t>
  </si>
  <si>
    <t>24.10.66.900.000.01.0168.000000000203</t>
  </si>
  <si>
    <t>стальной, марка Ст.40Х, диаметр 140 мм, ГОСТ 2590-2006</t>
  </si>
  <si>
    <t>24.10.66.900.000.01.0168.000000000204</t>
  </si>
  <si>
    <t>стальной, марка Ст.40Х, диаметр 150 мм, ГОСТ 2590-2006</t>
  </si>
  <si>
    <t>24.10.66.900.000.01.0168.000000000205</t>
  </si>
  <si>
    <t>стальной, марка Ст.40Х, диаметр 160 мм, ГОСТ 2590-2006</t>
  </si>
  <si>
    <t>24.10.66.900.000.01.0168.000000000206</t>
  </si>
  <si>
    <t>стальной, марка Ст.40Х, диаметр 170 мм, ГОСТ 2590-2006</t>
  </si>
  <si>
    <t>24.10.66.900.000.01.0168.000000000207</t>
  </si>
  <si>
    <t>стальной, марка Ст.40Х, диаметр 180 мм, ГОСТ 2590-2006</t>
  </si>
  <si>
    <t>24.10.66.900.000.01.0168.000000000208</t>
  </si>
  <si>
    <t>стальной, марка Ст.40Х, диаметр 190 мм, ГОСТ 2590-2006</t>
  </si>
  <si>
    <t>24.10.66.900.000.01.0168.000000000209</t>
  </si>
  <si>
    <t>стальной, марка Ст.40Х, диаметр 200 мм, ГОСТ 2590-2006</t>
  </si>
  <si>
    <t>24.10.66.900.000.01.0168.000000000210</t>
  </si>
  <si>
    <t>стальной, марка Ст.40Х, диаметр 210 мм, ГОСТ 2590-2006</t>
  </si>
  <si>
    <t>24.10.66.900.000.01.0168.000000000211</t>
  </si>
  <si>
    <t>стальной, марка Ст.40Х, диаметр 220 мм, ГОСТ 2590-2006</t>
  </si>
  <si>
    <t>24.10.66.900.000.01.0168.000000000212</t>
  </si>
  <si>
    <t>стальной, марка Ст.40Х, диаметр 250 мм, ГОСТ 2590-2006</t>
  </si>
  <si>
    <t>24.10.71.000.003.01.0166.000000000004</t>
  </si>
  <si>
    <t>Балка</t>
  </si>
  <si>
    <t>стальная, двутавровая, марка Ст.3, размер 24 м, ГОСТ 19425-74</t>
  </si>
  <si>
    <t>24.10.71.000.004.00.0168.000000000003</t>
  </si>
  <si>
    <t>Балки</t>
  </si>
  <si>
    <t>стальная, нормальная (Б), размер 12, двутавровая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</si>
  <si>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</si>
  <si>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</si>
  <si>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24.20.13.900.000.03.0168.000000000000</t>
  </si>
  <si>
    <t>холодно и теплодеформированная, стальная, бесшовная, диаметр 25*2,5 , ГОСТ 8732-78</t>
  </si>
  <si>
    <t>24.20.13.900.000.03.0168.000000000005</t>
  </si>
  <si>
    <t>холодно и теплодеформированная, стальная, бесшовная, диаметр 89*6  , ГОСТ 8732-78</t>
  </si>
  <si>
    <t>24.20.13.900.000.03.0168.000000000008</t>
  </si>
  <si>
    <t>холодно и теплодеформированная, стальная, бесшовная, диаметр 108*5  , ГОСТ 8732-78</t>
  </si>
  <si>
    <t>24.20.13.900.000.03.0168.000000000011</t>
  </si>
  <si>
    <t>холодно и теплодеформированная, стальная, бесшовная, размер 159*8  , ГОСТ 8732-78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</si>
  <si>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</si>
  <si>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</si>
  <si>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24.20.13.900.000.04.0168.000000000084</t>
  </si>
  <si>
    <t>холоднодеформированная, стальная, бесшовная, тонкостенная, наружный диаметр 18 мм, ГОСТ 8734-75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</si>
  <si>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</si>
  <si>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</si>
  <si>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</si>
  <si>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</si>
  <si>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</si>
  <si>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</si>
  <si>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</si>
  <si>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</si>
  <si>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</si>
  <si>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</si>
  <si>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</si>
  <si>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</si>
  <si>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</si>
  <si>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</si>
  <si>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</si>
  <si>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</si>
  <si>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</si>
  <si>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</si>
  <si>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</si>
  <si>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</si>
  <si>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24.32.10.100.002.00.0168.000000000006</t>
  </si>
  <si>
    <t>Полоса</t>
  </si>
  <si>
    <t>холоднокатаная, стальная, ширина 20 мм</t>
  </si>
  <si>
    <t>8,0*20-БТ1 ГОСТ 103-06/ст5сп-2ГП ГОСТ 535-05</t>
  </si>
  <si>
    <t>24.33.20.000.001.02.0168.000000000000</t>
  </si>
  <si>
    <t>рифленный, стальной, рифленный, чечевичного строения, ГОСТ 8568-77</t>
  </si>
  <si>
    <t>24.33.11.100.005.00.0168.000000000000</t>
  </si>
  <si>
    <t>Шестигранник</t>
  </si>
  <si>
    <t>стальной, диаметр вписанного круга 8 мм, ГОСТ 2879-2006</t>
  </si>
  <si>
    <t>24.33.11.100.005.00.0168.000000000002</t>
  </si>
  <si>
    <t>стальной, диаметр вписанного круга 10 мм, ГОСТ 2879-2006</t>
  </si>
  <si>
    <t>24.33.11.100.005.00.0168.000000000004</t>
  </si>
  <si>
    <t>стальной, диаметр вписанного круга 12 мм, ГОСТ 2879-2006</t>
  </si>
  <si>
    <t>24.33.11.100.005.00.0168.000000000005</t>
  </si>
  <si>
    <t>стальной, диаметр вписанного круга 13 мм, ГОСТ 2879-2006</t>
  </si>
  <si>
    <t>24.33.11.100.005.00.0168.000000000006</t>
  </si>
  <si>
    <t>стальной, диаметр вписанного круга 14 мм, ГОСТ 2879-2006</t>
  </si>
  <si>
    <t>24.33.11.100.005.00.0168.000000000008</t>
  </si>
  <si>
    <t>стальной, диаметр вписанного круга 16 мм, ГОСТ 2879-2006</t>
  </si>
  <si>
    <t>24.33.11.100.005.00.0168.000000000009</t>
  </si>
  <si>
    <t>стальной, диаметр вписанного круга 17 мм, ГОСТ 2879-2006</t>
  </si>
  <si>
    <t>24.33.11.100.005.00.0168.000000000011</t>
  </si>
  <si>
    <t>стальной, диаметр вписанного круга 19 мм, ГОСТ 2879-2006</t>
  </si>
  <si>
    <t>24.33.11.100.005.00.0168.000000000012</t>
  </si>
  <si>
    <t>стальной, диаметр вписанного круга 20 мм, ГОСТ 2879-2006</t>
  </si>
  <si>
    <t>24.33.11.100.005.00.0168.000000000014</t>
  </si>
  <si>
    <t>стальной, диаметр вписанного круга 22 мм, ГОСТ 2879-2006</t>
  </si>
  <si>
    <t>24.33.11.100.005.00.0168.000000000015</t>
  </si>
  <si>
    <t>стальной, диаметр вписанного круга 24 мм, ГОСТ 2879-2006</t>
  </si>
  <si>
    <t>24.33.11.100.005.00.0168.000000000017</t>
  </si>
  <si>
    <t>стальной, диаметр вписанного круга 26 мм, ГОСТ 2879-2006</t>
  </si>
  <si>
    <t>24.33.11.100.005.00.0168.000000000018</t>
  </si>
  <si>
    <t>стальной, диаметр вписанного круга 28 мм, ГОСТ 2879-2006</t>
  </si>
  <si>
    <t>24.33.11.100.005.00.0168.000000000019</t>
  </si>
  <si>
    <t>стальной, диаметр вписанного круга 30 мм, ГОСТ 2879-2006</t>
  </si>
  <si>
    <t>24.33.11.100.005.00.0168.000000000020</t>
  </si>
  <si>
    <t>стальной, диаметр вписанного круга 32 мм, ГОСТ 2879-2006</t>
  </si>
  <si>
    <t>24.33.11.100.005.00.0168.000000000022</t>
  </si>
  <si>
    <t>стальной, диаметр вписанного круга 36 мм, ГОСТ 2879-2006</t>
  </si>
  <si>
    <t>24.33.11.100.005.00.0168.000000000026</t>
  </si>
  <si>
    <t>стальной, диаметр вписанного круга 47 мм, ГОСТ 2879-2006</t>
  </si>
  <si>
    <t>24.33.11.100.005.00.0168.000000000028</t>
  </si>
  <si>
    <t>стальной, диаметр вписанного круга 50 мм, ГОСТ 2879-2006</t>
  </si>
  <si>
    <t>24.33.11.100.005.00.0168.000000000030</t>
  </si>
  <si>
    <t>стальной, диаметр вписанного круга 55 мм, ГОСТ 2879-2006</t>
  </si>
  <si>
    <t>24.33.11.100.005.00.0168.000000000041</t>
  </si>
  <si>
    <t>стальной, диаметр вписанного круга 41 мм, калиброванный</t>
  </si>
  <si>
    <t>24.33.11.100.005.00.0168.000000000042</t>
  </si>
  <si>
    <t>стальной, диаметр вписанного круга 30 мм, калиброванный, ГОСТ 8560-78</t>
  </si>
  <si>
    <t>24.33.11.100.005.00.0168.000000000043</t>
  </si>
  <si>
    <t>стальной, диаметр вписанного круга 22 мм, калиброванный, ГОСТ 8560-78</t>
  </si>
  <si>
    <t>24.33.11.100.005.00.0168.000000000044</t>
  </si>
  <si>
    <t>стальной, диаметр вписанного круга 24 мм, калиброванный, ГОСТ 8560-78</t>
  </si>
  <si>
    <t>24.33.11.100.005.00.0168.000000000045</t>
  </si>
  <si>
    <t>стальной, диаметр вписанного круга 27 мм, калиброванный, ГОСТ 8560-78</t>
  </si>
  <si>
    <t>24.33.11.100.005.00.0168.000000000046</t>
  </si>
  <si>
    <t>стальной, диаметр вписанного круга 32 мм, калиброванный, ГОСТ 8560-78</t>
  </si>
  <si>
    <t>24.33.11.100.005.00.0168.000000000047</t>
  </si>
  <si>
    <t>стальной, диаметр вписанного круга 36 мм, калиброванный, ГОСТ 8560-78</t>
  </si>
  <si>
    <t>24.33.11.100.005.00.0168.000000000048</t>
  </si>
  <si>
    <t>стальной, диаметр вписанного круга 19 мм, калиброванный, ГОСТ 8560-78</t>
  </si>
  <si>
    <t>24.33.11.100.005.00.0168.000000000049</t>
  </si>
  <si>
    <t>стальной, диаметр вписанного круга 46 мм, калиброванный</t>
  </si>
  <si>
    <t>24.10.71.000.001.00.0166.000000000002</t>
  </si>
  <si>
    <t>Швеллер</t>
  </si>
  <si>
    <t>из стали, горячекатаный, с уклоном внутренних граней полок, номер швеллера 18, ГОСТ 8240-97</t>
  </si>
  <si>
    <t>24.10.71.000.001.00.0166.000000000003</t>
  </si>
  <si>
    <t>из стали, горячекатаный, с уклоном внутренних граней полок, номер швеллера 16, ГОСТ 8240-97</t>
  </si>
  <si>
    <t>24.10.71.000.001.00.0166.000000000004</t>
  </si>
  <si>
    <t>из стали, горячекатаный, с уклоном внутренних граней полок, номер швеллера 14, ГОСТ 8240-97</t>
  </si>
  <si>
    <t>24.10.71.000.001.00.0166.000000000005</t>
  </si>
  <si>
    <t>из стали, горячекатаный, с уклоном внутренних граней полок, номер швеллера 10, ГОСТ 8240-97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</si>
  <si>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</si>
  <si>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</si>
  <si>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</si>
  <si>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</si>
  <si>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</si>
  <si>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</si>
  <si>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</si>
  <si>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</si>
  <si>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</si>
  <si>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</si>
  <si>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</si>
  <si>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</si>
  <si>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24.10.71.000.001.00.0168.000000000001</t>
  </si>
  <si>
    <t>из стали, горячекатаной, с параллельными гранями полок и с уклоном внутренних граней, номер швеллера 8</t>
  </si>
  <si>
    <t>24.10.71.000.001.00.0168.000000000010</t>
  </si>
  <si>
    <t>из стали, горячекатаный, с уклоном внутренних граней полок, номер швеллера 12, ГОСТ 8240-97</t>
  </si>
  <si>
    <t>25.93.14.700.003.00.0166.000000000027</t>
  </si>
  <si>
    <t>Гвоздь</t>
  </si>
  <si>
    <t>формовочный, круглый, диаметр 1,2 мм, длина 20 мм, ГОСТ 4035-63</t>
  </si>
  <si>
    <t>25.93.14.900.000.00.0166.000000000059</t>
  </si>
  <si>
    <t>строительный, с плоской головкой, диаметр 2,5 мм, длина 60 мм, ГОСТ 4028-63</t>
  </si>
  <si>
    <t>25.93.14.900.000.00.0166.000000000060</t>
  </si>
  <si>
    <t>строительный, с плоской головкой, диаметр 3,0 мм, длина 70 мм, ГОСТ 4028-63</t>
  </si>
  <si>
    <t>25.93.14.900.000.00.0166.000000000061</t>
  </si>
  <si>
    <t>строительный, с плоской головкой, диаметр 3,0 мм, длина 80 мм, ГОСТ 4028-63</t>
  </si>
  <si>
    <t>25.93.14.900.000.00.0166.000000000062</t>
  </si>
  <si>
    <t>строительный, с плоской головкой, диаметр 3,5 мм, длина 90 мм, ГОСТ 4028-63</t>
  </si>
  <si>
    <t>25.93.14.900.000.00.0166.000000000070</t>
  </si>
  <si>
    <t>строительный, с плоской головкой, диаметр 2,5 мм, длина 50 мм, ГОСТ 4028-63</t>
  </si>
  <si>
    <t>25.93.13.500.000.00.0168.000000000000</t>
  </si>
  <si>
    <t>Лист просечно-вытяжной</t>
  </si>
  <si>
    <t>толщина 4 мм, ширина менее 800 мм</t>
  </si>
  <si>
    <t>24.33.20.000.001.01.0168.000000000001</t>
  </si>
  <si>
    <t>из нелегированной стали, толщина 2,5-12 мм, с чечевичным рифлением</t>
  </si>
  <si>
    <t>24.42.24.300.000.01.0166.000000000001</t>
  </si>
  <si>
    <t>алюминиевый, размер1500*4000 мм, толщина 10 мм</t>
  </si>
  <si>
    <t>24.42.24.300.000.01.0166.000000000004</t>
  </si>
  <si>
    <t>алюминиевый, размер1500*4000 мм, толщина 5 мм</t>
  </si>
  <si>
    <t>24.42.24.300.000.01.0166.000000000006</t>
  </si>
  <si>
    <t>алюминиевый, размер1500*4000 мм, толщина 3 мм</t>
  </si>
  <si>
    <t>24.42.24.300.000.01.0166.000000000007</t>
  </si>
  <si>
    <t>алюминиевый, размер1500*4000 мм, толщина 2 мм</t>
  </si>
  <si>
    <t>24.44.24.100.002.01.0168.000000000000</t>
  </si>
  <si>
    <t>медный, ширина 600-1000 мм, ГОСТ 1173-2006</t>
  </si>
  <si>
    <t>24.32.10.100.000.00.0168.000000000000</t>
  </si>
  <si>
    <t>стальной, холоднокатаный, калиброванный</t>
  </si>
  <si>
    <t>24.10.33.000.000.00.0166.000000000000</t>
  </si>
  <si>
    <t>из нержавеющей стали, горячекатанный</t>
  </si>
  <si>
    <t>12Х18Н10Т</t>
  </si>
  <si>
    <t>24.44.22.240.002.00.0168.000000000041</t>
  </si>
  <si>
    <t>Пруток</t>
  </si>
  <si>
    <t>бронзовый, круглый, диаметр 40 мм, пресованный, марка БрАЖНМц9-4-4-1</t>
  </si>
  <si>
    <t>24.44.22.240.002.00.0168.000000000042</t>
  </si>
  <si>
    <t>бронзовый, круглый, диаметр 50 мм, пресованный, марка БрАЖНМц9-4-4-1</t>
  </si>
  <si>
    <t>24.44.22.240.002.00.0168.000000000044</t>
  </si>
  <si>
    <t>бронзовый, круглый, диаметр 60 мм, пресованный, марка БрАЖНМц9-4-4-1</t>
  </si>
  <si>
    <t>24.44.22.240.002.00.0168.000000000046</t>
  </si>
  <si>
    <t>бронзовый, круглый, диаметр 80 мм, пресованный, марка БрАЖНМц9-4-4-1</t>
  </si>
  <si>
    <t>24.44.22.240.002.00.0168.000000000047</t>
  </si>
  <si>
    <t>бронзовый, круглый, диаметр 110 мм, пресованный, марка БрАЖНМц9-4-4-1</t>
  </si>
  <si>
    <t>24.44.22.240.002.00.0168.000000000048</t>
  </si>
  <si>
    <t>бронзовый, круглый, диаметр 140 мм, пресованный, марка БрАЖНМц9-4-4-1</t>
  </si>
  <si>
    <t>24.44.22.240.002.00.0168.000000000023</t>
  </si>
  <si>
    <t>бронзовый, круглый, диаметр 20 мм, пресованный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</si>
  <si>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</si>
  <si>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</si>
  <si>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</si>
  <si>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</si>
  <si>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24.33.11.100.000.00.0168.000000000004</t>
  </si>
  <si>
    <t>Уголок</t>
  </si>
  <si>
    <t>стальной, равнополочный, номер 3,2, ширина полок 32*32 мм, ГОСТ 8509-93</t>
  </si>
  <si>
    <t>24.33.11.100.000.00.0168.000000000005</t>
  </si>
  <si>
    <t>стальной, равнополочный, номер 3,5, ширина полок 35*35 мм, ГОСТ 8509-93</t>
  </si>
  <si>
    <t>24.33.11.100.000.00.0168.000000000006</t>
  </si>
  <si>
    <t>стальной, равнополочный, номер 4, ширина полок 40*40 мм, ГОСТ 8509-93</t>
  </si>
  <si>
    <t>24.33.11.100.000.00.0168.000000000008</t>
  </si>
  <si>
    <t>стальной, равнополочный, номер 5, ширина полок 50*50 мм, ГОСТ 8509-93</t>
  </si>
  <si>
    <t>24.33.11.100.000.00.0168.000000000010</t>
  </si>
  <si>
    <t>стальной, равнополочный, номер 6,3, ширина полок 63*63 мм, ГОСТ 8509-93</t>
  </si>
  <si>
    <t>24.33.11.100.000.00.0168.000000000012</t>
  </si>
  <si>
    <t>стальной, равнополочный, номер 7,5, ширина полок 75*75 мм, ГОСТ 8509-93</t>
  </si>
  <si>
    <t>24.33.11.100.000.00.0168.000000000013</t>
  </si>
  <si>
    <t>стальной, равнополочный, номер 8, ширина полок 80*80 мм, ГОСТ 8509-93</t>
  </si>
  <si>
    <t>24.33.11.100.000.00.0168.000000000011</t>
  </si>
  <si>
    <t>стальной, равнополочный, номер 7, ширина полок 70*70 мм, ГОСТ 8509-93</t>
  </si>
  <si>
    <t>24.33.11.100.000.00.0168.000000000014</t>
  </si>
  <si>
    <t>стальной, равнополочный, номер 9, ширина полок 90*90 мм, ГОСТ 8509-93</t>
  </si>
  <si>
    <t>24.33.11.100.000.00.0168.000000000015</t>
  </si>
  <si>
    <t>стальной, равнополочный, номер 10, ширина полок 100*100 мм, ГОСТ 8509-93</t>
  </si>
  <si>
    <t>24.33.11.100.000.00.0168.000000000016</t>
  </si>
  <si>
    <t>стальной, равнополочный, номер 11, ширина полок 110*110 мм, ГОСТ 8509-93</t>
  </si>
  <si>
    <t>24.33.11.100.000.00.0168.000000000017</t>
  </si>
  <si>
    <t>стальной, равнополочный, номер 12,5, ширина полок 125*125 мм, ГОСТ 8509-93</t>
  </si>
  <si>
    <t>24.33.11.100.000.00.0168.000000000001</t>
  </si>
  <si>
    <t>стальной, равнополочный, номер 2,5, ширина полок 25*25 мм, ГОСТ 8509-93</t>
  </si>
  <si>
    <t>24.34.12.900.000.00.0168.000000000003</t>
  </si>
  <si>
    <t>Проволока</t>
  </si>
  <si>
    <t>из углеродистой стали, номинальный диаметр 6 мм</t>
  </si>
  <si>
    <t>10-15 дней</t>
  </si>
  <si>
    <t>24.10.31.900.000.01.0168.000000000037</t>
  </si>
  <si>
    <t>стальной, марка Ст.12Х18Н10Т, толщина 0,5 мм, ГОСТ 19903-74</t>
  </si>
  <si>
    <t>0,5 AISI 430 BA+PE</t>
  </si>
  <si>
    <t>январь-март; сентябрь-ноябрь</t>
  </si>
  <si>
    <t>10-15 рабочих дней</t>
  </si>
  <si>
    <t>24.43.12.300.000.00.0166.000000000000</t>
  </si>
  <si>
    <t>Цинк</t>
  </si>
  <si>
    <t>чушки, марка Ц1, ГОСТ 3640-94</t>
  </si>
  <si>
    <t>Ц0</t>
  </si>
  <si>
    <t>27.90.13.900.001.00.0166.000000000097</t>
  </si>
  <si>
    <t>марка ОК-46, диаметр 3 мм</t>
  </si>
  <si>
    <t>27.90.13.900.001.00.0166.000000000098</t>
  </si>
  <si>
    <t>марка ОК-46, диаметр 4 мм</t>
  </si>
  <si>
    <t>27.90.13.900.001.00.0166.000000000072</t>
  </si>
  <si>
    <t>марка ЦЛ-11, диаметр 3 мм</t>
  </si>
  <si>
    <t>27.90.13.900.001.00.0166.000000000073</t>
  </si>
  <si>
    <t>марка ЦЛ-11, диаметр 4 мм</t>
  </si>
  <si>
    <t>25.93.15.700.000.01.0166.000000000022</t>
  </si>
  <si>
    <t>оцинкованная, 1 класс, покрытие 1Ц, диаметр 1,20 мм, ГОСТ 3282-74</t>
  </si>
  <si>
    <t>25.93.15.700.000.01.0166.000000000025</t>
  </si>
  <si>
    <t>оцинкованная, 1 класс, покрытие 1Ц, диаметр 1,60 мм, ГОСТ 3282-74</t>
  </si>
  <si>
    <t>27.90.13.500.000.00.0166.000000000000</t>
  </si>
  <si>
    <t>проволочный, для электроэрозионной резки</t>
  </si>
  <si>
    <t>январь-март; апрель-июнь</t>
  </si>
  <si>
    <t>24.10.23.100.001.00.0796.000000000000</t>
  </si>
  <si>
    <t>Поковка</t>
  </si>
  <si>
    <t>из конструкционной легированной стали</t>
  </si>
  <si>
    <t>Поковка "Колесо" 9УПА.51.00.012 сталь 40ХН</t>
  </si>
  <si>
    <t>50 % предоплата</t>
  </si>
  <si>
    <t>Поковка "Вал-шестерня" 9УПА.51.00.013 сталь 40ХН</t>
  </si>
  <si>
    <t>ПОКОВКА  АР-2.18.00.001 "Вилка" грV КП490 ГОСТ8479-70 / 40Х ГОСТ4543-71.</t>
  </si>
  <si>
    <t>40 дней</t>
  </si>
  <si>
    <t>ПОКОВКА ПАП60.07.02.024 "СТВОЛ" грV КП640 ГОСТ8479-70 / 40Х2Н2МА ГОСТ4543-71</t>
  </si>
  <si>
    <t>ст 40ХН2МА чертеж ПАП60.51.00.001 "ОСЬ"</t>
  </si>
  <si>
    <t>ПОКОВКА ПАП60.02.16.034  "КОЛЕСО" СТАЛЬ 40Х ГОСТ4543-71</t>
  </si>
  <si>
    <t>ПОКОВКА ПАП60.02.16.035 "ШЕСТЕРНЯ" СТАЛЬ 20ХН3А ГОСТ4543-71</t>
  </si>
  <si>
    <t>28.15.21.900.001.01.0018.000000000010</t>
  </si>
  <si>
    <t>Цепь</t>
  </si>
  <si>
    <t>приводная, роликовая, двухрядная, шаг 44,45 мм</t>
  </si>
  <si>
    <t xml:space="preserve">2НП-44,45-418  ГОСТ 21834-87 </t>
  </si>
  <si>
    <t>35 дней</t>
  </si>
  <si>
    <t xml:space="preserve">оплата 100% после поставки </t>
  </si>
  <si>
    <t>25.93.17.200.000.03.0006.000000000002</t>
  </si>
  <si>
    <t>грузовая, круглозвенная, несварная, калибр 19 мм</t>
  </si>
  <si>
    <t>Б2-2,5-19-102 ТУ3148-001-98474340-2007</t>
  </si>
  <si>
    <t>январь-март, апрель-июль, август-ноябрь</t>
  </si>
  <si>
    <t>24.34.12.900.000.00.0168.000000000041</t>
  </si>
  <si>
    <t>из углеродистой стали, номинальный диаметр 1,20 мм</t>
  </si>
  <si>
    <t>диам. 1.2 мм сталь 08Г2С с омед. Покрытием</t>
  </si>
  <si>
    <t>24.34.12.900.000.00.0168.000000000057</t>
  </si>
  <si>
    <t>из углеродистой стали, номинальный диаметр 3,00 мм</t>
  </si>
  <si>
    <t>диам. 3 мм  OK Autrod 12.24  кассеты 30kg</t>
  </si>
  <si>
    <t>24.34.13.900.000.01.0166.000000000050</t>
  </si>
  <si>
    <t>порошковая, диаметр 6 мм, для дуговой сварки</t>
  </si>
  <si>
    <t>OK Flux 10.71 25kg</t>
  </si>
  <si>
    <t>24.34.13.100.001.01.0166.000000000005</t>
  </si>
  <si>
    <t>наплавочная, стальная, диаметр 2,4 мм</t>
  </si>
  <si>
    <t>OK Tigrod 12.64 2,4mm</t>
  </si>
  <si>
    <t>28.13.31.000.007.00.0796.000000000002</t>
  </si>
  <si>
    <t>Шатун</t>
  </si>
  <si>
    <t>поршневого насоса нагнетания жидких сред</t>
  </si>
  <si>
    <t>1НП.01.00.12П</t>
  </si>
  <si>
    <t>28.30.93.990.050.00.0796.000000000001</t>
  </si>
  <si>
    <t>Втулка</t>
  </si>
  <si>
    <t>для тракторной техники, направляющая</t>
  </si>
  <si>
    <t>1НП.01.00.069; 1НП.01.00.069-1</t>
  </si>
  <si>
    <t>28.13.32.000.003.01.0796.000000000000</t>
  </si>
  <si>
    <t>крейцкопфа, для поршневого компрессора</t>
  </si>
  <si>
    <t>1НП.01.01.001</t>
  </si>
  <si>
    <t>25.93.15.100.000.00.0796.000000000002</t>
  </si>
  <si>
    <t>Электрод сварочный</t>
  </si>
  <si>
    <t>марка WR, вольфрамовый</t>
  </si>
  <si>
    <t>WC-20 ф 3,2 мм</t>
  </si>
  <si>
    <t>март-май,июль-август,сентябрь-декабрь</t>
  </si>
  <si>
    <t xml:space="preserve">январь-май, июль-декабрь </t>
  </si>
  <si>
    <t>поставка в течении 5 дней (для Отп - 60</t>
  </si>
  <si>
    <t>поставка в течение 10 рабочих дней (для Отп - 60</t>
  </si>
  <si>
    <t>ИТОГО</t>
  </si>
  <si>
    <t>январь,февраль-май, июнь-август, сентябрь-ноябрь</t>
  </si>
  <si>
    <t>690811-2201010-10 ВАЛ КАРДАННЫЙ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</si>
  <si>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</si>
  <si>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</si>
  <si>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</si>
  <si>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26.30.60.000.033.00.0796.000000000000</t>
  </si>
  <si>
    <t>с пружинным возвратом</t>
  </si>
  <si>
    <t xml:space="preserve"> Кнопка взрывозащищенная КВ-1-01 5Д3.604.000ТУ с кабелем L=2м</t>
  </si>
  <si>
    <t>28.13.32.000.153.00.0796.000000000042</t>
  </si>
  <si>
    <t>четырехлинейный, с односторонним пневматическим управлением, условный диаметр прохода 10 мм, золотниковый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</si>
  <si>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</si>
  <si>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</si>
  <si>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</si>
  <si>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</si>
  <si>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</si>
  <si>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к токарному станку</t>
  </si>
  <si>
    <t xml:space="preserve">январь-июнь, декабрь </t>
  </si>
  <si>
    <t>25.93.14.900.000.00.0166.000000000063</t>
  </si>
  <si>
    <t>строительный, с плоской головкой, диаметр 4,0 мм, длина 100 мм, ГОСТ 4028-63</t>
  </si>
  <si>
    <t>25.93.14.900.000.00.0166.000000000067</t>
  </si>
  <si>
    <t>строительный, с плоской головкой, диаметр 6,0 мм, длина 150 мм, ГОСТ 4028-63</t>
  </si>
  <si>
    <t>25.93.14.900.000.00.0166.000000000068</t>
  </si>
  <si>
    <t>строительный, с плоской головкой, диаметр 6,0 мм, длина 200 мм, ГОСТ 4028-63</t>
  </si>
  <si>
    <t>24.20.13.100.001.00.0168.000000000071</t>
  </si>
  <si>
    <t>горячедеформированная, стальная, бесшовная, наружный диаметр 377 мм, толщина стенки 36 мм, ГОСТ 8732-78</t>
  </si>
  <si>
    <t>24.20.13.100.001.00.0168.000000000072</t>
  </si>
  <si>
    <t>горячедеформированная, стальная, бесшовная, наружный диаметр 325 мм, толщина стенки 50 мм, ГОСТ 8732-78</t>
  </si>
  <si>
    <t>24.20.13.100.001.00.0168.000000000073</t>
  </si>
  <si>
    <t>горячедеформированная, стальная, бесшовная, наружный диаметр 133 мм, толщина стенки 36 мм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</si>
  <si>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</si>
  <si>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</si>
  <si>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24.10.66.900.000.01.0168.000000000332</t>
  </si>
  <si>
    <t>стальной, марка Ст.30ХГСА, диаметр 100 мм, ГОСТ 2590-2006</t>
  </si>
  <si>
    <t xml:space="preserve">ASME В 16.5 Grade SA350-LF2-Class1 Flanges  2-34'' #150-300 RF WN </t>
  </si>
  <si>
    <t xml:space="preserve">Северо-Казахстанская область, г.Петропавловск, пр.Я.Гашека, 1 </t>
  </si>
  <si>
    <t>поставка в течении 70 дней</t>
  </si>
  <si>
    <t>Предоплата 10%</t>
  </si>
  <si>
    <t>Forging SA350 LF2 Cl1 Ø 305.2mm x ID 254.4mm  L-190mm</t>
  </si>
  <si>
    <t>Forging SA350 LF2 Cl1 Ø 246.1mm x ID 202.7mm  L-180mm</t>
  </si>
  <si>
    <t>Forging SA350 LF2 Cl1 Ø 365.3mm x ID 303.2 mm  L-220mm</t>
  </si>
  <si>
    <t>Поковка  Ø928×80мм  SA350-LF2-Class1 ASME В 16.5</t>
  </si>
  <si>
    <t>Поковка Ø1050×71мм  SA350-LF2-Class1 ASME В 16.5</t>
  </si>
  <si>
    <t>Поковка Ø 688×60мм  SA350-LF2-Class1 ASME В 16.5</t>
  </si>
  <si>
    <t>Поковка Ø 830×58мм  SA350-LF2-Class1 ASME В 16.5</t>
  </si>
  <si>
    <t>Поковка 300  mm x  150 mm  80mm сталь SA350-LF2-Class1 ASME В 16.5</t>
  </si>
  <si>
    <t>Азот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</si>
  <si>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</si>
  <si>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</si>
  <si>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</si>
  <si>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</si>
  <si>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</si>
  <si>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</si>
  <si>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</si>
  <si>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</si>
  <si>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</si>
  <si>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</si>
  <si>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</si>
  <si>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</si>
  <si>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</si>
  <si>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</si>
  <si>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</si>
  <si>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</si>
  <si>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</si>
  <si>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</si>
  <si>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</si>
  <si>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</si>
  <si>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</si>
  <si>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</si>
  <si>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</si>
  <si>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</si>
  <si>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</si>
  <si>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</si>
  <si>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</si>
  <si>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</si>
  <si>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</si>
  <si>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</si>
  <si>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</si>
  <si>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</si>
  <si>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</si>
  <si>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</si>
  <si>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</si>
  <si>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</si>
  <si>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</si>
  <si>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</si>
  <si>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</si>
  <si>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</si>
  <si>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</si>
  <si>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</si>
  <si>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</si>
  <si>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</si>
  <si>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</si>
  <si>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</si>
  <si>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</si>
  <si>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</si>
  <si>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</si>
  <si>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</si>
  <si>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</si>
  <si>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</si>
  <si>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</si>
  <si>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</si>
  <si>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</si>
  <si>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</si>
  <si>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</si>
  <si>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</si>
  <si>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</si>
  <si>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</si>
  <si>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</si>
  <si>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</si>
  <si>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</si>
  <si>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</si>
  <si>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</si>
  <si>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</si>
  <si>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</si>
  <si>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</si>
  <si>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</si>
  <si>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</si>
  <si>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</si>
  <si>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</si>
  <si>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</si>
  <si>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</si>
  <si>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</si>
  <si>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</si>
  <si>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</si>
  <si>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</si>
  <si>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</si>
  <si>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</si>
  <si>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</si>
  <si>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</si>
  <si>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</si>
  <si>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</si>
  <si>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</si>
  <si>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</si>
  <si>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</si>
  <si>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</si>
  <si>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</si>
  <si>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</si>
  <si>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</si>
  <si>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</si>
  <si>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</si>
  <si>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</si>
  <si>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</si>
  <si>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</si>
  <si>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</si>
  <si>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</si>
  <si>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</si>
  <si>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</si>
  <si>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</si>
  <si>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</si>
  <si>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</si>
  <si>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</si>
  <si>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</si>
  <si>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</si>
  <si>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</si>
  <si>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</si>
  <si>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</si>
  <si>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</si>
  <si>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</si>
  <si>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</si>
  <si>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</si>
  <si>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</si>
  <si>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</si>
  <si>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</si>
  <si>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</si>
  <si>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</si>
  <si>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</si>
  <si>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</si>
  <si>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</si>
  <si>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</si>
  <si>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</si>
  <si>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</si>
  <si>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</si>
  <si>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</si>
  <si>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</si>
  <si>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</si>
  <si>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</si>
  <si>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</si>
  <si>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</si>
  <si>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</si>
  <si>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</si>
  <si>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</si>
  <si>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</si>
  <si>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</si>
  <si>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</si>
  <si>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</si>
  <si>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</si>
  <si>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</si>
  <si>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</si>
  <si>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</si>
  <si>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</si>
  <si>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</si>
  <si>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</si>
  <si>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</si>
  <si>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</si>
  <si>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</si>
  <si>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</si>
  <si>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</si>
  <si>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</si>
  <si>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</si>
  <si>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</si>
  <si>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</si>
  <si>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</si>
  <si>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</si>
  <si>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</si>
  <si>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</si>
  <si>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</si>
  <si>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</si>
  <si>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</si>
  <si>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</si>
  <si>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</si>
  <si>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</si>
  <si>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</si>
  <si>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</si>
  <si>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</si>
  <si>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</si>
  <si>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</si>
  <si>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</si>
  <si>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</si>
  <si>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</si>
  <si>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</si>
  <si>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</si>
  <si>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</si>
  <si>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</si>
  <si>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</si>
  <si>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</si>
  <si>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</si>
  <si>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</si>
  <si>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</si>
  <si>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</si>
  <si>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</si>
  <si>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</si>
  <si>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</si>
  <si>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</si>
  <si>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</si>
  <si>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</si>
  <si>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</si>
  <si>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</si>
  <si>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</si>
  <si>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</si>
  <si>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</si>
  <si>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</si>
  <si>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</si>
  <si>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</si>
  <si>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</si>
  <si>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</si>
  <si>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</si>
  <si>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</si>
  <si>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</si>
  <si>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</si>
  <si>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</si>
  <si>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</si>
  <si>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</si>
  <si>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</si>
  <si>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</si>
  <si>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</si>
  <si>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</si>
  <si>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</si>
  <si>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</si>
  <si>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</si>
  <si>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</si>
  <si>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</si>
  <si>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</si>
  <si>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</si>
  <si>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</si>
  <si>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</si>
  <si>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</si>
  <si>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</si>
  <si>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</si>
  <si>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</si>
  <si>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</si>
  <si>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</si>
  <si>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</si>
  <si>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</si>
  <si>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</si>
  <si>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</si>
  <si>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</si>
  <si>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</si>
  <si>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</si>
  <si>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</si>
  <si>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</si>
  <si>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</si>
  <si>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</si>
  <si>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</si>
  <si>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</si>
  <si>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</si>
  <si>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</si>
  <si>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</si>
  <si>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</si>
  <si>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</si>
  <si>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</si>
  <si>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</si>
  <si>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</si>
  <si>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</si>
  <si>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</si>
  <si>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</si>
  <si>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</si>
  <si>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</si>
  <si>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</si>
  <si>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</si>
  <si>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</si>
  <si>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</si>
  <si>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</si>
  <si>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</si>
  <si>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</si>
  <si>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</si>
  <si>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</si>
  <si>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</si>
  <si>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</si>
  <si>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</si>
  <si>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</si>
  <si>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</si>
  <si>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</si>
  <si>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</si>
  <si>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</si>
  <si>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</si>
  <si>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</si>
  <si>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</si>
  <si>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</si>
  <si>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</si>
  <si>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</si>
  <si>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</si>
  <si>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</si>
  <si>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</si>
  <si>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</si>
  <si>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</si>
  <si>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</si>
  <si>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</si>
  <si>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</si>
  <si>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</si>
  <si>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</si>
  <si>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</si>
  <si>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</si>
  <si>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</si>
  <si>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</si>
  <si>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</si>
  <si>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</si>
  <si>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</si>
  <si>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</si>
  <si>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</si>
  <si>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</si>
  <si>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</si>
  <si>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</si>
  <si>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</si>
  <si>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</si>
  <si>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</si>
  <si>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</si>
  <si>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</si>
  <si>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</si>
  <si>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</si>
  <si>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</si>
  <si>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</si>
  <si>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</si>
  <si>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</si>
  <si>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</si>
  <si>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</si>
  <si>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</si>
  <si>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</si>
  <si>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</si>
  <si>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</si>
  <si>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</si>
  <si>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</si>
  <si>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</si>
  <si>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</si>
  <si>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</si>
  <si>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</si>
  <si>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</si>
  <si>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</si>
  <si>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</si>
  <si>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</si>
  <si>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</si>
  <si>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</si>
  <si>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</si>
  <si>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</si>
  <si>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</si>
  <si>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</si>
  <si>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</si>
  <si>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</si>
  <si>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</si>
  <si>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</si>
  <si>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</si>
  <si>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</si>
  <si>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</si>
  <si>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</si>
  <si>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</si>
  <si>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</si>
  <si>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</si>
  <si>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</si>
  <si>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</si>
  <si>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</si>
  <si>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</si>
  <si>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</si>
  <si>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</si>
  <si>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</si>
  <si>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</si>
  <si>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</si>
  <si>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</si>
  <si>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</si>
  <si>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</si>
  <si>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</si>
  <si>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</si>
  <si>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</si>
  <si>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</si>
  <si>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</si>
  <si>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</si>
  <si>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</si>
  <si>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</si>
  <si>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</si>
  <si>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</si>
  <si>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</si>
  <si>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</si>
  <si>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</si>
  <si>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</si>
  <si>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</si>
  <si>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</si>
  <si>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</si>
  <si>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</si>
  <si>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</si>
  <si>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</si>
  <si>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</si>
  <si>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</si>
  <si>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</si>
  <si>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</si>
  <si>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</si>
  <si>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</si>
  <si>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</si>
  <si>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</si>
  <si>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</si>
  <si>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</si>
  <si>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</si>
  <si>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</si>
  <si>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</si>
  <si>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</si>
  <si>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</si>
  <si>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</si>
  <si>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</si>
  <si>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</si>
  <si>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</si>
  <si>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</si>
  <si>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</si>
  <si>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</si>
  <si>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</si>
  <si>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</si>
  <si>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</si>
  <si>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</si>
  <si>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</si>
  <si>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</si>
  <si>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</si>
  <si>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</si>
  <si>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</si>
  <si>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</si>
  <si>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</si>
  <si>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</si>
  <si>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</si>
  <si>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</si>
  <si>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</si>
  <si>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</si>
  <si>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</si>
  <si>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</si>
  <si>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</si>
  <si>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</si>
  <si>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</si>
  <si>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</si>
  <si>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</si>
  <si>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</si>
  <si>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</si>
  <si>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</si>
  <si>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</si>
  <si>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</si>
  <si>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</si>
  <si>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</si>
  <si>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</si>
  <si>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</si>
  <si>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</si>
  <si>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</si>
  <si>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</si>
  <si>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</si>
  <si>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</si>
  <si>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</si>
  <si>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</si>
  <si>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</si>
  <si>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</si>
  <si>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</si>
  <si>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</si>
  <si>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</si>
  <si>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</si>
  <si>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</si>
  <si>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</si>
  <si>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</si>
  <si>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</si>
  <si>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</si>
  <si>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</si>
  <si>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</si>
  <si>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</si>
  <si>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</si>
  <si>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</si>
  <si>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</si>
  <si>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</si>
  <si>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</si>
  <si>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</si>
  <si>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</si>
  <si>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</si>
  <si>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</si>
  <si>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</si>
  <si>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</si>
  <si>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</si>
  <si>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</si>
  <si>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</si>
  <si>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</si>
  <si>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</si>
  <si>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</si>
  <si>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</si>
  <si>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</si>
  <si>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</si>
  <si>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</si>
  <si>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</si>
  <si>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</si>
  <si>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</si>
  <si>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</si>
  <si>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</si>
  <si>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</si>
  <si>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</si>
  <si>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</si>
  <si>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</si>
  <si>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</si>
  <si>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</si>
  <si>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</si>
  <si>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</si>
  <si>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</si>
  <si>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</si>
  <si>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</si>
  <si>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</si>
  <si>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</si>
  <si>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</si>
  <si>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</si>
  <si>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</si>
  <si>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</si>
  <si>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</si>
  <si>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</si>
  <si>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</si>
  <si>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</si>
  <si>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</si>
  <si>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</si>
  <si>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</si>
  <si>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</si>
  <si>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</si>
  <si>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</si>
  <si>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</si>
  <si>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</si>
  <si>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</si>
  <si>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</si>
  <si>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</si>
  <si>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</si>
  <si>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</si>
  <si>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</si>
  <si>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</si>
  <si>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</si>
  <si>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</si>
  <si>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</si>
  <si>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</si>
  <si>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</si>
  <si>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</si>
  <si>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</si>
  <si>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</si>
  <si>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</si>
  <si>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</si>
  <si>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</si>
  <si>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</si>
  <si>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</si>
  <si>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</si>
  <si>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</si>
  <si>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</si>
  <si>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</si>
  <si>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</si>
  <si>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</si>
  <si>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</si>
  <si>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</si>
  <si>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</si>
  <si>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</si>
  <si>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</si>
  <si>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</si>
  <si>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</si>
  <si>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</si>
  <si>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</si>
  <si>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</si>
  <si>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</si>
  <si>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</si>
  <si>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</si>
  <si>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</si>
  <si>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</si>
  <si>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</si>
  <si>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</si>
  <si>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</si>
  <si>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</si>
  <si>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</si>
  <si>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</si>
  <si>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</si>
  <si>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</si>
  <si>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</si>
  <si>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</si>
  <si>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</si>
  <si>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</si>
  <si>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</si>
  <si>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</si>
  <si>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</si>
  <si>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</si>
  <si>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</si>
  <si>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</si>
  <si>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</si>
  <si>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</si>
  <si>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</si>
  <si>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</si>
  <si>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</si>
  <si>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</si>
  <si>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</si>
  <si>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</si>
  <si>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</si>
  <si>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</si>
  <si>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</si>
  <si>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</si>
  <si>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</si>
  <si>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</si>
  <si>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</si>
  <si>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</si>
  <si>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</si>
  <si>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</si>
  <si>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</si>
  <si>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</si>
  <si>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</si>
  <si>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</si>
  <si>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</si>
  <si>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</si>
  <si>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</si>
  <si>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</si>
  <si>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</si>
  <si>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</si>
  <si>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</si>
  <si>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</si>
  <si>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</si>
  <si>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</si>
  <si>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</si>
  <si>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</si>
  <si>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</si>
  <si>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</si>
  <si>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</si>
  <si>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</si>
  <si>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</si>
  <si>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</si>
  <si>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</si>
  <si>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</si>
  <si>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</si>
  <si>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</si>
  <si>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</si>
  <si>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</si>
  <si>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</si>
  <si>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</si>
  <si>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</si>
  <si>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</si>
  <si>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</si>
  <si>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</si>
  <si>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</si>
  <si>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</si>
  <si>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</si>
  <si>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</si>
  <si>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</si>
  <si>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</si>
  <si>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</si>
  <si>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</si>
  <si>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</si>
  <si>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</si>
  <si>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</si>
  <si>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</si>
  <si>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</si>
  <si>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</si>
  <si>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</si>
  <si>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</si>
  <si>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</si>
  <si>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</si>
  <si>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</si>
  <si>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</si>
  <si>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</si>
  <si>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</si>
  <si>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</si>
  <si>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</si>
  <si>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</si>
  <si>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</si>
  <si>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</si>
  <si>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</si>
  <si>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</si>
  <si>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</si>
  <si>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</si>
  <si>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</si>
  <si>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</si>
  <si>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</si>
  <si>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</si>
  <si>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</si>
  <si>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</si>
  <si>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</si>
  <si>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</si>
  <si>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</si>
  <si>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</si>
  <si>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</si>
  <si>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</si>
  <si>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</si>
  <si>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</si>
  <si>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</si>
  <si>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</si>
  <si>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</si>
  <si>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</si>
  <si>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</si>
  <si>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</si>
  <si>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</si>
  <si>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</si>
  <si>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</si>
  <si>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</si>
  <si>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</si>
  <si>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</si>
  <si>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</si>
  <si>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</si>
  <si>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</si>
  <si>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</si>
  <si>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</si>
  <si>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</si>
  <si>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</si>
  <si>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</si>
  <si>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</si>
  <si>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</si>
  <si>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</si>
  <si>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</si>
  <si>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</si>
  <si>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</si>
  <si>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</si>
  <si>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</si>
  <si>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</si>
  <si>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</si>
  <si>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</si>
  <si>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</si>
  <si>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</si>
  <si>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</si>
  <si>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</si>
  <si>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</si>
  <si>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</si>
  <si>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</si>
  <si>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</si>
  <si>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</si>
  <si>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</si>
  <si>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</si>
  <si>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</si>
  <si>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</si>
  <si>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</si>
  <si>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</si>
  <si>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</si>
  <si>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</si>
  <si>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</si>
  <si>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</si>
  <si>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</si>
  <si>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</si>
  <si>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</si>
  <si>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</si>
  <si>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</si>
  <si>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</si>
  <si>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</si>
  <si>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</si>
  <si>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</si>
  <si>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</si>
  <si>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</si>
  <si>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</si>
  <si>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</si>
  <si>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</si>
  <si>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</si>
  <si>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</si>
  <si>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</si>
  <si>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</si>
  <si>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</si>
  <si>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</si>
  <si>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</si>
  <si>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</si>
  <si>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</si>
  <si>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</si>
  <si>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</si>
  <si>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</si>
  <si>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</si>
  <si>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</si>
  <si>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</si>
  <si>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</si>
  <si>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</si>
  <si>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</si>
  <si>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</si>
  <si>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</si>
  <si>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</si>
  <si>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</si>
  <si>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</si>
  <si>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</si>
  <si>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</si>
  <si>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</si>
  <si>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</si>
  <si>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</si>
  <si>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</si>
  <si>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</si>
  <si>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</si>
  <si>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</si>
  <si>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</si>
  <si>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</si>
  <si>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</si>
  <si>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</si>
  <si>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</si>
  <si>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</si>
  <si>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</si>
  <si>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</si>
  <si>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</si>
  <si>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</si>
  <si>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</si>
  <si>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</si>
  <si>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</si>
  <si>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</si>
  <si>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</si>
  <si>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</si>
  <si>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</si>
  <si>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</si>
  <si>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</si>
  <si>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</si>
  <si>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</si>
  <si>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</si>
  <si>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</si>
  <si>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</si>
  <si>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</si>
  <si>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</si>
  <si>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</si>
  <si>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</si>
  <si>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</si>
  <si>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</si>
  <si>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</si>
  <si>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</si>
  <si>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</si>
  <si>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</si>
  <si>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</si>
  <si>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</si>
  <si>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</si>
  <si>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</si>
  <si>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</si>
  <si>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</si>
  <si>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</si>
  <si>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</si>
  <si>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</si>
  <si>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</si>
  <si>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</si>
  <si>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</si>
  <si>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</si>
  <si>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</si>
  <si>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</si>
  <si>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</si>
  <si>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</si>
  <si>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</si>
  <si>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</si>
  <si>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</si>
  <si>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</si>
  <si>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</si>
  <si>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</si>
  <si>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</si>
  <si>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</si>
  <si>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</si>
  <si>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</si>
  <si>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</si>
  <si>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</si>
  <si>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</si>
  <si>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</si>
  <si>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</si>
  <si>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</si>
  <si>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</si>
  <si>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</si>
  <si>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</si>
  <si>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</si>
  <si>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</si>
  <si>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</si>
  <si>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</si>
  <si>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</si>
  <si>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</si>
  <si>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</si>
  <si>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</si>
  <si>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</si>
  <si>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</si>
  <si>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</si>
  <si>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</si>
  <si>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</si>
  <si>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</si>
  <si>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</si>
  <si>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</si>
  <si>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</si>
  <si>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</si>
  <si>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</si>
  <si>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</si>
  <si>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</si>
  <si>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</si>
  <si>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</si>
  <si>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</si>
  <si>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</si>
  <si>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</si>
  <si>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</si>
  <si>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</si>
  <si>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</si>
  <si>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</si>
  <si>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</si>
  <si>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</si>
  <si>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</si>
  <si>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</si>
  <si>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</si>
  <si>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</si>
  <si>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</si>
  <si>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</si>
  <si>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</si>
  <si>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</si>
  <si>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</si>
  <si>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</si>
  <si>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</si>
  <si>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</si>
  <si>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</si>
  <si>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</si>
  <si>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</si>
  <si>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</si>
  <si>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</si>
  <si>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</si>
  <si>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</si>
  <si>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</si>
  <si>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</si>
  <si>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</si>
  <si>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</si>
  <si>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</si>
  <si>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</si>
  <si>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</si>
  <si>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</si>
  <si>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</si>
  <si>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</si>
  <si>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</si>
  <si>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</si>
  <si>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</si>
  <si>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</si>
  <si>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</si>
  <si>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</si>
  <si>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</si>
  <si>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</si>
  <si>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</si>
  <si>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</si>
  <si>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</si>
  <si>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</si>
  <si>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</si>
  <si>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</si>
  <si>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</si>
  <si>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</si>
  <si>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</si>
  <si>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</si>
  <si>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</si>
  <si>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</si>
  <si>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</si>
  <si>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</si>
  <si>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</si>
  <si>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</si>
  <si>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</si>
  <si>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</si>
  <si>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</si>
  <si>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</si>
  <si>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</si>
  <si>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</si>
  <si>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</si>
  <si>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</si>
  <si>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</si>
  <si>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</si>
  <si>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</si>
  <si>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</si>
  <si>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</si>
  <si>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</si>
  <si>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</si>
  <si>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</si>
  <si>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</si>
  <si>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</si>
  <si>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</si>
  <si>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</si>
  <si>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</si>
  <si>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</si>
  <si>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</si>
  <si>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</si>
  <si>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</si>
  <si>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</si>
  <si>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</si>
  <si>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</si>
  <si>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</si>
  <si>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</si>
  <si>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</si>
  <si>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</si>
  <si>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</si>
  <si>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</si>
  <si>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</si>
  <si>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</si>
  <si>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</si>
  <si>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</si>
  <si>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</si>
  <si>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</si>
  <si>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</si>
  <si>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</si>
  <si>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</si>
  <si>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</si>
  <si>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</si>
  <si>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</si>
  <si>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</si>
  <si>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</si>
  <si>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</si>
  <si>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</si>
  <si>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</si>
  <si>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</si>
  <si>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</si>
  <si>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</si>
  <si>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</si>
  <si>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</si>
  <si>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</si>
  <si>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</si>
  <si>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</si>
  <si>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</si>
  <si>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</si>
  <si>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</si>
  <si>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</si>
  <si>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</si>
  <si>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</si>
  <si>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</si>
  <si>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</si>
  <si>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</si>
  <si>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</si>
  <si>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</si>
  <si>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</si>
  <si>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</si>
  <si>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</si>
  <si>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</si>
  <si>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</si>
  <si>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</si>
  <si>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</si>
  <si>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</si>
  <si>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</si>
  <si>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</si>
  <si>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</si>
  <si>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</si>
  <si>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</si>
  <si>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</si>
  <si>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</si>
  <si>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</si>
  <si>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</si>
  <si>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</si>
  <si>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</si>
  <si>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</si>
  <si>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</si>
  <si>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</si>
  <si>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</si>
  <si>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</si>
  <si>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</si>
  <si>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</si>
  <si>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</si>
  <si>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</si>
  <si>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</si>
  <si>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</si>
  <si>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</si>
  <si>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</si>
  <si>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</si>
  <si>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</si>
  <si>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</si>
  <si>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</si>
  <si>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</si>
  <si>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</si>
  <si>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</si>
  <si>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</si>
  <si>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</si>
  <si>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</si>
  <si>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</si>
  <si>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</si>
  <si>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</si>
  <si>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</si>
  <si>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</si>
  <si>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</si>
  <si>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</si>
  <si>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</si>
  <si>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</si>
  <si>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</si>
  <si>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</si>
  <si>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</si>
  <si>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</si>
  <si>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</si>
  <si>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</si>
  <si>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</si>
  <si>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</si>
  <si>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</si>
  <si>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</si>
  <si>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</si>
  <si>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</si>
  <si>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</si>
  <si>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</si>
  <si>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</si>
  <si>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</si>
  <si>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</si>
  <si>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</si>
  <si>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</si>
  <si>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</si>
  <si>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</si>
  <si>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</si>
  <si>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</si>
  <si>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</si>
  <si>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</si>
  <si>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</si>
  <si>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</si>
  <si>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</si>
  <si>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</si>
  <si>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</si>
  <si>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</si>
  <si>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</si>
  <si>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</si>
  <si>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</si>
  <si>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</si>
  <si>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</si>
  <si>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</si>
  <si>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</si>
  <si>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</si>
  <si>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</si>
  <si>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</si>
  <si>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</si>
  <si>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</si>
  <si>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</si>
  <si>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</si>
  <si>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</si>
  <si>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</si>
  <si>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</si>
  <si>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</si>
  <si>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</si>
  <si>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</si>
  <si>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</si>
  <si>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</si>
  <si>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</si>
  <si>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</si>
  <si>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</si>
  <si>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</si>
  <si>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</si>
  <si>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</si>
  <si>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</si>
  <si>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</si>
  <si>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</si>
  <si>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</si>
  <si>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</si>
  <si>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</si>
  <si>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</si>
  <si>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</si>
  <si>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</si>
  <si>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</si>
  <si>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</si>
  <si>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</si>
  <si>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</si>
  <si>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</si>
  <si>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</si>
  <si>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</si>
  <si>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</si>
  <si>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</si>
  <si>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</si>
  <si>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</si>
  <si>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</si>
  <si>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</si>
  <si>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</si>
  <si>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</si>
  <si>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</si>
  <si>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</si>
  <si>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</si>
  <si>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</si>
  <si>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</si>
  <si>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</si>
  <si>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</si>
  <si>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</si>
  <si>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</si>
  <si>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</si>
  <si>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</si>
  <si>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</si>
  <si>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</si>
  <si>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</si>
  <si>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</si>
  <si>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</si>
  <si>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</si>
  <si>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</si>
  <si>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</si>
  <si>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</si>
  <si>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</si>
  <si>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</si>
  <si>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</si>
  <si>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</si>
  <si>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</si>
  <si>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</si>
  <si>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</si>
  <si>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</si>
  <si>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</si>
  <si>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</si>
  <si>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</si>
  <si>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</si>
  <si>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</si>
  <si>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</si>
  <si>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</si>
  <si>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</si>
  <si>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</si>
  <si>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</si>
  <si>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</si>
  <si>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</si>
  <si>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</si>
  <si>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</si>
  <si>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</si>
  <si>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</si>
  <si>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</si>
  <si>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</si>
  <si>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</si>
  <si>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</si>
  <si>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</si>
  <si>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</si>
  <si>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</si>
  <si>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</si>
  <si>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</si>
  <si>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</si>
  <si>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</si>
  <si>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</si>
  <si>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</si>
  <si>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</si>
  <si>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</si>
  <si>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</si>
  <si>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</si>
  <si>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</si>
  <si>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</si>
  <si>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</si>
  <si>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</si>
  <si>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</si>
  <si>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</si>
  <si>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</si>
  <si>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</si>
  <si>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</si>
  <si>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</si>
  <si>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</si>
  <si>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</si>
  <si>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</si>
  <si>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</si>
  <si>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</si>
  <si>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</si>
  <si>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</si>
  <si>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</si>
  <si>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</si>
  <si>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</si>
  <si>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</si>
  <si>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</si>
  <si>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</si>
  <si>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</si>
  <si>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</si>
  <si>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</si>
  <si>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</si>
  <si>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</si>
  <si>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</si>
  <si>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</si>
  <si>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</si>
  <si>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</si>
  <si>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</si>
  <si>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</si>
  <si>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</si>
  <si>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</si>
  <si>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</si>
  <si>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</si>
  <si>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</si>
  <si>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</si>
  <si>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</si>
  <si>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</si>
  <si>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</si>
  <si>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</si>
  <si>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</si>
  <si>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</si>
  <si>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</si>
  <si>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</si>
  <si>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</si>
  <si>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</si>
  <si>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</si>
  <si>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</si>
  <si>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</si>
  <si>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</si>
  <si>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</si>
  <si>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</si>
  <si>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</si>
  <si>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</si>
  <si>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</si>
  <si>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</si>
  <si>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</si>
  <si>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</si>
  <si>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</si>
  <si>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</si>
  <si>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</si>
  <si>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</si>
  <si>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</si>
  <si>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</si>
  <si>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</si>
  <si>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</si>
  <si>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</si>
  <si>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</si>
  <si>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</si>
  <si>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</si>
  <si>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</si>
  <si>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</si>
  <si>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</si>
  <si>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</si>
  <si>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</si>
  <si>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</si>
  <si>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</si>
  <si>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</si>
  <si>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</si>
  <si>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</si>
  <si>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</si>
  <si>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</si>
  <si>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</si>
  <si>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</si>
  <si>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</si>
  <si>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</si>
  <si>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</si>
  <si>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</si>
  <si>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</si>
  <si>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</si>
  <si>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</si>
  <si>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</si>
  <si>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</si>
  <si>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</si>
  <si>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</si>
  <si>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</si>
  <si>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</si>
  <si>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</si>
  <si>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</si>
  <si>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</si>
  <si>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</si>
  <si>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</si>
  <si>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</si>
  <si>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</si>
  <si>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</si>
  <si>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</si>
  <si>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</si>
  <si>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</si>
  <si>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</si>
  <si>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</si>
  <si>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</si>
  <si>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</si>
  <si>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</si>
  <si>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</si>
  <si>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</si>
  <si>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</si>
  <si>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</si>
  <si>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</si>
  <si>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</si>
  <si>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</si>
  <si>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</si>
  <si>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</si>
  <si>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</si>
  <si>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</si>
  <si>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</si>
  <si>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</si>
  <si>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</si>
  <si>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</si>
  <si>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</si>
  <si>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</si>
  <si>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</si>
  <si>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</si>
  <si>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</si>
  <si>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</si>
  <si>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</si>
  <si>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</si>
  <si>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</si>
  <si>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</si>
  <si>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</si>
  <si>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</si>
  <si>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</si>
  <si>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</si>
  <si>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</si>
  <si>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</si>
  <si>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</si>
  <si>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</si>
  <si>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</si>
  <si>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</si>
  <si>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</si>
  <si>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</si>
  <si>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</si>
  <si>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</si>
  <si>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</si>
  <si>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</si>
  <si>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</si>
  <si>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</si>
  <si>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</si>
  <si>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</si>
  <si>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</si>
  <si>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</si>
  <si>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</si>
  <si>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</si>
  <si>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</si>
  <si>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</si>
  <si>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</si>
  <si>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</si>
  <si>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</si>
  <si>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</si>
  <si>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</si>
  <si>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</si>
  <si>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</si>
  <si>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</si>
  <si>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</si>
  <si>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</si>
  <si>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</si>
  <si>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</si>
  <si>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</si>
  <si>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</si>
  <si>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</si>
  <si>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</si>
  <si>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</si>
  <si>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</si>
  <si>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</si>
  <si>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</si>
  <si>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</si>
  <si>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</si>
  <si>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</si>
  <si>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</si>
  <si>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</si>
  <si>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</si>
  <si>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</si>
  <si>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</si>
  <si>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</si>
  <si>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</si>
  <si>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</si>
  <si>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</si>
  <si>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</si>
  <si>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</si>
  <si>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</si>
  <si>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</si>
  <si>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</si>
  <si>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</si>
  <si>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</si>
  <si>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</si>
  <si>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</si>
  <si>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</si>
  <si>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</si>
  <si>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</si>
  <si>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</si>
  <si>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</si>
  <si>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</si>
  <si>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</si>
  <si>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</si>
  <si>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</si>
  <si>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</si>
  <si>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</si>
  <si>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</si>
  <si>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</si>
  <si>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</si>
  <si>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</si>
  <si>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</si>
  <si>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</si>
  <si>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</si>
  <si>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</si>
  <si>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</si>
  <si>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</si>
  <si>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</si>
  <si>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</si>
  <si>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</si>
  <si>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</si>
  <si>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</si>
  <si>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</si>
  <si>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</si>
  <si>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</si>
  <si>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</si>
  <si>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</si>
  <si>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</si>
  <si>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</si>
  <si>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</si>
  <si>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</si>
  <si>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</si>
  <si>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</si>
  <si>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</si>
  <si>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</si>
  <si>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</si>
  <si>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</si>
  <si>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</si>
  <si>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</si>
  <si>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</si>
  <si>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</si>
  <si>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</si>
  <si>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</si>
  <si>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</si>
  <si>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</si>
  <si>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</si>
  <si>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</si>
  <si>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</si>
  <si>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</si>
  <si>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</si>
  <si>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</si>
  <si>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</si>
  <si>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</si>
  <si>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</si>
  <si>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</si>
  <si>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</si>
  <si>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</si>
  <si>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</si>
  <si>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</si>
  <si>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</si>
  <si>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</si>
  <si>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</si>
  <si>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</si>
  <si>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</si>
  <si>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</si>
  <si>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</si>
  <si>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</si>
  <si>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</si>
  <si>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</si>
  <si>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</si>
  <si>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</si>
  <si>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</si>
  <si>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</si>
  <si>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</si>
  <si>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</si>
  <si>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</si>
  <si>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</si>
  <si>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</si>
  <si>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</si>
  <si>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</si>
  <si>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</si>
  <si>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</si>
  <si>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</si>
  <si>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</si>
  <si>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</si>
  <si>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</si>
  <si>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</si>
  <si>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</si>
  <si>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</si>
  <si>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</si>
  <si>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</si>
  <si>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</si>
  <si>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</si>
  <si>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</si>
  <si>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</si>
  <si>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</si>
  <si>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</si>
  <si>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</si>
  <si>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</si>
  <si>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</si>
  <si>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</si>
  <si>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</si>
  <si>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</si>
  <si>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</si>
  <si>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</si>
  <si>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</si>
  <si>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</si>
  <si>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</si>
  <si>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</si>
  <si>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</si>
  <si>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</si>
  <si>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</si>
  <si>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</si>
  <si>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</si>
  <si>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</si>
  <si>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</si>
  <si>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</si>
  <si>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</si>
  <si>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</si>
  <si>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</si>
  <si>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</si>
  <si>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</si>
  <si>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</si>
  <si>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</si>
  <si>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</si>
  <si>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</si>
  <si>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</si>
  <si>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</si>
  <si>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</si>
  <si>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</si>
  <si>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</si>
  <si>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</si>
  <si>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</si>
  <si>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</si>
  <si>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</si>
  <si>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</si>
  <si>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</si>
  <si>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</si>
  <si>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</si>
  <si>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</si>
  <si>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</si>
  <si>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</si>
  <si>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</si>
  <si>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</si>
  <si>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</si>
  <si>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</si>
  <si>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</si>
  <si>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</si>
  <si>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</si>
  <si>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</si>
  <si>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</si>
  <si>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</si>
  <si>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</si>
  <si>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</si>
  <si>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</si>
  <si>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</si>
  <si>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</si>
  <si>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</si>
  <si>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</si>
  <si>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</si>
  <si>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</si>
  <si>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</si>
  <si>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</si>
  <si>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</si>
  <si>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</si>
  <si>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</si>
  <si>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</si>
  <si>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</si>
  <si>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предоплата 100% в соответствии с заявкой</t>
  </si>
  <si>
    <t>г. Алматы</t>
  </si>
  <si>
    <t>после проведения поверки в течение 10 календарных дней</t>
  </si>
  <si>
    <t xml:space="preserve">Прверка мер твердости </t>
  </si>
  <si>
    <t>г. Караганда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</si>
  <si>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</si>
  <si>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</si>
  <si>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</si>
  <si>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май-июнь</t>
  </si>
  <si>
    <t>до 31.08.16г.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</si>
  <si>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</si>
  <si>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</si>
  <si>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</si>
  <si>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июль-октябрь</t>
  </si>
  <si>
    <t xml:space="preserve"> в течение 30 календарных дней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</si>
  <si>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</si>
  <si>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</si>
  <si>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апрель-июль</t>
  </si>
  <si>
    <t>в течение 30 календарных дней</t>
  </si>
  <si>
    <t xml:space="preserve">Сертификация системы управления качеством в соответствии с требованиями ASME Code </t>
  </si>
  <si>
    <t>июнь-август</t>
  </si>
  <si>
    <t>в течении 30 дней</t>
  </si>
  <si>
    <t>Обучение и аттестация специалистов по неразрушающим методам контроля на соответствие требованиям SNT-TC-1A</t>
  </si>
  <si>
    <t>в течении 60 дней</t>
  </si>
  <si>
    <t>Наблюдательный аудит СМК на соответствие требованиям  СТ РК ИСО 9001:2009</t>
  </si>
  <si>
    <t>26.51.66.490.004.00.0796.000000000000</t>
  </si>
  <si>
    <t>Мера оптической плотности</t>
  </si>
  <si>
    <t>диапазон оптических плотностей 0,3-4,0 D</t>
  </si>
  <si>
    <t>Меры оптической плотности AGFA CERTIFIED DENSTEP</t>
  </si>
  <si>
    <t>0</t>
  </si>
  <si>
    <t xml:space="preserve">предоплата 100% </t>
  </si>
  <si>
    <t>20.59.59.600.006.00.0839.000000000000</t>
  </si>
  <si>
    <t>Государственный стандартный образец</t>
  </si>
  <si>
    <t>Шарпи</t>
  </si>
  <si>
    <t xml:space="preserve">комплект (по 5 шт.) образцов по Шарпи низкого энергетического уровня типа VL-10 </t>
  </si>
  <si>
    <t>839</t>
  </si>
  <si>
    <t>1</t>
  </si>
  <si>
    <t>1230000</t>
  </si>
  <si>
    <t>Повторная аккредитация ИЛ на техническую компетентность в соответствии с требованиями СТ РК ИСО/МЭК 17025-2007</t>
  </si>
  <si>
    <t>февраль-май; июль-сентябрь</t>
  </si>
  <si>
    <t>в течение 7 календарных дней</t>
  </si>
  <si>
    <t xml:space="preserve">Индивидуальный дозиметрический контроль ТОО «КАТЭП АЭ» </t>
  </si>
  <si>
    <t>до 31.12.16г.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</si>
  <si>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</si>
  <si>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</si>
  <si>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в рентгенлаборатории «АО ПЗТМ»</t>
  </si>
  <si>
    <t>1553 Т</t>
  </si>
  <si>
    <t>1554 Т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</si>
  <si>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</si>
  <si>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</si>
  <si>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</si>
  <si>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</si>
  <si>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</si>
  <si>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</si>
  <si>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</si>
  <si>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</si>
  <si>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</si>
  <si>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</si>
  <si>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</si>
  <si>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</si>
  <si>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</si>
  <si>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</si>
  <si>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</si>
  <si>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</si>
  <si>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</si>
  <si>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</si>
  <si>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</si>
  <si>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</si>
  <si>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</si>
  <si>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</si>
  <si>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</si>
  <si>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</si>
  <si>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</si>
  <si>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</si>
  <si>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</si>
  <si>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</si>
  <si>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</si>
  <si>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</si>
  <si>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</si>
  <si>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</si>
  <si>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</si>
  <si>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</si>
  <si>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</si>
  <si>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</si>
  <si>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</si>
  <si>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</si>
  <si>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</si>
  <si>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</si>
  <si>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</si>
  <si>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</si>
  <si>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</si>
  <si>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</si>
  <si>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</si>
  <si>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</si>
  <si>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</si>
  <si>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</si>
  <si>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</si>
  <si>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</si>
  <si>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</si>
  <si>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</si>
  <si>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</si>
  <si>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</si>
  <si>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</si>
  <si>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</si>
  <si>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</si>
  <si>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</si>
  <si>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</si>
  <si>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</si>
  <si>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</si>
  <si>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</si>
  <si>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</si>
  <si>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</si>
  <si>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</si>
  <si>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</si>
  <si>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</si>
  <si>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</si>
  <si>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</si>
  <si>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</si>
  <si>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</si>
  <si>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</si>
  <si>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</si>
  <si>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</si>
  <si>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</si>
  <si>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</si>
  <si>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</si>
  <si>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</si>
  <si>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</si>
  <si>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</si>
  <si>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</si>
  <si>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</si>
  <si>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</si>
  <si>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</si>
  <si>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</si>
  <si>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</si>
  <si>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</si>
  <si>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</si>
  <si>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</si>
  <si>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</si>
  <si>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</si>
  <si>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22.21.30.100.003.00.0166.000000000002</t>
  </si>
  <si>
    <t>уплотнительная, размер 20 мм</t>
  </si>
  <si>
    <t>январь-март,апрель-июнь,июль-сентябрь,октябрь-декабрь</t>
  </si>
  <si>
    <t>АО ПЗТМ</t>
  </si>
  <si>
    <t>24.10.31.100.000.01.0796.000000000000</t>
  </si>
  <si>
    <t>стальной, холоднокатаный, толщина 0,55 мм, оцинкованный</t>
  </si>
  <si>
    <t>2"-34"төсемдерді дайындау үшін SS316 Core 3,0mm THK covered with 0,5 mm APX-2 Graphite/ SS316 Core 3,0mm THK covered with 0,5 mm APX-2 Graphite для изготовления прокладок 2"-34"</t>
  </si>
  <si>
    <t>дана/штука</t>
  </si>
  <si>
    <t>1555 Т</t>
  </si>
  <si>
    <t>природный, 1 класс, мелкий, ГОСТ 8736-2014</t>
  </si>
  <si>
    <t xml:space="preserve">для грузового автомобиля, ступицы, </t>
  </si>
  <si>
    <t>стальной, диаметр до 12 мм, номинальный диаметр 7,000 мм, ГОСТ 3722-2014</t>
  </si>
  <si>
    <t>                                                                                                                   (наименование организации)</t>
  </si>
  <si>
    <t xml:space="preserve">План закупок товаров, работ и услуг на 2016 год  АО "Петропавловский завод тяжелого машиностроенияч" </t>
  </si>
  <si>
    <t>утвержден 05.01.2016г. Приказ №1з</t>
  </si>
  <si>
    <t>1556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</si>
  <si>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</si>
  <si>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</si>
  <si>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</si>
  <si>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</si>
  <si>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</si>
  <si>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1557 Т</t>
  </si>
  <si>
    <t>3908-0082</t>
  </si>
  <si>
    <t>1558 Т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</si>
  <si>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</si>
  <si>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</si>
  <si>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</si>
  <si>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поставка в срок не более 15 дней</t>
  </si>
  <si>
    <t xml:space="preserve">оплата 100% по факту поставки </t>
  </si>
  <si>
    <t>1559 Т</t>
  </si>
  <si>
    <t>23.91.11.600.007.01.0796.000000000001</t>
  </si>
  <si>
    <t>шлифовальный, на бакелитовой связке, шлифматериал электрокорунд</t>
  </si>
  <si>
    <t>февраль-март, апрель-июнь</t>
  </si>
  <si>
    <t>поставка в срок не более 60 дней с момента получения предоплаты</t>
  </si>
  <si>
    <t>1560 Т</t>
  </si>
  <si>
    <t>230х6,0х22</t>
  </si>
  <si>
    <t>1561 Т</t>
  </si>
  <si>
    <t>180х6,0х22</t>
  </si>
  <si>
    <t>1562 Т</t>
  </si>
  <si>
    <t>115х6,0х22</t>
  </si>
  <si>
    <t>1563 Т</t>
  </si>
  <si>
    <t>23.91.11.700.000.00.0796.000000000014</t>
  </si>
  <si>
    <t>отрезной, на бакелитовой связке, шлифматериал карбид кремния, диаметр 115 мм</t>
  </si>
  <si>
    <t>115х2,5х22</t>
  </si>
  <si>
    <t>1564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</si>
  <si>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</si>
  <si>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</si>
  <si>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</si>
  <si>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1565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</si>
  <si>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</si>
  <si>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</si>
  <si>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</si>
  <si>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1566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</si>
  <si>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</si>
  <si>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</si>
  <si>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</si>
  <si>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1567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</si>
  <si>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</si>
  <si>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</si>
  <si>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</si>
  <si>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1568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</si>
  <si>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</si>
  <si>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</si>
  <si>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</si>
  <si>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 xml:space="preserve">поставка в срок не более 30 дней </t>
  </si>
  <si>
    <t>1569 Т</t>
  </si>
  <si>
    <t>1 150х25х32 25А з25 ГОСТ2424-83</t>
  </si>
  <si>
    <t>1570 Т</t>
  </si>
  <si>
    <t>1 175х20х32 25А з25  ГОСТ2424-83</t>
  </si>
  <si>
    <t>1571 Т</t>
  </si>
  <si>
    <t>1 175х25х32 25А з25 ГОСТ2424-83</t>
  </si>
  <si>
    <t>1572 Т</t>
  </si>
  <si>
    <t>1 300х40х76 25А з25 ГОСТ2424-83</t>
  </si>
  <si>
    <t>1573 Т</t>
  </si>
  <si>
    <t>1 350х40х76 25А ГОСТ2424-83</t>
  </si>
  <si>
    <t>1574 Т</t>
  </si>
  <si>
    <t>1 300х40х127 25А з25  ГОСТ2424-83</t>
  </si>
  <si>
    <t>1575 Т</t>
  </si>
  <si>
    <t>1 350х40х127 25А ГОСТ2424-83</t>
  </si>
  <si>
    <t>1576 Т</t>
  </si>
  <si>
    <t>1 600х80х305 25А ГОСТ2424-83</t>
  </si>
  <si>
    <t>1577 Т</t>
  </si>
  <si>
    <t>10 250х20х76 25А ГОСТ2424-83</t>
  </si>
  <si>
    <t>1578 Т</t>
  </si>
  <si>
    <t>12 175х16х32 25А ГОСТ2424-83</t>
  </si>
  <si>
    <t>1579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</si>
  <si>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</si>
  <si>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</si>
  <si>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</si>
  <si>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1580 Т</t>
  </si>
  <si>
    <t>1 150х25х32 64С з25  ГОСТ2424-83</t>
  </si>
  <si>
    <t>1581 Т</t>
  </si>
  <si>
    <t>1 175х20х32 64С з25 ГОСТ2424-83</t>
  </si>
  <si>
    <t>1582 Т</t>
  </si>
  <si>
    <t>1 175х25х32 64С з25 ГОСТ2424-83</t>
  </si>
  <si>
    <t>1583 Т</t>
  </si>
  <si>
    <t>1 300х40х76 64С ГОСТ2424-83</t>
  </si>
  <si>
    <t>1584 Т</t>
  </si>
  <si>
    <t>1 300х40х127 64С ГОСТ2424-83</t>
  </si>
  <si>
    <t>1585 Т</t>
  </si>
  <si>
    <t>1 350х40х127 64С ГОСТ2424-83</t>
  </si>
  <si>
    <t>1586 Т</t>
  </si>
  <si>
    <t>1 400х40х127 64С ГОСТ2424-83</t>
  </si>
  <si>
    <t>1587 Т</t>
  </si>
  <si>
    <t>1 400х40х203 64С ГОСТ2424-83</t>
  </si>
  <si>
    <t>1588 Т</t>
  </si>
  <si>
    <t>23.91.11.100.001.01.0796.000000000000</t>
  </si>
  <si>
    <t>шлифовальный, на синтетической связке, лепестковый, электрокорунд</t>
  </si>
  <si>
    <t xml:space="preserve"> 125х22 z#60</t>
  </si>
  <si>
    <t>71%</t>
  </si>
  <si>
    <t xml:space="preserve"> поставка в течение 60 дней</t>
  </si>
  <si>
    <t>1589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</si>
  <si>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</si>
  <si>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</si>
  <si>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</si>
  <si>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</si>
  <si>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1590 Т</t>
  </si>
  <si>
    <t xml:space="preserve">6А2 200х10х32 </t>
  </si>
  <si>
    <t>1591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</si>
  <si>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</si>
  <si>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</si>
  <si>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</si>
  <si>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1592 Т</t>
  </si>
  <si>
    <t>9А3 200х10х32</t>
  </si>
  <si>
    <t>1593 Т</t>
  </si>
  <si>
    <t>23.91.11.700.000.01.0796.000000000003</t>
  </si>
  <si>
    <t>шлифовальный, алмазный, чашечный, конический, ГОСТ 16172-90</t>
  </si>
  <si>
    <t>12А2-45 150х20х32</t>
  </si>
  <si>
    <t>1594 Т</t>
  </si>
  <si>
    <t>12А2-45 200х10х32</t>
  </si>
  <si>
    <t>1595 Т</t>
  </si>
  <si>
    <t>23.91.11.700.000.01.0796.000000000001</t>
  </si>
  <si>
    <t>шлифовальный, алмазный, тарельчатый, конический, ГОСТ 16175-90</t>
  </si>
  <si>
    <t>12А2-20 150х18х32</t>
  </si>
  <si>
    <t>1596 Т</t>
  </si>
  <si>
    <t xml:space="preserve">11V9-70 125х8х32 </t>
  </si>
  <si>
    <t>1597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</si>
  <si>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</si>
  <si>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</si>
  <si>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</si>
  <si>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март-июнь</t>
  </si>
  <si>
    <t>1598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</si>
  <si>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</si>
  <si>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</si>
  <si>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</si>
  <si>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</si>
  <si>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 xml:space="preserve">  поставка 20 дней</t>
  </si>
  <si>
    <t xml:space="preserve"> предоплата 30%</t>
  </si>
  <si>
    <t>1599 Т</t>
  </si>
  <si>
    <t>М6х1,0 ГОСТ3266-81  №2</t>
  </si>
  <si>
    <t>1600 Т</t>
  </si>
  <si>
    <t>25.73.40.100.000.00.0796.000000000001</t>
  </si>
  <si>
    <t>машинный, номинальный диаметр 8-16 мм</t>
  </si>
  <si>
    <t>М8х1,25 ГОСТ3266-81  №1</t>
  </si>
  <si>
    <t>1601 Т</t>
  </si>
  <si>
    <t>М8х1,25 ГОСТ3266-81  №2</t>
  </si>
  <si>
    <t>1602 Т</t>
  </si>
  <si>
    <t>М8х1,0 ГОСТ3266-81  №1</t>
  </si>
  <si>
    <t>1603 Т</t>
  </si>
  <si>
    <t>М8х1,0 ГОСТ3266-81  №2</t>
  </si>
  <si>
    <t>1604 Т</t>
  </si>
  <si>
    <t>М10х1,5 ГОСТ3266-81  №1</t>
  </si>
  <si>
    <t>1605 Т</t>
  </si>
  <si>
    <t>М10х1,5 ГОСТ3266-81  №2</t>
  </si>
  <si>
    <t>1606 Т</t>
  </si>
  <si>
    <t>М10х1,25 ГОСТ3266-81  №1</t>
  </si>
  <si>
    <t>1607 Т</t>
  </si>
  <si>
    <t>М10х1,25 ГОСТ3266-81  №2</t>
  </si>
  <si>
    <t>1608 Т</t>
  </si>
  <si>
    <t>М12х1,75 ГОСТ3266-81  №1</t>
  </si>
  <si>
    <t>1609 Т</t>
  </si>
  <si>
    <t>М12х1,75 ГОСТ3266-81  №2</t>
  </si>
  <si>
    <t>1610 Т</t>
  </si>
  <si>
    <t>М14х2,0  ГОСТ3266-81 №1</t>
  </si>
  <si>
    <t>1611 Т</t>
  </si>
  <si>
    <t>М14х2,0  ГОСТ3266-81 №2</t>
  </si>
  <si>
    <t>1612 Т</t>
  </si>
  <si>
    <t>М14х1,5 ГОСТ3266-81  №1</t>
  </si>
  <si>
    <t>1613 Т</t>
  </si>
  <si>
    <t>М14х1,5 ГОСТ3266-81  №2</t>
  </si>
  <si>
    <t>1614 Т</t>
  </si>
  <si>
    <t>25.73.40.100.000.00.0796.000000000002</t>
  </si>
  <si>
    <t>машинный, номинальный диаметр 16-24 мм</t>
  </si>
  <si>
    <t>М16х1,5 ГОСТ3266-81  №1</t>
  </si>
  <si>
    <t>1615 Т</t>
  </si>
  <si>
    <t>М16х1,5 ГОСТ3266-81  №2</t>
  </si>
  <si>
    <t>1616 Т</t>
  </si>
  <si>
    <t>М16х2,0 ГОСТ3266-81  №1</t>
  </si>
  <si>
    <t>1617 Т</t>
  </si>
  <si>
    <t>М16х2,0 ГОСТ3266-81  №2</t>
  </si>
  <si>
    <t>1618 Т</t>
  </si>
  <si>
    <t>М18х2,5 ГОСТ3266-81  №1</t>
  </si>
  <si>
    <t>1619 Т</t>
  </si>
  <si>
    <t>М18х2,5 ГОСТ3266-81  №2</t>
  </si>
  <si>
    <t>1620 Т</t>
  </si>
  <si>
    <t>М18х1,5 ГОСТ3266-81  №1</t>
  </si>
  <si>
    <t>1621 Т</t>
  </si>
  <si>
    <t>М18х1,5 ГОСТ3266-81  №2</t>
  </si>
  <si>
    <t>1622 Т</t>
  </si>
  <si>
    <t>М20х2,5 ГОСТ3266-81  №1</t>
  </si>
  <si>
    <t>1623 Т</t>
  </si>
  <si>
    <t>М20х2,5 ГОСТ3266-81  №2</t>
  </si>
  <si>
    <t>1624 Т</t>
  </si>
  <si>
    <t>М20х1,5 ГОСТ3266-81  №1</t>
  </si>
  <si>
    <t>1625 Т</t>
  </si>
  <si>
    <t>М20х1,5 ГОСТ3266-81  №2</t>
  </si>
  <si>
    <t>1626 Т</t>
  </si>
  <si>
    <t>М22х2,5 ГОСТ3266-81  №1</t>
  </si>
  <si>
    <t>1627 Т</t>
  </si>
  <si>
    <t>М22х2,5 ГОСТ3266-81  №2</t>
  </si>
  <si>
    <t>1628 Т</t>
  </si>
  <si>
    <t>М22х1,5 ГОСТ3266-81  №1</t>
  </si>
  <si>
    <t>1629 Т</t>
  </si>
  <si>
    <t>М22х1,5 ГОСТ3266-81  №2</t>
  </si>
  <si>
    <t>1630 Т</t>
  </si>
  <si>
    <t>25.73.40.100.000.00.0796.000000000003</t>
  </si>
  <si>
    <t>машинный, номинальный диаметр 24-40 мм</t>
  </si>
  <si>
    <t>М24х3,0 ГОСТ3266-81 №1</t>
  </si>
  <si>
    <t>1631 Т</t>
  </si>
  <si>
    <t>М24х3,0 ГОСТ3266-81  №2</t>
  </si>
  <si>
    <t>1632 Т</t>
  </si>
  <si>
    <t>М24х2,0 ГОСТ3266-81 №1</t>
  </si>
  <si>
    <t>1633 Т</t>
  </si>
  <si>
    <t>М24х2,0 ГОСТ3266-81  №2</t>
  </si>
  <si>
    <t>1634 Т</t>
  </si>
  <si>
    <t>М27х3,0 ГОСТ3266-81 №1</t>
  </si>
  <si>
    <t>1635 Т</t>
  </si>
  <si>
    <t>М27х3,0 ГОСТ3266-81  №2</t>
  </si>
  <si>
    <t>1636 Т</t>
  </si>
  <si>
    <t>М27х1,5 ГОСТ3266-81 №1</t>
  </si>
  <si>
    <t>1637 Т</t>
  </si>
  <si>
    <t>М27х1,5 ГОСТ3266-81 №2</t>
  </si>
  <si>
    <t>1638 Т</t>
  </si>
  <si>
    <t>М30х1,5 ГОСТ3266-81  №1</t>
  </si>
  <si>
    <t>1639 Т</t>
  </si>
  <si>
    <t>М30х1,5 ГОСТ3266-81  №2</t>
  </si>
  <si>
    <t>1640 Т</t>
  </si>
  <si>
    <t>М33х1,5 ГОСТ3266-81 №1</t>
  </si>
  <si>
    <t>1641 Т</t>
  </si>
  <si>
    <t>М33х1,5 ГОСТ3266-81 №2</t>
  </si>
  <si>
    <t>1642 Т</t>
  </si>
  <si>
    <t>25.73.40.100.000.00.0796.000000000014</t>
  </si>
  <si>
    <t>для дюймовой резьбы, номинальный диаметр 12,700 мм</t>
  </si>
  <si>
    <t>G1/2  ГОСТ3266-81</t>
  </si>
  <si>
    <t>1643 Т</t>
  </si>
  <si>
    <t>25.73.40.100.000.00.0796.000000000010</t>
  </si>
  <si>
    <t>для дюймовой резьбы, номинальный диаметр 6,350 мм</t>
  </si>
  <si>
    <t>G1/4  ГОСТ3266-81</t>
  </si>
  <si>
    <t>1644 Т</t>
  </si>
  <si>
    <t>25.73.40.100.000.00.0796.000000000017</t>
  </si>
  <si>
    <t>для дюймовой резьбы, номинальный диаметр 19,050 мм</t>
  </si>
  <si>
    <t>G3/4  ГОСТ3266-81</t>
  </si>
  <si>
    <t>1645 Т</t>
  </si>
  <si>
    <t>25.73.40.100.000.00.0796.000000000019</t>
  </si>
  <si>
    <t>для дюймовой резьбы, номинальный диаметр 25,400 мм</t>
  </si>
  <si>
    <t>К 1 ГОСТ 6227-80</t>
  </si>
  <si>
    <t>1646 Т</t>
  </si>
  <si>
    <t>Rc 1/4  ГОСТ 6227-80</t>
  </si>
  <si>
    <t>1647 Т</t>
  </si>
  <si>
    <t>25.73.40.100.000.00.0796.000000000012</t>
  </si>
  <si>
    <t>для дюймовой резьбы, номинальный диаметр 9,525 мм</t>
  </si>
  <si>
    <t>Rc 3/8  ГОСТ6227-80</t>
  </si>
  <si>
    <t>1648 Т</t>
  </si>
  <si>
    <t>Rc 3/4 ГОСТ 6227-80</t>
  </si>
  <si>
    <t>1649 Т</t>
  </si>
  <si>
    <t>26.51.33.100.001.00.0796.000000000000</t>
  </si>
  <si>
    <t>Микрометр</t>
  </si>
  <si>
    <t>МК25-1, диапазон измерений 0-25 мкм, ГОСТ 6507-90</t>
  </si>
  <si>
    <t>1650 Т</t>
  </si>
  <si>
    <t>26.51.33.100.001.00.0796.000000000005</t>
  </si>
  <si>
    <t>МК МК50-1, диапазон измерений 25-50 мкм, ГОСТ 6507-90</t>
  </si>
  <si>
    <t>1651 Т</t>
  </si>
  <si>
    <t>25.73.30.100.011.00.0796.000000000000</t>
  </si>
  <si>
    <t>Надфиль</t>
  </si>
  <si>
    <t>плоский</t>
  </si>
  <si>
    <t xml:space="preserve">Северо-Казахстанская область, г.Петропавловск, пр. Я.Гашека,1 </t>
  </si>
  <si>
    <t>1652 Т</t>
  </si>
  <si>
    <t>25.73.30.100.011.00.0796.000000000002</t>
  </si>
  <si>
    <t>трехгранный</t>
  </si>
  <si>
    <t>Северо-Казахстанская область, г.Петропавловск, пр. Я.Гашека, 1</t>
  </si>
  <si>
    <t>1653 Т</t>
  </si>
  <si>
    <t>26.51.33.900.000.00.0796.000000000002</t>
  </si>
  <si>
    <t>Нутромер</t>
  </si>
  <si>
    <t>НИ 18-50, ГОСТ 868-82</t>
  </si>
  <si>
    <t>июнь</t>
  </si>
  <si>
    <t>1654 Т</t>
  </si>
  <si>
    <t>26.51.33.900.000.00.0796.000000000001</t>
  </si>
  <si>
    <t>НИ 10-18, ГОСТ 868-82</t>
  </si>
  <si>
    <t>1655 Т</t>
  </si>
  <si>
    <t>28.49.23.000.002.00.0796.000000000000</t>
  </si>
  <si>
    <t>Оснастка технологическая</t>
  </si>
  <si>
    <t>к оборудованию для механической обработки</t>
  </si>
  <si>
    <t>Дополнительные упаковки резьбовых вставок HELICOIL, M2-M6,A2 (20шт.) (d=3,I=3)</t>
  </si>
  <si>
    <t>1656 Т</t>
  </si>
  <si>
    <t>Дополнительные упаковки резьбовых вставок HELICOIL, M2-M6,A2 (20шт.) (d=4,I=4)</t>
  </si>
  <si>
    <t>1657 Т</t>
  </si>
  <si>
    <t>Дополнительные упаковки резьбовых вставок HELICOIL, M2-M6,A2 (20шт.) (d=5,I=7,5)</t>
  </si>
  <si>
    <t>1658 Т</t>
  </si>
  <si>
    <t>Дополнительные упаковки резьбовых вставок HELICOIL, M2-M6,A2 (20шт.) (d=5,I=10)</t>
  </si>
  <si>
    <t>1659 Т</t>
  </si>
  <si>
    <t>Дополнительные упаковки резьбовых вставок HELICOIL, M2-M6,A2 (20шт.) (d=6,I=9)</t>
  </si>
  <si>
    <t>1660 Т</t>
  </si>
  <si>
    <t>Дополнительные упаковки резьбовых вставок HELICOIL, M2-M6,A2 (20шт.) (d=6,I=12)</t>
  </si>
  <si>
    <t>1661 Т</t>
  </si>
  <si>
    <t>Дополнительные упаковки резьбовых вставок HELICOIL, M7-M16х1,5, A2 (10шт.) (d=8,I=8)</t>
  </si>
  <si>
    <t>1662 Т</t>
  </si>
  <si>
    <t>Дополнительные упаковки резьбовых вставок HELICOIL, M7-M16х1,5, A2 (10шт.) (d=8,I=12)</t>
  </si>
  <si>
    <t>поставка в течение 60-90 дней</t>
  </si>
  <si>
    <t>1663 Т</t>
  </si>
  <si>
    <t>Дополнительные упаковки резьбовых вставок HELICOIL, M7-M16х1,5, A2 (10шт.) (d=10,I=20)</t>
  </si>
  <si>
    <t>1664 Т</t>
  </si>
  <si>
    <t>HELICOIL ручной ,№1 М3</t>
  </si>
  <si>
    <t>1665 Т</t>
  </si>
  <si>
    <t>HELICOIL ручной ,№2 М3</t>
  </si>
  <si>
    <t>1666 Т</t>
  </si>
  <si>
    <t>HELICOIL ручной ,№1 М4</t>
  </si>
  <si>
    <t>1667 Т</t>
  </si>
  <si>
    <t>HELICOIL ручной ,№2 М4</t>
  </si>
  <si>
    <t>1668 Т</t>
  </si>
  <si>
    <t>HELICOIL ручной ,№1 М5</t>
  </si>
  <si>
    <t>1669 Т</t>
  </si>
  <si>
    <t>HELICOIL ручной ,№2 М5</t>
  </si>
  <si>
    <t>1670 Т</t>
  </si>
  <si>
    <t>HELICOIL ручной ,№1 М6</t>
  </si>
  <si>
    <t>1671 Т</t>
  </si>
  <si>
    <t>HELICOIL ручной ,№2 М6</t>
  </si>
  <si>
    <t>1672 Т</t>
  </si>
  <si>
    <t>HELICOIL ручной ,№1 М8</t>
  </si>
  <si>
    <t>1673 Т</t>
  </si>
  <si>
    <t>HELICOIL ручной ,№2 М8</t>
  </si>
  <si>
    <t>1674 Т</t>
  </si>
  <si>
    <t>HELICOIL ручной ,№1 М10</t>
  </si>
  <si>
    <t>1675 Т</t>
  </si>
  <si>
    <t>HELICOIL ручной ,№2 М10</t>
  </si>
  <si>
    <t>1676 Т</t>
  </si>
  <si>
    <t>Установочный ручной шпиндель HELICOIL, М3</t>
  </si>
  <si>
    <t>1677 Т</t>
  </si>
  <si>
    <t>Установочный ручной шпиндель HELICOIL, М4</t>
  </si>
  <si>
    <t>1678 Т</t>
  </si>
  <si>
    <t>Установочный ручной шпиндель HELICOIL, М5</t>
  </si>
  <si>
    <t>1679 Т</t>
  </si>
  <si>
    <t>Установочный ручной шпиндель HELICOIL, М6</t>
  </si>
  <si>
    <t>1680 Т</t>
  </si>
  <si>
    <t>Установочный ручной шпиндель HELICOIL, М8</t>
  </si>
  <si>
    <t>1681 Т</t>
  </si>
  <si>
    <t>Установочный ручной шпиндель HELICOIL, М10</t>
  </si>
  <si>
    <t>1682 Т</t>
  </si>
  <si>
    <t>28.24.11.200.000.00.0796.000000000017</t>
  </si>
  <si>
    <t>Пила</t>
  </si>
  <si>
    <t>ленточная, ширина 27 мм</t>
  </si>
  <si>
    <t xml:space="preserve"> биметаллическая "Амада" М42 4070х27х0,9 2/3</t>
  </si>
  <si>
    <t>поставка в срок не более 10 дней с момента предоплаты</t>
  </si>
  <si>
    <t>1683 Т</t>
  </si>
  <si>
    <t>биметаллическая "Амада"М42 4070х27х0,9 4/6</t>
  </si>
  <si>
    <t>1684 Т</t>
  </si>
  <si>
    <t>биметаллическая "Амада" М42 4070х27х0,9 5/7</t>
  </si>
  <si>
    <t>1685 Т</t>
  </si>
  <si>
    <t>биметаллическая "Амада"SGLB М42 3340х27х0,9 8/12</t>
  </si>
  <si>
    <t>1686 Т</t>
  </si>
  <si>
    <t xml:space="preserve"> биметаллическая "Амада"SGLB М42 3340х27х0,9 6/10</t>
  </si>
  <si>
    <t>1687 Т</t>
  </si>
  <si>
    <t>биметаллическая "Амада"SGLB М42 3340х27х0,9 5/7</t>
  </si>
  <si>
    <t>1688 Т</t>
  </si>
  <si>
    <t>биметаллическая "Амада" PROTECTOR 3340х27х0,9 5/7</t>
  </si>
  <si>
    <t>1689 Т</t>
  </si>
  <si>
    <t>1690 Т</t>
  </si>
  <si>
    <t>биметаллическая  "Амада" DUOS М42 3340х27х0,9 9/11</t>
  </si>
  <si>
    <t>1691 Т</t>
  </si>
  <si>
    <t>28.24.11.200.000.00.0796.000000000018</t>
  </si>
  <si>
    <t>ленточная, ширина 34 мм</t>
  </si>
  <si>
    <t xml:space="preserve"> биметаллическая "Амада" М42 5150х34х1,1 2/3</t>
  </si>
  <si>
    <t>1692 Т</t>
  </si>
  <si>
    <t>биметаллическая "Амада" М42 5150х34х1,1 3/4</t>
  </si>
  <si>
    <t>1693 Т</t>
  </si>
  <si>
    <t xml:space="preserve"> биметаллическая "Амада" М42 5150х34х1,1 4/6</t>
  </si>
  <si>
    <t>1694 Т</t>
  </si>
  <si>
    <t>биметаллическая "Амада" М42  5150х34х1,1 5/7</t>
  </si>
  <si>
    <t>1695 Т</t>
  </si>
  <si>
    <t xml:space="preserve"> биметаллическая"Амада"SGLB М42 5300х34х1,1 2/3</t>
  </si>
  <si>
    <t>1696 Т</t>
  </si>
  <si>
    <t xml:space="preserve"> биметаллическая "Амада" М42 5300х34х1,1 3/4</t>
  </si>
  <si>
    <t>1697 Т</t>
  </si>
  <si>
    <t>биметаллическая  "Амада" М42 5300х34х1,1 4/6</t>
  </si>
  <si>
    <t>1698 Т</t>
  </si>
  <si>
    <t>биметаллическая "Амада" SUPER HLG 5300х34х1,1 2/3</t>
  </si>
  <si>
    <t>1699 Т</t>
  </si>
  <si>
    <t>1700 Т</t>
  </si>
  <si>
    <t xml:space="preserve"> "Амада" М42 5300х34х1,1 5/7</t>
  </si>
  <si>
    <t>1701 Т</t>
  </si>
  <si>
    <t>1702 Т</t>
  </si>
  <si>
    <t>25.73.40.900.014.00.0796.000000000001</t>
  </si>
  <si>
    <t>Пластина</t>
  </si>
  <si>
    <t>твердосплавная, многогранная, диаметр 19,050 мм</t>
  </si>
  <si>
    <t>02114-120612 Т15К6 ГОСТ 19048-80</t>
  </si>
  <si>
    <t>поставка в течение 20 дней после  предоплаты</t>
  </si>
  <si>
    <t>1703 Т</t>
  </si>
  <si>
    <t>05114-190612 Т15К6 ГОСТ 19059-80</t>
  </si>
  <si>
    <t>1704 Т</t>
  </si>
  <si>
    <t>25.73.40.900.014.00.0796.000000000000</t>
  </si>
  <si>
    <t>твердосплавная, многогранная, диаметр 15,875 мм</t>
  </si>
  <si>
    <t>10113-110408 Т15К6 ГОСТ 19064-80</t>
  </si>
  <si>
    <t>1705 Т</t>
  </si>
  <si>
    <t>10113-110408 ВК8 ГОСТ 19064-80</t>
  </si>
  <si>
    <t>1706 Т</t>
  </si>
  <si>
    <t>10114-110408 Т15К6 ГОСТ 19065-80</t>
  </si>
  <si>
    <t>1707 Т</t>
  </si>
  <si>
    <t>10114-110408 ВК8 ГОСТ 19065-80</t>
  </si>
  <si>
    <t>1708 Т</t>
  </si>
  <si>
    <t>12113-150400 Т15К6 ГОСТ19070-80</t>
  </si>
  <si>
    <t>1709 Т</t>
  </si>
  <si>
    <t>12113-150400  ВК8 ГОСТ19070-80</t>
  </si>
  <si>
    <t>1710 Т</t>
  </si>
  <si>
    <t>12114-150400  Т15К6 ГОСТ19071-80</t>
  </si>
  <si>
    <t>1711 Т</t>
  </si>
  <si>
    <t>12114-150400 ВК8 ГОСТ19071-80</t>
  </si>
  <si>
    <t>1712 Т</t>
  </si>
  <si>
    <t>25.73.40.160.000.00.0796.000000000014</t>
  </si>
  <si>
    <t>Плашка</t>
  </si>
  <si>
    <t>круглая, диаметр резьбы М5, шаг резьбы 0,8 мм, резьба-правая, ГОСТ 9740 - 71</t>
  </si>
  <si>
    <t xml:space="preserve"> М5х0,8 ГОСТ9740-77</t>
  </si>
  <si>
    <t>1713 Т</t>
  </si>
  <si>
    <t>25.73.40.160.000.00.0796.000000000008</t>
  </si>
  <si>
    <t>круглая, диаметр резьбы М8, шаг резьбы 1,25 мм, резьба правая</t>
  </si>
  <si>
    <t xml:space="preserve"> М8х1,25 ГОСТ9740-77</t>
  </si>
  <si>
    <t>1714 Т</t>
  </si>
  <si>
    <t>25.73.40.160.000.00.0796.000000000009</t>
  </si>
  <si>
    <t>круглая, диаметр резьбы М6, шаг резьбы 1,0 мм, резьба правая</t>
  </si>
  <si>
    <t xml:space="preserve"> М6х1,0 ГОСТ9740-77</t>
  </si>
  <si>
    <t>1715 Т</t>
  </si>
  <si>
    <t>25.73.40.160.000.00.0796.000000000018</t>
  </si>
  <si>
    <t>круглая, диаметр резьбы М10 мм, шаг резьбы 1,5 мм, резьба правая</t>
  </si>
  <si>
    <t xml:space="preserve"> М10х1,5 ГОСТ9740-77</t>
  </si>
  <si>
    <t>1716 Т</t>
  </si>
  <si>
    <t>25.73.40.160.000.00.0796.000000000019</t>
  </si>
  <si>
    <t>круглая, диаметр М10, шаг резьбы 1 мм, вид резьбы-правая, ГОСТ 9740 - 71</t>
  </si>
  <si>
    <t xml:space="preserve"> М10х1,0 ГОСТ9740-77</t>
  </si>
  <si>
    <t>1717 Т</t>
  </si>
  <si>
    <t>25.73.40.160.000.00.0796.000000000020</t>
  </si>
  <si>
    <t>круглая, диаметр М10, шаг резьбы 1,25 мм, вид резьбы-правая, ГОСТ 9740 - 71</t>
  </si>
  <si>
    <t xml:space="preserve"> М10х1,25 ГОСТ9740-77</t>
  </si>
  <si>
    <t>1718 Т</t>
  </si>
  <si>
    <t>25.73.40.160.000.00.0796.000000000021</t>
  </si>
  <si>
    <t>круглая, диаметр М12, шаг резьбы 1,75 мм, вид резьбы-правая, ГОСТ 9740 - 71</t>
  </si>
  <si>
    <t xml:space="preserve"> М12х1,75 ГОСТ9740-77</t>
  </si>
  <si>
    <t>1719 Т</t>
  </si>
  <si>
    <t>25.73.40.160.000.00.0796.000000000022</t>
  </si>
  <si>
    <t>круглая, диаметр М14, шаг резьбы 1,5 мм, вид резьбы-правая, ГОСТ 9740 - 71</t>
  </si>
  <si>
    <t>М14х1,5 ГОСТ9740-77</t>
  </si>
  <si>
    <t>1720 Т</t>
  </si>
  <si>
    <t>25.73.40.160.000.00.0796.000000000010</t>
  </si>
  <si>
    <t>круглая, диаметр резьбы М16, шаг резьбы 1,5 мм, резьба правая</t>
  </si>
  <si>
    <t xml:space="preserve">М16х1,5 ГОСТ9740-77 </t>
  </si>
  <si>
    <t>1721 Т</t>
  </si>
  <si>
    <t>25.73.20.900.000.00.0796.000000000001</t>
  </si>
  <si>
    <t>круглая, шаг резьбы 1,5 мм, диаметр резьбы М18</t>
  </si>
  <si>
    <t>М18х1,5 ГОСТ9740-77</t>
  </si>
  <si>
    <t>1722 Т</t>
  </si>
  <si>
    <t>25.73.20.900.000.00.0796.000000000000</t>
  </si>
  <si>
    <t>круглая, шаг резьбы 1,5 мм, диаметр резьбы М20</t>
  </si>
  <si>
    <t>М20х1,5 ГОСТ9740-77</t>
  </si>
  <si>
    <t>1723 Т</t>
  </si>
  <si>
    <t>25.73.40.160.000.00.0796.000000000048</t>
  </si>
  <si>
    <t>круглая, диаметр резьбы М20, шаг резьбы 2,0 мм, резьба правая</t>
  </si>
  <si>
    <t>М20х2,0 ГОСТ9740-77</t>
  </si>
  <si>
    <t>1724 Т</t>
  </si>
  <si>
    <t>25.73.40.160.000.00.0796.000000000023</t>
  </si>
  <si>
    <t>круглая, диаметр резьбы М27, шаг резьбы 2,0 мм, резьба правая, ГОСТ 17587-72</t>
  </si>
  <si>
    <t>М27х2,0 ГОСТ9740-77</t>
  </si>
  <si>
    <t>1725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</si>
  <si>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</si>
  <si>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</si>
  <si>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</si>
  <si>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</si>
  <si>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1726 Т</t>
  </si>
  <si>
    <t>25.73.40.190.003.02.0796.000000000001</t>
  </si>
  <si>
    <t>Резец токарный</t>
  </si>
  <si>
    <t>из твердого сплава, подрезной, ГОСТ 18880-73</t>
  </si>
  <si>
    <t>2112-0007 32х20 Т15К6 ГОСТ18880-73</t>
  </si>
  <si>
    <t>Январь-апрель</t>
  </si>
  <si>
    <t>1727 Т</t>
  </si>
  <si>
    <t>25.73.40.190.003.02.0796.000000000003</t>
  </si>
  <si>
    <t>из твердого сплава, отрезной, ГОСТ 18884-73</t>
  </si>
  <si>
    <t>2130-0009 32х20  Т15К6ГОСТ18884-73</t>
  </si>
  <si>
    <t>1728 Т</t>
  </si>
  <si>
    <t>2130-0009 32х20  ВК8 ГОСТ18884-73</t>
  </si>
  <si>
    <t>1729 Т</t>
  </si>
  <si>
    <t>2130-0013 32х20  Т15К6ГОСТ18884-73</t>
  </si>
  <si>
    <t>1730 Т</t>
  </si>
  <si>
    <t>2130-0013 32х20 ВК8 ГОСТ18884-73</t>
  </si>
  <si>
    <t>1731 Т</t>
  </si>
  <si>
    <t>2130-0017 40х25 Т15К6 ГОСТ18884-73</t>
  </si>
  <si>
    <t>1732 Т</t>
  </si>
  <si>
    <t>2130-0017 40х25 ВК8 ГОСТ18884-73</t>
  </si>
  <si>
    <t>1733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</si>
  <si>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</si>
  <si>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</si>
  <si>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</si>
  <si>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1734 Т</t>
  </si>
  <si>
    <t xml:space="preserve">  2660-0005 25х16 ВК8 ГОСТ18885-73</t>
  </si>
  <si>
    <t>1735 Т</t>
  </si>
  <si>
    <t xml:space="preserve"> 2660-0007 32х20 Т15К6 ГОСТ18885-73</t>
  </si>
  <si>
    <t>1736 Т</t>
  </si>
  <si>
    <t xml:space="preserve">  2660-0007 32х20 ВК8 ГОСТ18885-73</t>
  </si>
  <si>
    <t>1737 Т</t>
  </si>
  <si>
    <t xml:space="preserve"> 2662-0005 16х16 Т15К6 ГОСТ18885-73</t>
  </si>
  <si>
    <t>1738 Т</t>
  </si>
  <si>
    <t>2662-0005 16х16 ВК8 ГОСТ18885-73</t>
  </si>
  <si>
    <t>1739 Т</t>
  </si>
  <si>
    <t xml:space="preserve"> 2662-0007 20х20 Т15К6 ГОСТ18885-73</t>
  </si>
  <si>
    <t>1740 Т</t>
  </si>
  <si>
    <t xml:space="preserve"> 2662-0007 20х20 ВК8 ГОСТ18885-73</t>
  </si>
  <si>
    <t>1741 Т</t>
  </si>
  <si>
    <t>26.51.33.900.005.02.0796.000000000005</t>
  </si>
  <si>
    <t>Рулетка</t>
  </si>
  <si>
    <t>из углеродистой стали, шкала номинальной длины 20 м, ГОСТ 7502-98</t>
  </si>
  <si>
    <t>Р20</t>
  </si>
  <si>
    <t>1742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</si>
  <si>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</si>
  <si>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</si>
  <si>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</si>
  <si>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</si>
  <si>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1743 Т</t>
  </si>
  <si>
    <t>25.73.40.390.000.01.0796.000000000036</t>
  </si>
  <si>
    <t>спиральное, с цилиндрическим хвостовиком, диаметр 3,1 мм</t>
  </si>
  <si>
    <t>1744 Т</t>
  </si>
  <si>
    <t>25.73.40.390.000.01.0796.000000000038</t>
  </si>
  <si>
    <t>спиральное, с цилиндрическим хвостовиком, диаметр 3,2 мм</t>
  </si>
  <si>
    <t>1745 Т</t>
  </si>
  <si>
    <t>25.73.40.390.000.01.0796.000000000039</t>
  </si>
  <si>
    <t>спиральное, с цилиндрическим хвостовиком, диаметр 3,3 мм</t>
  </si>
  <si>
    <t>Северо-Казахстанская область, Петропавловск пр.Я.Гашека,1</t>
  </si>
  <si>
    <t>1746 Т</t>
  </si>
  <si>
    <t>25.73.40.390.000.01.0796.000000000041</t>
  </si>
  <si>
    <t>спиральное, с цилиндрическим хвостовиком, диаметр 3,4 мм</t>
  </si>
  <si>
    <t>1747 Т</t>
  </si>
  <si>
    <t>25.73.40.390.000.01.0796.000000000042</t>
  </si>
  <si>
    <t>спиральное, с цилиндрическим хвостовиком, диаметр 3,5 мм</t>
  </si>
  <si>
    <t>1748 Т</t>
  </si>
  <si>
    <t>25.73.40.390.000.01.0796.000000000044</t>
  </si>
  <si>
    <t>спиральное, с цилиндрическим хвостовиком, диаметр 3,7 мм</t>
  </si>
  <si>
    <t>1749 Т</t>
  </si>
  <si>
    <t>25.73.40.390.000.01.0796.000000000047</t>
  </si>
  <si>
    <t>спиральное, с цилиндрическим хвостовиком, диаметр 4,0 мм</t>
  </si>
  <si>
    <t>1750 Т</t>
  </si>
  <si>
    <t>25.73.40.390.000.01.0796.000000000048</t>
  </si>
  <si>
    <t>спиральное, с цилиндрическим хвостовиком, диаметр 4,1 мм</t>
  </si>
  <si>
    <t>1751 Т</t>
  </si>
  <si>
    <t>25.73.40.390.000.01.0796.000000000049</t>
  </si>
  <si>
    <t>спиральное, с цилиндрическим хвостовиком, диаметр 4,2 мм</t>
  </si>
  <si>
    <t>1752 Т</t>
  </si>
  <si>
    <t>25.73.40.390.000.01.0796.000000000050</t>
  </si>
  <si>
    <t>спиральное, с цилиндрическим хвостовиком, диаметр 4,25 мм</t>
  </si>
  <si>
    <t>1753 Т</t>
  </si>
  <si>
    <t>25.73.40.390.000.01.0796.000000000058</t>
  </si>
  <si>
    <t>спиральное, с цилиндрическим хвостовиком, диаметр 5,0 мм</t>
  </si>
  <si>
    <t>1754 Т</t>
  </si>
  <si>
    <t>25.73.40.390.000.01.0796.000000000063</t>
  </si>
  <si>
    <t>спиральное, с цилиндрическим хвостовиком, диаметр 5,5мм</t>
  </si>
  <si>
    <t>1755 Т</t>
  </si>
  <si>
    <t>25.73.40.390.000.01.0796.000000000068</t>
  </si>
  <si>
    <t>спиральное, с цилиндрическим хвостовиком, диаметр 6,0 мм</t>
  </si>
  <si>
    <t>1756 Т</t>
  </si>
  <si>
    <t>25.73.40.390.000.01.0796.000000000075</t>
  </si>
  <si>
    <t>спиральное, с цилиндрическим хвостовиком, диаметр 6,7 мм</t>
  </si>
  <si>
    <t>1757 Т</t>
  </si>
  <si>
    <t>25.73.40.390.000.01.0796.000000000078</t>
  </si>
  <si>
    <t>спиральное, с цилиндрическим хвостовиком, диаметр 7,0 мм</t>
  </si>
  <si>
    <t>1758 Т</t>
  </si>
  <si>
    <t>25.73.40.390.000.01.0796.000000000083</t>
  </si>
  <si>
    <t>спиральное, с цилиндрическим хвостовиком, диаметр 7,5мм</t>
  </si>
  <si>
    <t>1759 Т</t>
  </si>
  <si>
    <t>25.73.40.390.000.01.0796.000000000088</t>
  </si>
  <si>
    <t>спиральное, с цилиндрическим хвостовиком, диаметр 8,0 мм</t>
  </si>
  <si>
    <t>1760 Т</t>
  </si>
  <si>
    <t>25.73.40.390.000.01.0796.000000000093</t>
  </si>
  <si>
    <t>спиральное, с цилиндрическим хвостовиком, диаметр 8,5мм</t>
  </si>
  <si>
    <t>1761 Т</t>
  </si>
  <si>
    <t>25.73.40.390.000.01.0796.000000000098</t>
  </si>
  <si>
    <t>спиральное, с цилиндрическим хвостовиком, диаметр 9,0 мм</t>
  </si>
  <si>
    <t>1762 Т</t>
  </si>
  <si>
    <t>25.73.40.390.000.01.0796.000000000110</t>
  </si>
  <si>
    <t>спиральное, с цилиндрическим хвостовиком, диаметр 10,2 мм</t>
  </si>
  <si>
    <t>1763 Т</t>
  </si>
  <si>
    <t>25.73.40.390.000.01.0796.000000000133</t>
  </si>
  <si>
    <t>спиральное, с цилиндрическим хвостовиком, диаметр 12,5мм</t>
  </si>
  <si>
    <t>1764 Т</t>
  </si>
  <si>
    <t>25.73.40.390.000.01.0796.000000000238</t>
  </si>
  <si>
    <t>спиральное, с коническим хвостовиком, диаметр 6,0 мм</t>
  </si>
  <si>
    <t>ГОСТ10903-77</t>
  </si>
  <si>
    <t>1765 Т</t>
  </si>
  <si>
    <t>25.73.40.390.000.01.0796.000000000255</t>
  </si>
  <si>
    <t>спиральное, с коническим хвостовиком, диаметр 9,0 мм</t>
  </si>
  <si>
    <t>1766 Т</t>
  </si>
  <si>
    <t>25.73.40.390.000.01.0796.000000000260</t>
  </si>
  <si>
    <t>спиральное, с коническим хвостовиком, диаметр 10,2 мм</t>
  </si>
  <si>
    <t>1767 Т</t>
  </si>
  <si>
    <t>25.73.40.390.000.01.0796.000000000261</t>
  </si>
  <si>
    <t>спиральное, с коническим хвостовиком, диаметр 10,5мм</t>
  </si>
  <si>
    <t>1768 Т</t>
  </si>
  <si>
    <t>25.73.40.390.000.01.0796.000000000267</t>
  </si>
  <si>
    <t>спиральное, с коническим хвостовиком, диаметр 12,0 мм</t>
  </si>
  <si>
    <t>1769 Т</t>
  </si>
  <si>
    <t>25.73.40.390.000.01.0796.000000000269</t>
  </si>
  <si>
    <t>спиральное, с коническим хвостовиком, диаметр 12,5мм</t>
  </si>
  <si>
    <t>1770 Т</t>
  </si>
  <si>
    <t>25.73.40.390.000.01.0796.000000000271</t>
  </si>
  <si>
    <t>спиральное, с коническим хвостовиком, диаметр 13,0 мм</t>
  </si>
  <si>
    <t>1771 Т</t>
  </si>
  <si>
    <t>25.73.40.390.000.01.0796.000000000276</t>
  </si>
  <si>
    <t>спиральное, с коническим хвостовиком, диаметр 14,0 мм</t>
  </si>
  <si>
    <t>1772 Т</t>
  </si>
  <si>
    <t>25.73.40.390.000.01.0796.000000000280</t>
  </si>
  <si>
    <t>спиральное, с коническим хвостовиком, диаметр 15 мм</t>
  </si>
  <si>
    <t>1773 Т</t>
  </si>
  <si>
    <t>25.73.40.390.000.01.0796.000000000287</t>
  </si>
  <si>
    <t>спиральное, с коническим хвостовиком, диаметр 16,5 мм</t>
  </si>
  <si>
    <t>1774 Т</t>
  </si>
  <si>
    <t>25.73.40.390.000.01.0796.000000000298</t>
  </si>
  <si>
    <t>спиральное, с коническим хвостовиком, диаметр 19,0 мм</t>
  </si>
  <si>
    <t>1775 Т</t>
  </si>
  <si>
    <t>25.73.40.390.000.01.0796.000000000319</t>
  </si>
  <si>
    <t>спиральное, с коническим хвостовиком, диаметр 24,0 мм</t>
  </si>
  <si>
    <t>1776 Т</t>
  </si>
  <si>
    <t>25.73.40.390.000.01.0796.000000000015</t>
  </si>
  <si>
    <t>спиральное, с цилиндрическим хвостовиком, диаметр 2 мм</t>
  </si>
  <si>
    <t>центровочное 2,0 ГОСТ14952-75</t>
  </si>
  <si>
    <t>1777 Т</t>
  </si>
  <si>
    <t>25.73.40.390.000.01.0796.000000000025</t>
  </si>
  <si>
    <t>спиральное, с цилиндрическим хвостовиком, диаметр 2,5 мм</t>
  </si>
  <si>
    <t>центровочное 2,5 ГОСТ14952-75</t>
  </si>
  <si>
    <t>1778 Т</t>
  </si>
  <si>
    <t>25.73.40.390.000.01.0796.000000000037</t>
  </si>
  <si>
    <t>спиральное, с цилиндрическим хвостовиком, диаметр 3,15 мм</t>
  </si>
  <si>
    <t>центровочное 3,15 ГОСТ14952-75</t>
  </si>
  <si>
    <t>1779 Т</t>
  </si>
  <si>
    <t>центровочное 4,0 ГОСТ14952-75</t>
  </si>
  <si>
    <t>1780 Т</t>
  </si>
  <si>
    <t>центровочное 5,0 ГОСТ14952-75</t>
  </si>
  <si>
    <t>1781 Т</t>
  </si>
  <si>
    <t>25.73.40.390.000.01.0796.000000000071</t>
  </si>
  <si>
    <t>спиральное, с цилиндрическим хвостовиком, диаметр 6,3 мм</t>
  </si>
  <si>
    <t>центровочное 6,3 ГОСТ14952-75</t>
  </si>
  <si>
    <t>1782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</si>
  <si>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</si>
  <si>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</si>
  <si>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</si>
  <si>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ГОСТ17025-71</t>
  </si>
  <si>
    <t>1783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</si>
  <si>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</si>
  <si>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</si>
  <si>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ГОСТ17025-71</t>
  </si>
  <si>
    <t>1784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</si>
  <si>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</si>
  <si>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</si>
  <si>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ГОСТ17025-71</t>
  </si>
  <si>
    <t>1785 Т</t>
  </si>
  <si>
    <t>25.73.40.650.000.00.0796.000000000000</t>
  </si>
  <si>
    <t>червячная, тип 2510-4057В, ГОСТ 9324-80</t>
  </si>
  <si>
    <t>112х90</t>
  </si>
  <si>
    <t>поставка не более 60 дней после  предоплаты</t>
  </si>
  <si>
    <t>1786 Т</t>
  </si>
  <si>
    <t>112х90 А</t>
  </si>
  <si>
    <t>1787 Т</t>
  </si>
  <si>
    <t>125х100</t>
  </si>
  <si>
    <t>1788 Т</t>
  </si>
  <si>
    <t>23.91.11.800.001.00.0018.000000000000</t>
  </si>
  <si>
    <t>Шкурка шлифовальная</t>
  </si>
  <si>
    <t>бумажная, водостойкая</t>
  </si>
  <si>
    <t>март-июль</t>
  </si>
  <si>
    <t xml:space="preserve"> Северо-Казахстанская область, г.Петропавловск </t>
  </si>
  <si>
    <t xml:space="preserve"> поставка в течение 20 дней</t>
  </si>
  <si>
    <t>1789 Т</t>
  </si>
  <si>
    <t>23.91.11.800.001.00.0018.000000000002</t>
  </si>
  <si>
    <t>тканевая, водостойкая</t>
  </si>
  <si>
    <t>1790 Т</t>
  </si>
  <si>
    <t>26.51.33.900.010.00.0796.000000000000</t>
  </si>
  <si>
    <t>Штангенциркуль</t>
  </si>
  <si>
    <t>ШЦ-I</t>
  </si>
  <si>
    <t>ШЦ I 125 (0,05)</t>
  </si>
  <si>
    <t>1791 Т</t>
  </si>
  <si>
    <t>26.51.33.900.010.00.0796.000000000003</t>
  </si>
  <si>
    <t>ШЦ-II</t>
  </si>
  <si>
    <t>ШЦ-II 150 (0,05)</t>
  </si>
  <si>
    <t>Северо-Казахстанская область, г.Петропавловск, пр. Я.Гашека,1</t>
  </si>
  <si>
    <t>1792 Т</t>
  </si>
  <si>
    <t>ШЦ-II 250 (0,05)</t>
  </si>
  <si>
    <t>1793 Т</t>
  </si>
  <si>
    <t>32.91.19.900.000.00.0796.000000000008</t>
  </si>
  <si>
    <t>дисковая, металлическая</t>
  </si>
  <si>
    <t>77 У</t>
  </si>
  <si>
    <t>1794 Т</t>
  </si>
  <si>
    <t>баллон 6 м. куб.</t>
  </si>
  <si>
    <t>поставка в течение 10 рабочих дней для ОТП - 60</t>
  </si>
  <si>
    <t>оплата по факту (для ОТП - 30 % предоплата)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</si>
  <si>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</si>
  <si>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</si>
  <si>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</si>
  <si>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</si>
  <si>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1795 Т</t>
  </si>
  <si>
    <t>25.73.30.930.034.00.0796.000000000000</t>
  </si>
  <si>
    <t>Краскопульт</t>
  </si>
  <si>
    <t>пневматический</t>
  </si>
  <si>
    <t>6697,00</t>
  </si>
  <si>
    <t>78 У</t>
  </si>
  <si>
    <t xml:space="preserve"> январь 2016г.</t>
  </si>
  <si>
    <t>январь 2016г.</t>
  </si>
  <si>
    <t xml:space="preserve">Предоплата 100% </t>
  </si>
  <si>
    <t>поставка в течении 5 дней (для ОТП -60)</t>
  </si>
  <si>
    <t>поставка в течении 10 дней (для ОТП -60)</t>
  </si>
  <si>
    <t>Территория поставщика</t>
  </si>
  <si>
    <t>январь, сентябрь-ноябрь</t>
  </si>
  <si>
    <t>1319-1 Т</t>
  </si>
  <si>
    <t>14,18,19</t>
  </si>
  <si>
    <t>1320-1 Т</t>
  </si>
  <si>
    <t>феваль-апрель</t>
  </si>
  <si>
    <t>1796 Т</t>
  </si>
  <si>
    <t>24.20.13.100.001.00.0168.000000000063</t>
  </si>
  <si>
    <t>горячедеформированная, стальная, бесшовная, наружный диаметр 219 мм, толщина стенки 12 мм, ГОСТ 8732-78</t>
  </si>
  <si>
    <t>1309-1 Т</t>
  </si>
  <si>
    <t>1797 Т</t>
  </si>
  <si>
    <t>24.20.13.900.000.04.0006.000000000003</t>
  </si>
  <si>
    <t>холоднодеформированная, стальная, бесшовная, особотонкостенная, наружный диаметр 8 мм, ГОСТ 8734-75</t>
  </si>
  <si>
    <t>поставка 10 дней</t>
  </si>
  <si>
    <t>Предоплата 50%</t>
  </si>
  <si>
    <t>1798 Т</t>
  </si>
  <si>
    <t>24.20.13.900.000.04.0006.000000000005</t>
  </si>
  <si>
    <t>холоднодеформированная, стальная, бесшовная, особотонкостенная, наружный диаметр 10 мм, ГОСТ 8734-75</t>
  </si>
  <si>
    <t>1799 Т</t>
  </si>
  <si>
    <t>24.20.13.900.000.04.0006.000000000007</t>
  </si>
  <si>
    <t>холоднодеформированная, стальная, бесшовная, особотонкостенная, наружный диаметр 12 мм, ГОСТ 8734-75</t>
  </si>
  <si>
    <t>1800 Т</t>
  </si>
  <si>
    <t>24.10.23.100.001.00.0796.000000000004</t>
  </si>
  <si>
    <t>из легированной стали, ГОСТ 7062-90</t>
  </si>
  <si>
    <t xml:space="preserve">ASME В 16.5 Grade SA350-LF2-Class1 Flanges  24,34'' #150-300 RF WN </t>
  </si>
  <si>
    <t>февраль-июнь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</si>
  <si>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</si>
  <si>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</si>
  <si>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</si>
  <si>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</si>
  <si>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</si>
  <si>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</si>
  <si>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</si>
  <si>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</si>
  <si>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</si>
  <si>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</si>
  <si>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</si>
  <si>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</si>
  <si>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</si>
  <si>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</si>
  <si>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</si>
  <si>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</si>
  <si>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</si>
  <si>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</si>
  <si>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</si>
  <si>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</si>
  <si>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</si>
  <si>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</si>
  <si>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</si>
  <si>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</si>
  <si>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16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</si>
  <si>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</si>
  <si>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</si>
  <si>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</si>
  <si>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VP-3203-D-0608-001.061</t>
  </si>
  <si>
    <t xml:space="preserve">Северо-Казахстанская область, Петропавловск </t>
  </si>
  <si>
    <t>1801 Т</t>
  </si>
  <si>
    <t>28.92.61.500.074.00.0796.000000000001</t>
  </si>
  <si>
    <t>Нож отвала</t>
  </si>
  <si>
    <t>для автогрейдера, средний</t>
  </si>
  <si>
    <t>поставка в течение 3 дней</t>
  </si>
  <si>
    <t>оплата по факту 100%</t>
  </si>
  <si>
    <t>1802 Т</t>
  </si>
  <si>
    <t>25.94.11.310.002.00.0778.000000000240</t>
  </si>
  <si>
    <t>Болт</t>
  </si>
  <si>
    <t>с шестигранной головкой  , диаметр резьбы 16 мм, длина 70 мм</t>
  </si>
  <si>
    <t>с потаем, с гайкой</t>
  </si>
  <si>
    <t>1803 Т</t>
  </si>
  <si>
    <t>Картридж струйный HP C4844AE №10 (black original)</t>
  </si>
  <si>
    <t>1804 Т</t>
  </si>
  <si>
    <t>24.20.11.100.000.00.0168.000000000004</t>
  </si>
  <si>
    <t>для нефтеперерабатывающей и нефтехимической промышленности, стальная, бесшовная, наружный диаметр 25 мм, толщина стенки 2,0 мм, группа А, ГОСТ 550-75</t>
  </si>
  <si>
    <t>поставка в течение 65 дней</t>
  </si>
  <si>
    <t>40% предоплата</t>
  </si>
  <si>
    <t>1805 Т</t>
  </si>
  <si>
    <t>24.10.21.470.000.01.0796.000000000001</t>
  </si>
  <si>
    <t>Отливка</t>
  </si>
  <si>
    <t>стальная, 3 группа особо ответственного назначения, марка 20ГМЛ, вес более 100 кг, ГОСТ 977-88</t>
  </si>
  <si>
    <t>326414 (передняя для секции АВЗ-14,6-16-Б1/8-1-6) ст. 20ГМЛ</t>
  </si>
  <si>
    <t>1806 Т</t>
  </si>
  <si>
    <t>416414 (задняя для секции АВЗ-14,6-16-Б1/8-1-6) ст. 20ГМЛ</t>
  </si>
  <si>
    <t>1807 Т</t>
  </si>
  <si>
    <t>324314 (передняя для секции АВЗ-14,6-16-Б1/6-1-6) ст 20ГМЛ</t>
  </si>
  <si>
    <t>1808 Т</t>
  </si>
  <si>
    <t>414414 (задняя для секции АВЗ-14,6-16-Б1/6-1-6) ст 20ГМЛ</t>
  </si>
  <si>
    <t>1809 Т</t>
  </si>
  <si>
    <t>422424 (передняя для секции АВЗ-14,6-25-Б1/4-2-6) ст 20ГМЛ</t>
  </si>
  <si>
    <t>1810 Т</t>
  </si>
  <si>
    <t>302404 (задняя для секции АВЗ-14,6-25Б1/4-2-6) ст. 20ГМЛ</t>
  </si>
  <si>
    <t>1811 Т</t>
  </si>
  <si>
    <t>342444 (передняя для секции АВМ-Г14,6-0,6-Б1-В/4-4-3) ст 20ГМЛ</t>
  </si>
  <si>
    <t>1812 Т</t>
  </si>
  <si>
    <t>302304 (задняя для секции АВМ-Г14,6-0,6-Б1-В/4-4-3) ст. 20ГМЛ</t>
  </si>
  <si>
    <t>1813 Т</t>
  </si>
  <si>
    <t>26.30.30.900.010.00.0796.000000000001</t>
  </si>
  <si>
    <t>емкость 20 пар</t>
  </si>
  <si>
    <t xml:space="preserve">Бокс КМПн 2/6 с проз.крыш </t>
  </si>
  <si>
    <t>оплата 100% по факту поставки товара</t>
  </si>
  <si>
    <t>1814 Т</t>
  </si>
  <si>
    <t>27.12.23.700.000.00.0796.000000000005</t>
  </si>
  <si>
    <t>серия КМ, малогабаритный</t>
  </si>
  <si>
    <t>Контактор КМЭ-0910 9А 220В</t>
  </si>
  <si>
    <t>1815 Т</t>
  </si>
  <si>
    <t>26.52.28.500.000.01.0796.000000000000</t>
  </si>
  <si>
    <t>Таймер</t>
  </si>
  <si>
    <t>электронный</t>
  </si>
  <si>
    <t xml:space="preserve">Таймер электронный ТЭ-15 </t>
  </si>
  <si>
    <t>1816 Т</t>
  </si>
  <si>
    <t>27.12.31.900.000.00.0796.000000000000</t>
  </si>
  <si>
    <t>серия ПМА, нереверсивный, с тепловым реле, величина пускателя в зависимости от номинального тока 50 А</t>
  </si>
  <si>
    <t>Пускатель ПМА 3110 380В (откр,реле)</t>
  </si>
  <si>
    <t>1817 Т</t>
  </si>
  <si>
    <t>25.93.11.330.001.01.0006.000000000007</t>
  </si>
  <si>
    <t>Канат</t>
  </si>
  <si>
    <t>стальной, свивка двойная, тип ЛК-О, диаметр 13 мм, ГОСТ 3077-80</t>
  </si>
  <si>
    <t>Канат стальной диаметром 13 мм</t>
  </si>
  <si>
    <t>1818 Т</t>
  </si>
  <si>
    <t>Шнур к преобразователю ультразвуковомуLemo-Lemo</t>
  </si>
  <si>
    <t>1819 Т</t>
  </si>
  <si>
    <t>27.40.39.900.002.00.0796.000000000010</t>
  </si>
  <si>
    <t>тип цоколя E27, мощность 7 Вт</t>
  </si>
  <si>
    <t>Лампа МО 6,5 Вт</t>
  </si>
  <si>
    <t>1820 Т</t>
  </si>
  <si>
    <t>27.40.15.990.001.00.0796.000000000088</t>
  </si>
  <si>
    <t>тип цоколя 2G10, мощность 40 Вт</t>
  </si>
  <si>
    <t>Лампа энергосберегающая 40Вт</t>
  </si>
  <si>
    <t>1204-1 Т</t>
  </si>
  <si>
    <t>1511-1 Т</t>
  </si>
  <si>
    <t>1504-1 Т</t>
  </si>
  <si>
    <t>1205-1 Т</t>
  </si>
  <si>
    <t>199-1 Т</t>
  </si>
  <si>
    <t>1512-1 Т</t>
  </si>
  <si>
    <t>1821 Т</t>
  </si>
  <si>
    <t>Редуктор 329054</t>
  </si>
  <si>
    <t>в течение 15 дней</t>
  </si>
  <si>
    <t xml:space="preserve">поставка в течение 5 дней </t>
  </si>
  <si>
    <t>185-1 Т</t>
  </si>
  <si>
    <t>февраль, март, апрель, май, июнь, август, сентябрь,октябрь, ноябрь, декабрь</t>
  </si>
  <si>
    <t>1822 Т</t>
  </si>
  <si>
    <t>19.20.29.590.000.08.0112.000000000007</t>
  </si>
  <si>
    <t xml:space="preserve">класс 75W, - 40 сП, С, 4,1 </t>
  </si>
  <si>
    <t>трансмиссионное Castrol Syntrax Universal Plus 75W-90</t>
  </si>
  <si>
    <t>оплата 100 % по факту</t>
  </si>
  <si>
    <t>1823 Т</t>
  </si>
  <si>
    <t>22.19.73.470.001.01.0796.000000000001</t>
  </si>
  <si>
    <t>для легковых автомобилей, рулевой рейки</t>
  </si>
  <si>
    <t>автомобиль  КИА Мохаве</t>
  </si>
  <si>
    <t>1824 Т</t>
  </si>
  <si>
    <t>29.32.30.670.008.00.0796.000000000003</t>
  </si>
  <si>
    <t>Тяга</t>
  </si>
  <si>
    <t>рулевая, для легкового автомобиля, поперечная</t>
  </si>
  <si>
    <t>1825 Т</t>
  </si>
  <si>
    <t>29.32.20.990.013.00.0796.000000000000</t>
  </si>
  <si>
    <t>лобовое, для легкового автомобиля, триплекс</t>
  </si>
  <si>
    <t xml:space="preserve">автомобиль  ГАЗ 322132 </t>
  </si>
  <si>
    <t>февраль, март</t>
  </si>
  <si>
    <t>1161-1 Т</t>
  </si>
  <si>
    <t>507-1 Т</t>
  </si>
  <si>
    <t>февраль,март, апрель, май,  июль, август, сентябрь,октябрь, ноябрь</t>
  </si>
  <si>
    <t>1826 Т</t>
  </si>
  <si>
    <t>29.32.30.950.025.02.0796.000000000003</t>
  </si>
  <si>
    <t>Стойка</t>
  </si>
  <si>
    <t>стабилизатора, задняя, для легковых автомобилей</t>
  </si>
  <si>
    <t xml:space="preserve">автомобиль Тойота Камри </t>
  </si>
  <si>
    <t>Склад поставщика</t>
  </si>
  <si>
    <t>1827 Т</t>
  </si>
  <si>
    <t>29.32.30.990.008.00.0796.000000000006</t>
  </si>
  <si>
    <t>для легкового автомобиля, для стабилизатора</t>
  </si>
  <si>
    <t>1828 Т</t>
  </si>
  <si>
    <t>29.32.30.500.001.01.0796.000000000000</t>
  </si>
  <si>
    <t>Подушка</t>
  </si>
  <si>
    <t>амортизатора, для легкового автомобиля</t>
  </si>
  <si>
    <t>49-1 У</t>
  </si>
  <si>
    <t>предоплата 10%</t>
  </si>
  <si>
    <t>1023-1 Т</t>
  </si>
  <si>
    <t>поставка в течение 60 дней</t>
  </si>
  <si>
    <t>1015-1 Т</t>
  </si>
  <si>
    <t>1017-1 Т</t>
  </si>
  <si>
    <t>исключена</t>
  </si>
  <si>
    <t>1829 Т</t>
  </si>
  <si>
    <t>24.34.12.900.000.02.0796.000000000000</t>
  </si>
  <si>
    <t>пломбировочная , из нержавеющей стали</t>
  </si>
  <si>
    <t>диам. 3,2 мм длина 175 мм, 2% церий WC20</t>
  </si>
  <si>
    <t>17 календарных дней</t>
  </si>
  <si>
    <t>1830 Т</t>
  </si>
  <si>
    <t>24.34.13.100.001.00.0166.000000000005</t>
  </si>
  <si>
    <t>сварочная, сплошного сечения, диаметр 4 мм</t>
  </si>
  <si>
    <t>диам. 4 мм длина 450 мм, ОК 46.00, пачки по 6,6 кг.</t>
  </si>
  <si>
    <t>1831 Т</t>
  </si>
  <si>
    <t>20.59.59.600.045.00.0168.000000000001</t>
  </si>
  <si>
    <t>Железа (II) сульфат гептагидрат</t>
  </si>
  <si>
    <t>кристаллы, сорт 1, ГОСТ 6981-94</t>
  </si>
  <si>
    <t>7,8,13,14,15,19</t>
  </si>
  <si>
    <t>11,18,19</t>
  </si>
  <si>
    <t>1837 Т</t>
  </si>
  <si>
    <t>15.20.32.990.006.03.0715.000000000000</t>
  </si>
  <si>
    <t>для защиты от пониженных температур, мужские, из натуральной водостойкой кожи</t>
  </si>
  <si>
    <t>1838 Т</t>
  </si>
  <si>
    <t>28.13.32.000.209.00.0796.000000000001</t>
  </si>
  <si>
    <t>Кольцо поршневое</t>
  </si>
  <si>
    <t>уплотнительное</t>
  </si>
  <si>
    <t>GPN4D2500-HM061 POLYPAC SLYDRING E/DWR КОЛЬЦО НАПРАВЛЯЮЩЕЕ</t>
  </si>
  <si>
    <t>Северо-Казахстанская область, г.Петропавловск, пр.Я.Гашека 1</t>
  </si>
  <si>
    <t xml:space="preserve">февраль </t>
  </si>
  <si>
    <t xml:space="preserve"> Северо-Казахстанская область г.Петропавловск</t>
  </si>
  <si>
    <t>поставка в течение 100 дней</t>
  </si>
  <si>
    <t>1839 Т</t>
  </si>
  <si>
    <t>GRN4D1800-HM061 POLYPAC I/DWR КОЛЬЦО НАПРАВЛЯЮЩЕЕ</t>
  </si>
  <si>
    <t>1840 Т</t>
  </si>
  <si>
    <t>PG4402500-M12T TURCON GLYD RING уплотнение поршня</t>
  </si>
  <si>
    <t>1841 Т</t>
  </si>
  <si>
    <t>RSK401800-M12T TURCON STEPSEAL 2K уплотнение штока</t>
  </si>
  <si>
    <t>1842 Т</t>
  </si>
  <si>
    <t>28.22.19.300.015.00.0796.000000000000</t>
  </si>
  <si>
    <t>Грязесъемник</t>
  </si>
  <si>
    <t>для подъемно-транспортного оборудования</t>
  </si>
  <si>
    <t>WE5301800-M12T TURCON EXCLUDER ГРЯЗЕСЪЕМНИК</t>
  </si>
  <si>
    <t>1843 Т</t>
  </si>
  <si>
    <t>28.14.20.000.004.01.0796.000000000000</t>
  </si>
  <si>
    <t>Соединение</t>
  </si>
  <si>
    <t>стальное, для соединения стальных труб к приборам и аппаратам, устанавливаемым в системах контроля и автоматического регулирования технологических процессов</t>
  </si>
  <si>
    <t>HFM MMA 1/4-16 ИЗМЕРИТЕЛЬНОЕ СОЕДИНЕНИЕ</t>
  </si>
  <si>
    <t>1844 Т</t>
  </si>
  <si>
    <t>HFM MK 14-1,5-16 КОНТРОЛЬНАЯ ТОЧКА МАНОМЕТРА</t>
  </si>
  <si>
    <t>1845 Т</t>
  </si>
  <si>
    <t>22.19.30.300.001.00.0796.000000000004</t>
  </si>
  <si>
    <t>Рукав</t>
  </si>
  <si>
    <t>резиновый, высокого давления, с металлической оплеткой, наружный диаметр 16 мм</t>
  </si>
  <si>
    <t>HFM SKE 1000-16  ШЛАНГ ВЫСОКОГО ДАВЛЕНИЯ</t>
  </si>
  <si>
    <t>поставка в течение 30  дней</t>
  </si>
  <si>
    <t>1846 Т</t>
  </si>
  <si>
    <t>Ниппель БРС 3/4" WS6BF6 (с пылезащитой) DIXON</t>
  </si>
  <si>
    <t>поставка в течение 60 календарных дней</t>
  </si>
  <si>
    <t>1847 Т</t>
  </si>
  <si>
    <t>Розетка БРС 3/4" 6WSBF6 (с пылезащитой)  DIXON</t>
  </si>
  <si>
    <t>1848 Т</t>
  </si>
  <si>
    <t>28.14.11.900.004.00.0796.000000000083</t>
  </si>
  <si>
    <t>стальной, тип соединения муфтовое, пружинный</t>
  </si>
  <si>
    <t>клапан RPEC-LWN (Sun Hydraulics)</t>
  </si>
  <si>
    <t>1849 Т</t>
  </si>
  <si>
    <t>28.12.14.500.000.01.0796.000000000008</t>
  </si>
  <si>
    <t>гидравлический, пропорциональный, дроссельный клапан</t>
  </si>
  <si>
    <t>Клапан CBCA-LHN  (Sun Hydraulics)</t>
  </si>
  <si>
    <t>1850 Т</t>
  </si>
  <si>
    <t>26.51.52.700.002.00.0796.000000000357</t>
  </si>
  <si>
    <t>общетехнический, диаметр корпуса 63 мм, класс точности 1,6, диапазон показаний 0-15000</t>
  </si>
  <si>
    <t xml:space="preserve">Манометр с трубкой бурдона
Model: 213.53.063 
400 бар G ¼ B                  присоединение радиальное
</t>
  </si>
  <si>
    <t>поставка в течение 25 календарных дней</t>
  </si>
  <si>
    <t xml:space="preserve">оплата 100% по факту поставки  </t>
  </si>
  <si>
    <t>1851 Т</t>
  </si>
  <si>
    <t>32.50.42.900.000.00.0796.000000000003</t>
  </si>
  <si>
    <t>защитные, из пластмассы</t>
  </si>
  <si>
    <t>Очки газосварочные Amparo "Премиум" закрытого типа с непрямой вентиляцией премиум класса и двойными линзами. Благодаря специальной конструкции с двойной линзой обеспечивают устойчивый эффект антизапотевания, позволяя работать при большой влажности и сильных перепадах температур, обеспечивая степень затемнения 5DIN. Соответствуют ГОСТ Р 12.4.230.1-2007.</t>
  </si>
  <si>
    <t>1852 Т</t>
  </si>
  <si>
    <t>20.59.59.200.000.00.0112.000000000000</t>
  </si>
  <si>
    <t>Ингибитор</t>
  </si>
  <si>
    <t>коррозии, против коррозии</t>
  </si>
  <si>
    <t>Порошок VpCI-649 BD</t>
  </si>
  <si>
    <t>поставка 30 дней</t>
  </si>
  <si>
    <t>448-1 Т</t>
  </si>
  <si>
    <t>473-1 Т</t>
  </si>
  <si>
    <t>439-1 Т</t>
  </si>
  <si>
    <t>493-1 Т</t>
  </si>
  <si>
    <t>496-1 Т</t>
  </si>
  <si>
    <t>1853 Т</t>
  </si>
  <si>
    <t>24.10.66.900.000.01.0168.000000000364</t>
  </si>
  <si>
    <t>стальной, марка Ст. 09Г2С, диаметр 260 мм, ГОСТ 19281-89</t>
  </si>
  <si>
    <t>1854 Т</t>
  </si>
  <si>
    <t>24.10.66.900.000.01.0168.000000000337</t>
  </si>
  <si>
    <t>стальной, марка Ст.38ХС, диаметр 30 мм, ГОСТ 4543-71</t>
  </si>
  <si>
    <t>1855 Т</t>
  </si>
  <si>
    <t>24.10.66.900.000.01.0168.000000000363</t>
  </si>
  <si>
    <t>стальной, марка Ст. 09Г2С, диаметр 300 мм, ГОСТ 19281-89</t>
  </si>
  <si>
    <t>1856 Т</t>
  </si>
  <si>
    <t>24.10.66.900.000.01.0168.000000000362</t>
  </si>
  <si>
    <t>стальной, марка Ст. 09Г2С, диаметр 360 мм, ГОСТ 19281-89</t>
  </si>
  <si>
    <t>453-1 Т</t>
  </si>
  <si>
    <t>1857 Т</t>
  </si>
  <si>
    <t>24.10.66.900.000.01.0168.000000000330</t>
  </si>
  <si>
    <t>стальной, марка Ст.38ХС, диаметр 75 мм, ГОСТ 4543-71</t>
  </si>
  <si>
    <t>459-1 Т</t>
  </si>
  <si>
    <t>590-1 Т</t>
  </si>
  <si>
    <t>560-1 Т</t>
  </si>
  <si>
    <t>1858 Т</t>
  </si>
  <si>
    <t>24.10.31.900.000.01.0168.000000000189</t>
  </si>
  <si>
    <t>стальной, марка Ст. 09Г2С, толщина 40 мм, ГОСТ 19903-74</t>
  </si>
  <si>
    <t>1859 Т</t>
  </si>
  <si>
    <t>24.10.31.900.000.01.0168.000000000195</t>
  </si>
  <si>
    <t>стальной, марка Ст.30ХГСА, толщина 40 мм, ГОСТ 19903-74</t>
  </si>
  <si>
    <t>572-1 Т</t>
  </si>
  <si>
    <t>1860 Т</t>
  </si>
  <si>
    <t>24.44.22.100.002.00.0166.000000000000</t>
  </si>
  <si>
    <t>медный, круглый, тянутый, ГОСТ 1535-2006</t>
  </si>
  <si>
    <t>1861 Т</t>
  </si>
  <si>
    <t>24.20.13.100.001.00.0168.000000000055</t>
  </si>
  <si>
    <t>горячедеформированная, стальная, бесшовная, наружный диаметр 168 мм, толщина стенки 36 мм, ГОСТ 8732-78</t>
  </si>
  <si>
    <t>1862 Т</t>
  </si>
  <si>
    <t>24.20.13.900.000.03.0168.000000000013</t>
  </si>
  <si>
    <t>холодно и теплодеформированная, стальная, бесшовная, размер 219*8  , ГОСТ 8732-78</t>
  </si>
  <si>
    <t>1455-1 Т</t>
  </si>
  <si>
    <t>965-1 Т</t>
  </si>
  <si>
    <t>1307-1 Т</t>
  </si>
  <si>
    <t>1454-1 Т</t>
  </si>
  <si>
    <t>1465-1 Т</t>
  </si>
  <si>
    <t>1467-1 Т</t>
  </si>
  <si>
    <t>1468-1 Т</t>
  </si>
  <si>
    <t>1481-1 Т</t>
  </si>
  <si>
    <t>1472-1 Т</t>
  </si>
  <si>
    <t>1863 Т</t>
  </si>
  <si>
    <t>Для прокладок Dn40-Dn50, #300 SS СНП с графитовым наполнителем по ASME B16.20-2009</t>
  </si>
  <si>
    <t>поставка в течении 40 дней</t>
  </si>
  <si>
    <t>Предоплата 100%</t>
  </si>
  <si>
    <t>6,7,8,11,14</t>
  </si>
  <si>
    <t>747-1 Т</t>
  </si>
  <si>
    <t>Защитные очки открытого типа из ударопрочного поликарбоната, боковая и верхняя защита. Возможность ношения с коррегирующими очками. Цвета (прозрачный,желтый,дымчатый)</t>
  </si>
  <si>
    <t>февраль-март</t>
  </si>
  <si>
    <t>1864 Т</t>
  </si>
  <si>
    <t>22.19.20.300.002.00.0166.000000000000</t>
  </si>
  <si>
    <t>Шнур</t>
  </si>
  <si>
    <t>уплотнительный, резиновый, круглого (квадратного) сечения, типа 1 - кислотощелочестойкий, диаметр 2,0 мм, ГОСТ 6467-79</t>
  </si>
  <si>
    <t>диаметр 2 мм</t>
  </si>
  <si>
    <t xml:space="preserve">Северо-Казахстанская область, г.Петропавловск, пр. Я.Гашека </t>
  </si>
  <si>
    <t xml:space="preserve">14 дней </t>
  </si>
  <si>
    <t>1865 Т</t>
  </si>
  <si>
    <t>20.52.10.900.003.00.0796.000000000000</t>
  </si>
  <si>
    <t>Клей - герметик</t>
  </si>
  <si>
    <t>жидкий, анаэробный, для надежной фиксации металлов</t>
  </si>
  <si>
    <t>прозрачный 310 мл.</t>
  </si>
  <si>
    <t>634-1 Т</t>
  </si>
  <si>
    <t>635-1 Т</t>
  </si>
  <si>
    <t>636-1 Т</t>
  </si>
  <si>
    <t>637-1 Т</t>
  </si>
  <si>
    <t>638-1 Т</t>
  </si>
  <si>
    <t>639-1 Т</t>
  </si>
  <si>
    <t>640-1 Т</t>
  </si>
  <si>
    <t>641-1 Т</t>
  </si>
  <si>
    <t>642-1 Т</t>
  </si>
  <si>
    <t>643-1 Т</t>
  </si>
  <si>
    <t>644-1 Т</t>
  </si>
  <si>
    <t>645-1 Т</t>
  </si>
  <si>
    <t>646-1 Т</t>
  </si>
  <si>
    <t>647-1 Т</t>
  </si>
  <si>
    <t>648-1 Т</t>
  </si>
  <si>
    <t>649-1 Т</t>
  </si>
  <si>
    <t>650-1 Т</t>
  </si>
  <si>
    <t>651-1 Т</t>
  </si>
  <si>
    <t>652-1 Т</t>
  </si>
  <si>
    <t>653-1 Т</t>
  </si>
  <si>
    <t>1832 Т</t>
  </si>
  <si>
    <t>20.59.59.200.000.00.0166.000000000000</t>
  </si>
  <si>
    <t>Порошок VpCI-307</t>
  </si>
  <si>
    <t>CPT</t>
  </si>
  <si>
    <t>1833 Т</t>
  </si>
  <si>
    <t>Порошок VpCI-609</t>
  </si>
  <si>
    <t>1834 Т</t>
  </si>
  <si>
    <t>20.59.59.630.002.00.0872.000000000000</t>
  </si>
  <si>
    <t>Суспензия люминисцентная</t>
  </si>
  <si>
    <t>для нанесения на проверяемые детали способом суспензии при магнитопорошковом контроле, магнитопорошковая суспензия на масляной основе</t>
  </si>
  <si>
    <t xml:space="preserve">Черные индикаторные чернила 7HF, аэрозоль 400 мл. </t>
  </si>
  <si>
    <t>50 % предоплта</t>
  </si>
  <si>
    <t>1835 Т</t>
  </si>
  <si>
    <t xml:space="preserve">люминесцентная магнитная суспензия  14HF, аэрозоль 400 мл. </t>
  </si>
  <si>
    <t>1836 Т</t>
  </si>
  <si>
    <t xml:space="preserve">белый контрастный грунт WCP-2 аэрозоль 400 мл.  </t>
  </si>
  <si>
    <t>792</t>
  </si>
  <si>
    <t xml:space="preserve"> февраль, март, апрель, май, июнь, август, сентябрь,октябрь </t>
  </si>
  <si>
    <t>7,14,15,18,19</t>
  </si>
  <si>
    <t>6-1 Т</t>
  </si>
  <si>
    <t>поставка в течение 60 дней после  предоплаты</t>
  </si>
  <si>
    <t>1866 Т</t>
  </si>
  <si>
    <t>32.91.19.300.000.00.0796.000000000001</t>
  </si>
  <si>
    <t>Кисть малярная</t>
  </si>
  <si>
    <t>плоская</t>
  </si>
  <si>
    <t>1867 Т</t>
  </si>
  <si>
    <t>14.12.30.100.000.00.0715.000000000010</t>
  </si>
  <si>
    <t>для защиты рук технические, спилковые, усиленные</t>
  </si>
  <si>
    <t xml:space="preserve">перчатки TIG XL </t>
  </si>
  <si>
    <t xml:space="preserve">февраль-март </t>
  </si>
  <si>
    <t>1868 Т</t>
  </si>
  <si>
    <t xml:space="preserve">перчатки MIG XL </t>
  </si>
  <si>
    <t>69-1 У</t>
  </si>
  <si>
    <t>1869 Т</t>
  </si>
  <si>
    <t>20.59.41.990.002.04.0166.000000000000</t>
  </si>
  <si>
    <t>термостойкая, марка Циатим-221, ГОСТ 9433-80</t>
  </si>
  <si>
    <t>Смазка Циатим-221, однородная мазь гл. структуры от светло-желтого до коричневого цвета, температура каплепадения, °С, не ниже  200, пенетрация при 25 °С , мм•10-1 280-360, вязкость эффективная при (-50) °С и среднем градиенте скорости деформации 10 с-1Па</t>
  </si>
  <si>
    <t>1870 Т</t>
  </si>
  <si>
    <t>Для прокладки СНП 010-01 SS/Graphite-Filled по чертежу.</t>
  </si>
  <si>
    <t>1871 Т</t>
  </si>
  <si>
    <t>26.51.53.100.001.00.0796.000000000000</t>
  </si>
  <si>
    <t>Анализатор углерода и серы</t>
  </si>
  <si>
    <t>метод анализа инфракрасная спектроскопия, динамический диапазон при массе пробы 1 гр: углерод 0,6 -6,0% ppm, точность углерод 0,3- 0,5% ppm, сера 0,3-0,5% ppm, измерение в металлах, огнеупорных керамиках и неорганических материалах</t>
  </si>
  <si>
    <t xml:space="preserve">Стилоскоп СЛП-4 </t>
  </si>
  <si>
    <t>1872 Т</t>
  </si>
  <si>
    <t>26.51.51.700.019.00.0796.000000000001</t>
  </si>
  <si>
    <t>Пирометр</t>
  </si>
  <si>
    <t>излучение полное, диапазон изменения температуры - 50 + 2500˚С, ГОСТ 28243-96</t>
  </si>
  <si>
    <t>Термометр инфракрасный UNI-T UT303B</t>
  </si>
  <si>
    <t>12 дней</t>
  </si>
  <si>
    <t>1873 Т</t>
  </si>
  <si>
    <t>26.51.62.330.001.00.0796.000000000001</t>
  </si>
  <si>
    <t>Твердомер</t>
  </si>
  <si>
    <t>для измерения твердости различных изделий по шкале Супер-Роквелла (HRC) / Бринелля (НВ) / Шора "D" (HSD) / Роквелла (HRC) / Бринелля (НВ), портативный</t>
  </si>
  <si>
    <t>Твердомер МЕТ - УД</t>
  </si>
  <si>
    <t>1874 Т</t>
  </si>
  <si>
    <t>февраль-март, июль-сентябрь</t>
  </si>
  <si>
    <t>1875 Т</t>
  </si>
  <si>
    <t>24.10.23.100.001.00.0796.000000000001</t>
  </si>
  <si>
    <t>из инструментальной легированной стали</t>
  </si>
  <si>
    <t>Поковка 600.14 ГОСТ 6533-78 сталь 09Г2С ГОСТ 19281-89</t>
  </si>
  <si>
    <t>поставка в течение 20 рабочих дней</t>
  </si>
  <si>
    <t>1876 Т</t>
  </si>
  <si>
    <t>Поковка 450.14 ГОСТ Р 52630-2012 сталь 09Г2С ГОСТ 19281-89</t>
  </si>
  <si>
    <t>1877 Т</t>
  </si>
  <si>
    <t>Поковка 574х30 ГОСТ Р 52630-2012 сталь 09Г2С ГОСТ 19281-89</t>
  </si>
  <si>
    <t>1878 Т</t>
  </si>
  <si>
    <t>28.24.11.510.000.00.0796.000000000000</t>
  </si>
  <si>
    <t>Аппарат углошлифовальный</t>
  </si>
  <si>
    <t>ручной</t>
  </si>
  <si>
    <t>УШМ G13 HITACHI</t>
  </si>
  <si>
    <t xml:space="preserve">поставка 10 дней </t>
  </si>
  <si>
    <t xml:space="preserve">предоплата 50% </t>
  </si>
  <si>
    <t>1879 Т</t>
  </si>
  <si>
    <t>25.73.40.190.004.00.0796.000000000000</t>
  </si>
  <si>
    <t>для резки листов из металла, дерева, пластика, электрический</t>
  </si>
  <si>
    <t>мангуст-миди-электро</t>
  </si>
  <si>
    <t>1880 Т</t>
  </si>
  <si>
    <t>25.73.40.900.025.00.0796.000000000000</t>
  </si>
  <si>
    <t>Лезвие</t>
  </si>
  <si>
    <t>для резца</t>
  </si>
  <si>
    <t>№14 Р6М5</t>
  </si>
  <si>
    <t>1881 Т</t>
  </si>
  <si>
    <t>№22 Р6М5</t>
  </si>
  <si>
    <t>1882 Т</t>
  </si>
  <si>
    <t>20.30.12.700.002.00.0166.000000000000</t>
  </si>
  <si>
    <t>Грунт-эмаль</t>
  </si>
  <si>
    <t xml:space="preserve"> однокомпонентная</t>
  </si>
  <si>
    <t xml:space="preserve"> грунт полиуретановый "ПроКор" беживый </t>
  </si>
  <si>
    <t>1883 Т</t>
  </si>
  <si>
    <t>20.30.12.700.000.00.0166.000000000100</t>
  </si>
  <si>
    <t>полиуретановая</t>
  </si>
  <si>
    <t xml:space="preserve">эмаль полиуретановая "ПроКор" RAL 1021 гл. </t>
  </si>
  <si>
    <t>1884 Т</t>
  </si>
  <si>
    <t>20.59.59.690.009.00.0166.000000000001</t>
  </si>
  <si>
    <t>Отвердитель</t>
  </si>
  <si>
    <t>для полиуретановой краски</t>
  </si>
  <si>
    <t xml:space="preserve"> отвердитель Десмур № 75 МРА/А</t>
  </si>
  <si>
    <t>1885 Т</t>
  </si>
  <si>
    <t>20.30.22.700.001.00.0112.000000000000</t>
  </si>
  <si>
    <t>Разбавитель</t>
  </si>
  <si>
    <t>для лакокрасочных материалов, на полиуретановой основе</t>
  </si>
  <si>
    <t xml:space="preserve"> разбовитель SPC-03</t>
  </si>
  <si>
    <t>112</t>
  </si>
  <si>
    <t>литр(текше дм) \ литр(куб.дм)</t>
  </si>
  <si>
    <t>147-1 Т</t>
  </si>
  <si>
    <t>1886 Т</t>
  </si>
  <si>
    <t>23.91.11.600.008.00.0796.000000000000</t>
  </si>
  <si>
    <t xml:space="preserve">  брус</t>
  </si>
  <si>
    <t xml:space="preserve"> абразивный</t>
  </si>
  <si>
    <t xml:space="preserve">АБХ 125х6х3х12 АС6 160/125 100% </t>
  </si>
  <si>
    <t xml:space="preserve">поставка 30 дней </t>
  </si>
  <si>
    <t xml:space="preserve">предоплата 30% </t>
  </si>
  <si>
    <t>1887 Т</t>
  </si>
  <si>
    <t>абразивный</t>
  </si>
  <si>
    <t xml:space="preserve">АБХ 125х6х3х12 АС6 80/63 100% </t>
  </si>
  <si>
    <t>79 У</t>
  </si>
  <si>
    <t>81.29.13.000.001.00.0777.000000000000</t>
  </si>
  <si>
    <t>Услуги санитарные (дезинфекция, дезинсекция, дератизация и аналогичные)</t>
  </si>
  <si>
    <t>выполнение услуги в течение 10-и дней</t>
  </si>
  <si>
    <t>оплата по факту выполнения работ</t>
  </si>
  <si>
    <t>11,14,18,19</t>
  </si>
  <si>
    <t>281-1 Т</t>
  </si>
  <si>
    <t>поставка в течение 15 дней</t>
  </si>
  <si>
    <t>275-1 Т</t>
  </si>
  <si>
    <t>276-1 Т</t>
  </si>
  <si>
    <t>277-1 Т</t>
  </si>
  <si>
    <t>280-1 Т</t>
  </si>
  <si>
    <t>272-1 Т</t>
  </si>
  <si>
    <t>273-1 Т</t>
  </si>
  <si>
    <t>274-1 Т</t>
  </si>
  <si>
    <t>1888 Т</t>
  </si>
  <si>
    <t>29.32.30.400.002.00.0796.000000000003</t>
  </si>
  <si>
    <t>Подшипник ступицы</t>
  </si>
  <si>
    <t>задний, для легкового автомобиля</t>
  </si>
  <si>
    <t>автомобиль  Тойота Камри</t>
  </si>
  <si>
    <t>1889 Т</t>
  </si>
  <si>
    <t>22.19.30.500.002.10.0796.000000000000</t>
  </si>
  <si>
    <t>гидроусилителя, резиновый, автомобильный</t>
  </si>
  <si>
    <t>1890 Т</t>
  </si>
  <si>
    <t>29.32.30.990.098.01.0796.000000000006</t>
  </si>
  <si>
    <t>для легкового автомобиля, заднего моста</t>
  </si>
  <si>
    <t>1891 Т</t>
  </si>
  <si>
    <t>1892 Т</t>
  </si>
  <si>
    <t>28.29.13.500.000.02.0796.000000000001</t>
  </si>
  <si>
    <t>салонный, для легкового автомобиля</t>
  </si>
  <si>
    <t>1893 Т</t>
  </si>
  <si>
    <t>29.31.30.300.020.00.0839.000000000015</t>
  </si>
  <si>
    <t>стартера, для грузового автомобиля, металлографитная</t>
  </si>
  <si>
    <t xml:space="preserve">автомобиль  КАМАЗ 65117 </t>
  </si>
  <si>
    <t>1894 Т</t>
  </si>
  <si>
    <t>29.31.30.300.016.02.0796.000000000000</t>
  </si>
  <si>
    <t>для грузового автомобиля, втягивающее, для стартера, с электромеханическим перемещением шестерни привода</t>
  </si>
  <si>
    <t>1895 Т</t>
  </si>
  <si>
    <t>29.31.30.300.018.01.0796.000000000000</t>
  </si>
  <si>
    <t>обгонная, для стартера, для легкового автомобиля, роликового типа</t>
  </si>
  <si>
    <t>1896 Т</t>
  </si>
  <si>
    <t>29.32.30.990.020.02.0796.000000000000</t>
  </si>
  <si>
    <t>для грузового автомобиля, привода вентилятора</t>
  </si>
  <si>
    <t>1897 Т</t>
  </si>
  <si>
    <t>29.31.30.300.021.00.0796.000000000002</t>
  </si>
  <si>
    <t>для грузового автомобиля, для статера с электромеханическим перемещением шестерни привода</t>
  </si>
  <si>
    <t>1898 Т</t>
  </si>
  <si>
    <t>22.29.25.500.006.00.0796.000000000005</t>
  </si>
  <si>
    <t>карандаш, 21 грамм</t>
  </si>
  <si>
    <t>Клей-карандаш 21гр.</t>
  </si>
  <si>
    <t>поставка в течении 1-го дня</t>
  </si>
  <si>
    <t>1899 Т</t>
  </si>
  <si>
    <t>Скотч двухстороний 40мм</t>
  </si>
  <si>
    <t>1900 Т</t>
  </si>
  <si>
    <t>17.23.13.320.000.00.0796.000000000002</t>
  </si>
  <si>
    <t>простая, 12 листа, ГОСТ 12063-89</t>
  </si>
  <si>
    <t>Тетрадь 12 л. клетка</t>
  </si>
  <si>
    <t>1901 Т</t>
  </si>
  <si>
    <t>Карандаш простой, с ластиком</t>
  </si>
  <si>
    <t>1902 Т</t>
  </si>
  <si>
    <t>Нож канцелярский</t>
  </si>
  <si>
    <t>1903 Т</t>
  </si>
  <si>
    <t>22.29.25.500.005.00.0796.000000000010</t>
  </si>
  <si>
    <t>пластмассовая, прозрачная, цветная с держателем европодвес, 25 см</t>
  </si>
  <si>
    <t>Линейка с держателем</t>
  </si>
  <si>
    <t>1904 Т</t>
  </si>
  <si>
    <t>32.99.59.900.006.00.0796.000000000000</t>
  </si>
  <si>
    <t>Бейдж</t>
  </si>
  <si>
    <t>нагрудной, визитная карточка</t>
  </si>
  <si>
    <t>1905 Т</t>
  </si>
  <si>
    <t>А4 250гр. глянцевая</t>
  </si>
  <si>
    <t>1906 Т</t>
  </si>
  <si>
    <t>17.23.14.500.000.00.5111.000000000077</t>
  </si>
  <si>
    <t>для офисного оборудования, формат А4, плотность 280 г/м2, ГОСТ 6656-76</t>
  </si>
  <si>
    <t xml:space="preserve">А4 280гр </t>
  </si>
  <si>
    <t>1907 Т</t>
  </si>
  <si>
    <t>А4 200гр глянцевая</t>
  </si>
  <si>
    <t>1908 Т</t>
  </si>
  <si>
    <t xml:space="preserve">А4 200гр </t>
  </si>
  <si>
    <t>1909 Т</t>
  </si>
  <si>
    <t>Пружина для переплета из металла 8 мм</t>
  </si>
  <si>
    <t>1910 Т</t>
  </si>
  <si>
    <t>Пленка для ламинирования А3</t>
  </si>
  <si>
    <t>1911 Т</t>
  </si>
  <si>
    <t>Пленка для ламинирования А4</t>
  </si>
  <si>
    <r>
      <t>Испытание образцов листового материала на стойкость к водородному растрескиванию</t>
    </r>
    <r>
      <rPr>
        <b/>
        <sz val="10"/>
        <rFont val="Times New Roman"/>
        <family val="1"/>
        <charset val="204"/>
      </rPr>
      <t xml:space="preserve"> </t>
    </r>
  </si>
  <si>
    <t>1912 Т</t>
  </si>
  <si>
    <t>1913 Т</t>
  </si>
  <si>
    <t>1914 Т</t>
  </si>
  <si>
    <t>1915 Т</t>
  </si>
  <si>
    <t>438-1 Т</t>
  </si>
  <si>
    <t>1449-1 Т</t>
  </si>
  <si>
    <t>465-1 Т</t>
  </si>
  <si>
    <t>1471-1 Т</t>
  </si>
  <si>
    <t>467-1 Т</t>
  </si>
  <si>
    <t>480-1 Т</t>
  </si>
  <si>
    <t>497-1 Т</t>
  </si>
  <si>
    <t>475-1 Т</t>
  </si>
  <si>
    <t>1464-1 Т</t>
  </si>
  <si>
    <t>498-1 Т</t>
  </si>
  <si>
    <t>Строп текстильный 1,0/4000</t>
  </si>
  <si>
    <t>ленточный, текстильный, грузоподъемность 1 т, петлевой</t>
  </si>
  <si>
    <t>13.94.11.900.002.00.0796.000000000001</t>
  </si>
  <si>
    <t>1917 Т</t>
  </si>
  <si>
    <t>Строп текстильный 2,5/5000</t>
  </si>
  <si>
    <t>ленточный, текстильный, грузоподъемность 2 т, петлевой</t>
  </si>
  <si>
    <t>13.94.11.900.002.00.0796.000000000002</t>
  </si>
  <si>
    <t>1916 Т</t>
  </si>
  <si>
    <t>1077-1 Т</t>
  </si>
  <si>
    <t>14, 18</t>
  </si>
  <si>
    <t>Маска сварщика пластик 102*52мм</t>
  </si>
  <si>
    <t>сварочная</t>
  </si>
  <si>
    <t>Маска</t>
  </si>
  <si>
    <t>32.99.11.900.009.00.0796.000000000002</t>
  </si>
  <si>
    <t>1953 Т</t>
  </si>
  <si>
    <t>Строп текстильный 1,0/2000</t>
  </si>
  <si>
    <t>1952 Т</t>
  </si>
  <si>
    <t>773.0053 Колпачок короткий</t>
  </si>
  <si>
    <t>1951 Т</t>
  </si>
  <si>
    <t>773.0174 Цанга 3,2ммх47,0мм с диффузором</t>
  </si>
  <si>
    <t>1950 Т</t>
  </si>
  <si>
    <t xml:space="preserve">773.0064 Цанга 3,2ммх56,0мм </t>
  </si>
  <si>
    <t>1949 Т</t>
  </si>
  <si>
    <t>775.0082 Сопло керамическое (NW10,0мм/LO  37,0мм)</t>
  </si>
  <si>
    <t>1948 Т</t>
  </si>
  <si>
    <t>775.1183 Сопло керамическое D 12х50мм)</t>
  </si>
  <si>
    <t>1947 Т</t>
  </si>
  <si>
    <t>775.0124 Газовый диффузор3,2мм</t>
  </si>
  <si>
    <t>1946 Т</t>
  </si>
  <si>
    <t>775.1143 Изолятор</t>
  </si>
  <si>
    <t>для сопла горелок, из полимера</t>
  </si>
  <si>
    <t>Изолятор</t>
  </si>
  <si>
    <t>27.90.32.000.007.00.0796.000000000000</t>
  </si>
  <si>
    <t>1945 Т</t>
  </si>
  <si>
    <t>MD0009-12 Наконечник токосъемный М6/D1,2</t>
  </si>
  <si>
    <t>1944 Т</t>
  </si>
  <si>
    <t>ТС0014 Сопло TIG  газ. линза Gr. D9,8 (53N60)</t>
  </si>
  <si>
    <t>1943 Т</t>
  </si>
  <si>
    <t>ТС0014 Сопло TIG  Gr. D9,8 (13N10)</t>
  </si>
  <si>
    <t>1942 Т</t>
  </si>
  <si>
    <t xml:space="preserve">ТЕ0003-32 Держатель цанги TIG D3.2 (13N29) </t>
  </si>
  <si>
    <t>1941 Т</t>
  </si>
  <si>
    <t xml:space="preserve">TD0003-32 Цанга TIG D3.2 (13N24) </t>
  </si>
  <si>
    <t>1940 Т</t>
  </si>
  <si>
    <t>BW0065 Электрододержатель заглушка  короткая (TIG 9-20-25)</t>
  </si>
  <si>
    <t>Электрододержатель</t>
  </si>
  <si>
    <t>27.90.31.500.007.00.0796.000000000000</t>
  </si>
  <si>
    <t>1939 Т</t>
  </si>
  <si>
    <t>BW0063 Электрододержатель заглушка  длинная (TIG 9-20-25)</t>
  </si>
  <si>
    <t>1938 Т</t>
  </si>
  <si>
    <t>Колпачок дл. А-7322.490</t>
  </si>
  <si>
    <t>1937 Т</t>
  </si>
  <si>
    <t>Колпачок дл. А-7322.492</t>
  </si>
  <si>
    <t>1936 Т</t>
  </si>
  <si>
    <t>Цанга А-7322.511</t>
  </si>
  <si>
    <t>1935 Т</t>
  </si>
  <si>
    <t>Т-0401 (Ref.№ 1389) Колпак</t>
  </si>
  <si>
    <t>1934 Т</t>
  </si>
  <si>
    <t>Т-0408 (Ref.№ 1376) Электрод/ Electrode</t>
  </si>
  <si>
    <t>1933 Т</t>
  </si>
  <si>
    <t>Т-10409 (Ref.№ РС101) Колпак/ Retaining Cap</t>
  </si>
  <si>
    <t>1932 Т</t>
  </si>
  <si>
    <t>Т-2954 (Ref.№ DP101-19) Сопло/ Nozzie 1,9 mm</t>
  </si>
  <si>
    <t>1931 Т</t>
  </si>
  <si>
    <t>Т-2955 (Ref.№ DP101-17) Сопло/ Nozzie 1,7 mm</t>
  </si>
  <si>
    <t>1930 Т</t>
  </si>
  <si>
    <t>Т-3349 (Ref.№ DP101-14) Сопло/ Nozzie 1,4 mm</t>
  </si>
  <si>
    <t>1929 Т</t>
  </si>
  <si>
    <t>21 день</t>
  </si>
  <si>
    <t>Пластина внутренняя 428000 к Sg-9000F-V</t>
  </si>
  <si>
    <t>1928 Т</t>
  </si>
  <si>
    <t>Пластина внутренняя 528005 к Sg-9000V</t>
  </si>
  <si>
    <t>1927 Т</t>
  </si>
  <si>
    <t>Пластина нуружная защитная к Speedglas 9100 износостойкая (527001)</t>
  </si>
  <si>
    <t>1926 Т</t>
  </si>
  <si>
    <t>Маска сварщика Speedglas 9100 V 5,8,9-13 DIN (501805+)</t>
  </si>
  <si>
    <t>1925 Т</t>
  </si>
  <si>
    <t>Сопло газовое GAS NOZZLE,CONICAL L77/D13, PMT42W 4300260C</t>
  </si>
  <si>
    <t>1924 Т</t>
  </si>
  <si>
    <t>Распылитель газовый  GAS DIFFUSER PMT/MMT42-KEMPPI W006146</t>
  </si>
  <si>
    <t>1923 Т</t>
  </si>
  <si>
    <t>Электрододержатель заглушка длинная</t>
  </si>
  <si>
    <t>1922 Т</t>
  </si>
  <si>
    <t>Электрододержатель заглушка короткая</t>
  </si>
  <si>
    <t>1921 Т</t>
  </si>
  <si>
    <t>Цанга для вольфрамового электрода д.3,2мм</t>
  </si>
  <si>
    <t>1920 Т</t>
  </si>
  <si>
    <t>Изолирующее кольцо</t>
  </si>
  <si>
    <t>1919 Т</t>
  </si>
  <si>
    <t>Сопло для горелки аргонно-дуговой сварки d=9,8 mm (TIG17-18-26)10N48/6/TC0004</t>
  </si>
  <si>
    <t>для оборудования газовой резки</t>
  </si>
  <si>
    <t>28.29.86.000.014.00.0796.000000000000</t>
  </si>
  <si>
    <t>1918 Т</t>
  </si>
  <si>
    <t>Исключена</t>
  </si>
  <si>
    <t>7-1 Р</t>
  </si>
  <si>
    <t>клапанная Коробка к НП-800</t>
  </si>
  <si>
    <t>для гидравлических систем</t>
  </si>
  <si>
    <t>Коробка клапанная</t>
  </si>
  <si>
    <t>28.12.20.900.028.00.0796.000000000000</t>
  </si>
  <si>
    <t>1958 Т</t>
  </si>
  <si>
    <t>60 календарных дней</t>
  </si>
  <si>
    <t>Адаптер наконечника Contact Tip Adapter M8 PTM 42/MMT42_KEMPPI 4304600</t>
  </si>
  <si>
    <t>1957 Т</t>
  </si>
  <si>
    <t>Втулка изолирующая INSULATING BUSH PMT 42_KEMPPI 4307030</t>
  </si>
  <si>
    <t>1956 Т</t>
  </si>
  <si>
    <t>Наконечник контактный Contact Tip 1,2 M8_KEMPPI 9580124</t>
  </si>
  <si>
    <t>1955 Т</t>
  </si>
  <si>
    <t>Шестерня ведущая GEAR WHEEL D28_KEMPPI 4265240</t>
  </si>
  <si>
    <t>из цветных сплавов, цилиндрический</t>
  </si>
  <si>
    <t>Вал-шестерня</t>
  </si>
  <si>
    <t>28.15.22.900.001.00.0796.000000000002</t>
  </si>
  <si>
    <t>1954 Т</t>
  </si>
  <si>
    <t>1238-1 Т</t>
  </si>
  <si>
    <t>6,18,19</t>
  </si>
  <si>
    <t>1240-1 Т</t>
  </si>
  <si>
    <t>143-1 Т</t>
  </si>
  <si>
    <t>1131-1 Т</t>
  </si>
  <si>
    <t>1211-1 Т</t>
  </si>
  <si>
    <t>344-1 Т</t>
  </si>
  <si>
    <t>261-1 Т</t>
  </si>
  <si>
    <t>Горелка TTC 250WS 4M TIG-TORCH_KEMPPI 627025504</t>
  </si>
  <si>
    <t>141-1 Т</t>
  </si>
  <si>
    <t>763-1 Т</t>
  </si>
  <si>
    <t>1227-1 Т</t>
  </si>
  <si>
    <t>14,15,19</t>
  </si>
  <si>
    <t>1198-1 Т</t>
  </si>
  <si>
    <t>1207-1 Т</t>
  </si>
  <si>
    <t>1208-1 Т</t>
  </si>
  <si>
    <t>160-1 Т</t>
  </si>
  <si>
    <t>139-1 Т</t>
  </si>
  <si>
    <t>1959 Т</t>
  </si>
  <si>
    <t>30-45 дней</t>
  </si>
  <si>
    <t>1960 Т</t>
  </si>
  <si>
    <t>24.44.26.321.000.00.0168.000000000005</t>
  </si>
  <si>
    <t>специального назначения, латунная, круглая, тянутая, диаметр 20*2 мм</t>
  </si>
  <si>
    <t>1305-1 Т</t>
  </si>
  <si>
    <t>1313-1 Т</t>
  </si>
  <si>
    <t>1316-1 Т</t>
  </si>
  <si>
    <t>11,14,15,18,19</t>
  </si>
  <si>
    <t>Ткань капроновая</t>
  </si>
  <si>
    <t>из синтетических нитей, с содержанием капрон</t>
  </si>
  <si>
    <t>13.20.31.300.000.01.0006.000000000002</t>
  </si>
  <si>
    <t>1970 Т</t>
  </si>
  <si>
    <t xml:space="preserve">автомобиль МАЗ 5440А5 </t>
  </si>
  <si>
    <t>лобовое, для грузового автомобиля, триплекс</t>
  </si>
  <si>
    <t>29.32.20.990.013.00.0796.000000000002</t>
  </si>
  <si>
    <t>1969 Т</t>
  </si>
  <si>
    <t>уровня пола, полуприцеп МАЗ 975800</t>
  </si>
  <si>
    <t>для прицепа, длина - 175 мм, ширина - 75 мм, высота -25</t>
  </si>
  <si>
    <t>29.20.30.900.000.00.0796.000000000000</t>
  </si>
  <si>
    <t>1968 Т</t>
  </si>
  <si>
    <t>для автобуса</t>
  </si>
  <si>
    <t>Регулятор уровня пола</t>
  </si>
  <si>
    <t>29.32.30.900.022.00.0796.000000000000</t>
  </si>
  <si>
    <t>1967 Т</t>
  </si>
  <si>
    <t xml:space="preserve">поставка в течение 20 дней </t>
  </si>
  <si>
    <t>реактивной штанги, для грузового автомобиля</t>
  </si>
  <si>
    <t>Шарнир</t>
  </si>
  <si>
    <t>29.32.30.950.000.00.0796.000000000003</t>
  </si>
  <si>
    <t>1966 Т</t>
  </si>
  <si>
    <t>поставка в течение 5-и дней</t>
  </si>
  <si>
    <t>Бумвинил № 24 арт. 122 т-синий</t>
  </si>
  <si>
    <t>переплетный материал, на бумажной основе, пигментированный с поливинилхлоридным покрытием, водостойкий</t>
  </si>
  <si>
    <t>Бумвинил</t>
  </si>
  <si>
    <t>13.96.14.000.005.00.0006.000000000000</t>
  </si>
  <si>
    <t>1965 Т</t>
  </si>
  <si>
    <t>Кабель сетевой, Ship (D175A-P)</t>
  </si>
  <si>
    <t>1964 Т</t>
  </si>
  <si>
    <t>поставка 25 дней</t>
  </si>
  <si>
    <t>3ERAG60VKX</t>
  </si>
  <si>
    <t>тонкий слой твёрдого материала, прямоугольной, правильной формы</t>
  </si>
  <si>
    <t>25.73.60.930.000.00.0796.000000000000</t>
  </si>
  <si>
    <t>1963 Т</t>
  </si>
  <si>
    <t>WMTSLSR522N</t>
  </si>
  <si>
    <t>токарный, к станку</t>
  </si>
  <si>
    <t>Резцедержатель</t>
  </si>
  <si>
    <t>28.49.21.350.001.00.0796.000000000000</t>
  </si>
  <si>
    <t>1962 Т</t>
  </si>
  <si>
    <t>SR 16-236</t>
  </si>
  <si>
    <t>Зажим</t>
  </si>
  <si>
    <t>25.73.40.900.029.00.0796.000000000000</t>
  </si>
  <si>
    <t>1961 Т</t>
  </si>
  <si>
    <t>1978 Т</t>
  </si>
  <si>
    <t>28.92.12.300.011.00.0796.000000000000</t>
  </si>
  <si>
    <t>гидравлический, для свинчивания и развинчивания насосно-компрессорных труб</t>
  </si>
  <si>
    <t>Ключ гидралический ГКШ-1200 с запасными вкладышами и плашками  под 60,73,89,114</t>
  </si>
  <si>
    <t>поставка в течении 30 дней</t>
  </si>
  <si>
    <t>831-1 Т</t>
  </si>
  <si>
    <t>7,18,19</t>
  </si>
  <si>
    <t>930-1 Т</t>
  </si>
  <si>
    <t>932-1 Т</t>
  </si>
  <si>
    <t>933-1 Т</t>
  </si>
  <si>
    <t>936-1 Т</t>
  </si>
  <si>
    <t>937-1 Т</t>
  </si>
  <si>
    <t>939-1 Т</t>
  </si>
  <si>
    <t>940-1 Т</t>
  </si>
  <si>
    <t>941-1 Т</t>
  </si>
  <si>
    <t>942-1 Т</t>
  </si>
  <si>
    <t>833-1 Т</t>
  </si>
  <si>
    <t>835-1 Т</t>
  </si>
  <si>
    <t>836-1 Т</t>
  </si>
  <si>
    <t>837-1 Т</t>
  </si>
  <si>
    <t>838-1 Т</t>
  </si>
  <si>
    <t>839-1 Т</t>
  </si>
  <si>
    <t>841-1 Т</t>
  </si>
  <si>
    <t>842-1 Т</t>
  </si>
  <si>
    <t>844-1 Т</t>
  </si>
  <si>
    <t>845-1 Т</t>
  </si>
  <si>
    <t>847-1 Т</t>
  </si>
  <si>
    <t>848-1 Т</t>
  </si>
  <si>
    <t>849-1 Т</t>
  </si>
  <si>
    <t>850-1 Т</t>
  </si>
  <si>
    <t>851-1 Т</t>
  </si>
  <si>
    <t>853-1 Т</t>
  </si>
  <si>
    <t>944-1 Т</t>
  </si>
  <si>
    <t>945-1 Т</t>
  </si>
  <si>
    <t>946-1 Т</t>
  </si>
  <si>
    <t>804-1 Т</t>
  </si>
  <si>
    <t>1979 Т</t>
  </si>
  <si>
    <t>Для шпилек АМ16-20  ст. 30ХМА.IV.4.019 ГОСТ 9066-75</t>
  </si>
  <si>
    <t>Северо-Казахстанская область, Петропавловск, пр. Я. Гашека 1</t>
  </si>
  <si>
    <t>100 % предоплата</t>
  </si>
  <si>
    <t>1980 Т</t>
  </si>
  <si>
    <t>24.33.11.100.005.00.0166.000000000008</t>
  </si>
  <si>
    <t>Для гаек  АМ16  ст 35ХМ.IV.4.019 ГОСТ 9064-75</t>
  </si>
  <si>
    <t>1981 Т</t>
  </si>
  <si>
    <t>24.33.11.100.005.00.0166.000000000012</t>
  </si>
  <si>
    <t>Для гаек  АМ20 ст 30ХМА.IV.4.019 ГОСТ 9064-75</t>
  </si>
  <si>
    <t>1982 Т</t>
  </si>
  <si>
    <t>лист 30 ст. 20</t>
  </si>
  <si>
    <t>20-30 дней</t>
  </si>
  <si>
    <t>1983 Т</t>
  </si>
  <si>
    <t>1984 Т</t>
  </si>
  <si>
    <t>1985 Т</t>
  </si>
  <si>
    <t>563-1 Т</t>
  </si>
  <si>
    <t>1303-1 Т</t>
  </si>
  <si>
    <t>458-1 Т</t>
  </si>
  <si>
    <t>461-1 Т</t>
  </si>
  <si>
    <t>6,15,19</t>
  </si>
  <si>
    <t>790-1 Т</t>
  </si>
  <si>
    <t>Плитка (керамогранит) размер 300х300 матовая, цвет бежевый (по согласованию)</t>
  </si>
  <si>
    <t>30 % предоплата</t>
  </si>
  <si>
    <t>1971 Т</t>
  </si>
  <si>
    <t>ВИГИТАЛ -06 -внешний вид: от светлой до коричневой;
-водородный показатель: рН 8-9;
-содержание полифункциональных присадок: 5%;
-не подвержена биологическому поражению;
-коррозийно-нейтральна, пожаробезопасна.</t>
  </si>
  <si>
    <t>1972 Т</t>
  </si>
  <si>
    <t>MOBIL CUT- 230 Внешний вид концентрата: Коричневая жидкость
Внешний вид в разведенном состоянии: Полупрозрачная микроэмульсия
Содержание минерального масла (в концентрате)- 47%
pH при 5% концентрации - 9,3
Критическая концентрация при испытании на коррозию (DIN 51360/Il), % - 4%
Поправочный коэффициент рефрактометра - 1,1</t>
  </si>
  <si>
    <t>1973 Т</t>
  </si>
  <si>
    <t>Лента транспортерная 2Л-1000-3-ТК200-3-1-И-НБ (8мм)</t>
  </si>
  <si>
    <t>11,13,14,15</t>
  </si>
  <si>
    <t>742-1 Т</t>
  </si>
  <si>
    <t>март, апрель-июнь, июль-сентябрь,октябрь-декабрь</t>
  </si>
  <si>
    <t xml:space="preserve"> EXW</t>
  </si>
  <si>
    <t xml:space="preserve">поставка в течении 1 дня дня </t>
  </si>
  <si>
    <t>23-1 Т</t>
  </si>
  <si>
    <t>24-1 Т</t>
  </si>
  <si>
    <t>25-1 Т</t>
  </si>
  <si>
    <t>27-1 Т</t>
  </si>
  <si>
    <t>193-1 Т</t>
  </si>
  <si>
    <t>194-1 Т</t>
  </si>
  <si>
    <t>195-1 Т</t>
  </si>
  <si>
    <t>1974 Т</t>
  </si>
  <si>
    <t>26.51.53.900.000.01.0796.000000000000</t>
  </si>
  <si>
    <t>Спектрофотометр</t>
  </si>
  <si>
    <t>портативный, диапазон 320-1100 нм, разрешение длины волны 1 нм, ширина линии 5 нм, с радиочастотной идентификацией</t>
  </si>
  <si>
    <t>Фотометр КФК-3-01-"ЗОМЗ" фотоэлектрический</t>
  </si>
  <si>
    <t>5 дней</t>
  </si>
  <si>
    <t>1975 Т</t>
  </si>
  <si>
    <t>26.51.65.000.008.00.0796.000000000000</t>
  </si>
  <si>
    <t>Виброметр</t>
  </si>
  <si>
    <t>цифровой</t>
  </si>
  <si>
    <t>Виброизмерительный прибор ЯНТАРЬ-М в стандартной комплектации</t>
  </si>
  <si>
    <t>1976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</si>
  <si>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</si>
  <si>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</si>
  <si>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</si>
  <si>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СП-80 с запасными вкладышами и плашками под 60,73,89,114мм.</t>
  </si>
  <si>
    <t xml:space="preserve">ОИ </t>
  </si>
  <si>
    <t xml:space="preserve">март </t>
  </si>
  <si>
    <t xml:space="preserve">поставка в течение 20 дней    </t>
  </si>
  <si>
    <t xml:space="preserve">предоплата 50%    </t>
  </si>
  <si>
    <t>1977 Т</t>
  </si>
  <si>
    <t>26.40.32.900.001.00.0796.000000000000</t>
  </si>
  <si>
    <t>Регистратор</t>
  </si>
  <si>
    <t>речевой информации,           4-х канальный</t>
  </si>
  <si>
    <t xml:space="preserve">Устройство записи телефонных разговоров TR1P             </t>
  </si>
  <si>
    <t xml:space="preserve">поставка в течении 20 дней    </t>
  </si>
  <si>
    <t>с внесенными изменениями приказами № 11 от  08.01.2016г., № 23 от 14.01.2016г., № 28 от 21.01.2016г., № 37 от 25.01.2016г., № 53 от 29.01.2016 г., № 54 от 29.01.2016 г., № 59 от 01.02.2016г.. № 60 от 01.02.2016г., № 67 от 02.02.2016г., № 72 от 03.02.2016г., № 73 от 03.02.2016г., № 74 от 03.02.2016г., № 82 от 04.02.2016г., № 83 от 04.02.2016г, № 84 от 04.02.2016г., № 85 от 04.02.2016г., № 86 от 05.02.2016 г., № 87 от 05.02.2016 г., № 88 от 05.02.2016 г., № 94 от 08.02.2016 г., № 95 от 08.02.2016 г., № 102 от 09.02.2016г., № 103 от 09.02.2016 г., № 111 от 10.02.2016 г., № 114 от 10.02.2016 г., № 116 от 11.02.2016 г., № 120 от 12.02.2016 г., № 121 от 15.02.2016г., № 126 от 15.02.2016 г., № 127 от 16.02.2016 г., № 128 от 16.02.2016 г., №134 от 16.02.2016г. г., № 141 от 17.02.2016 г., № 142 от 17.02.2016 г., № 153 от 18.02.2016 г., № 154 от 18.02.2016г., № 155 от 19.02.2016г., № 156 от 19.02.2016г., № 158 от 19.02.2016г., № 171 от 24.02.2016г., № 185 от 25.02.2016г., № 186 от 25.02.2016г., № 187 от 25.02.2016г., № 188 от 26.02.2016г., № 189 от 26.02.2016г., № 190 от 26.02.2016г., № 191 от 26.02.2016г., № 199 от 26.02.2016г., № 200 от 26.02.2016г., № 201 от 26.02.2016г., № 202 от 26.02.2016г., № 203 от 29.02.2016г., № 204 от 29.02.2016г., № 205 от 29.02.2016г.г.</t>
  </si>
  <si>
    <t>1986 Т</t>
  </si>
  <si>
    <t>32.99.16.300.002.00.0796.000000000002</t>
  </si>
  <si>
    <t>Печать</t>
  </si>
  <si>
    <t>для нумерации</t>
  </si>
  <si>
    <t>Нумератор автоматический 6-ти разрядный</t>
  </si>
  <si>
    <t>поставка в течении 1 дня</t>
  </si>
  <si>
    <t xml:space="preserve">оплата 100% по факту </t>
  </si>
  <si>
    <t>1987 Т</t>
  </si>
  <si>
    <t>1988 Т</t>
  </si>
  <si>
    <t>500VA</t>
  </si>
  <si>
    <t>1989 Т</t>
  </si>
  <si>
    <t>13.20.31.700.000.01.0006.000000000003</t>
  </si>
  <si>
    <t>из искусственных нитей, жаккардовая, с атласной поверхностью</t>
  </si>
  <si>
    <t>ткань атласная</t>
  </si>
  <si>
    <t>1990 Т</t>
  </si>
  <si>
    <t>1991 Т</t>
  </si>
  <si>
    <t>1992 Т</t>
  </si>
  <si>
    <t>1993 Т</t>
  </si>
  <si>
    <t>1994 Т</t>
  </si>
  <si>
    <t>1995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</si>
  <si>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</si>
  <si>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</si>
  <si>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Шланг 6*14*1,6</t>
  </si>
  <si>
    <t>1996 Т</t>
  </si>
  <si>
    <t>покрытие</t>
  </si>
  <si>
    <t>Литр (куб.дм)</t>
  </si>
  <si>
    <t>1997 Т</t>
  </si>
  <si>
    <t>25.93.17.200.000.01.0166.000000000015</t>
  </si>
  <si>
    <t>сварная, грузовая, круглозвенная, калибр 19 мм</t>
  </si>
  <si>
    <t>март-май, июнь-август, сентябрь-ноябрь</t>
  </si>
  <si>
    <t>1998 Т</t>
  </si>
  <si>
    <t xml:space="preserve">Поковки гр. IV - КП.395 ГОСТ 8479-70, δ≥13%; ψ≥35%; KCU≥50 Дж/см2, сталь 15Х5М ГОСТ 20072-74. </t>
  </si>
  <si>
    <t>Северо Казахстанская обл.г. Петропавловск  пр. Я.Гашека 1</t>
  </si>
  <si>
    <t>поставка в течение 35 дней</t>
  </si>
  <si>
    <t>1137-1 Т</t>
  </si>
  <si>
    <t>1138-1 Т</t>
  </si>
  <si>
    <t>Поковка  "Колесо" по чертежу ПТП40.31.008 ст 40Х</t>
  </si>
  <si>
    <t>2030 Т</t>
  </si>
  <si>
    <t>Поковка "Шестерня"  по чертежу ПТП40.31.006 ст 40Х</t>
  </si>
  <si>
    <t>2029 Т</t>
  </si>
  <si>
    <t>ПОКОВКА ПАП60.02.16.035 "ШЕСТЕРНЯ" СТАЛЬ 40ХН2МА  ГОСТ4543-71</t>
  </si>
  <si>
    <t>953-1 Т</t>
  </si>
  <si>
    <t>6,11,13,18</t>
  </si>
  <si>
    <t>ПОКОВКА ПАП60.02.16.034  "КОЛЕСО" СТАЛЬ 40ХН2МА ГОСТ4543-71</t>
  </si>
  <si>
    <t>952-1 Т</t>
  </si>
  <si>
    <t>поставка в течение 2 дней</t>
  </si>
  <si>
    <t>4х10.ЗАКЛЕПКА ВЫТЯЖНАЯ</t>
  </si>
  <si>
    <t>2028 Т</t>
  </si>
  <si>
    <t>215-1 Т</t>
  </si>
  <si>
    <t>14,15,18</t>
  </si>
  <si>
    <t>4х14.ЗАКЛЕПКА ВЫТЯЖНАЯ</t>
  </si>
  <si>
    <t>2027 Т</t>
  </si>
  <si>
    <t>211-1 Т</t>
  </si>
  <si>
    <t>209-1 Т</t>
  </si>
  <si>
    <t>Манометр МП4-У (0-1)кгс/см2,диаметр 160,класс точности 1, исполнение радиальный штуцер,М20х1,5</t>
  </si>
  <si>
    <t>2026 Т</t>
  </si>
  <si>
    <t>65 дней</t>
  </si>
  <si>
    <t>Шайбы 20 ASTM F436M Type1 Circular</t>
  </si>
  <si>
    <t>плоская, М20, ГОСТ 11371-78</t>
  </si>
  <si>
    <t>25.94.12.300.000.00.0166.000000000012</t>
  </si>
  <si>
    <t>2025 Т</t>
  </si>
  <si>
    <t>Шайбы 24 ASTM F436M Type1 Circular</t>
  </si>
  <si>
    <t>плоская, М24, ГОСТ 11371-83</t>
  </si>
  <si>
    <t>25.94.12.300.000.00.0166.000000000006</t>
  </si>
  <si>
    <t>2024 Т</t>
  </si>
  <si>
    <t>Шайбы 27 ASTM F436M Type1 Circular</t>
  </si>
  <si>
    <t>плоская, М27, ГОСТ 11371-78</t>
  </si>
  <si>
    <t>25.94.12.300.000.00.0166.000000000015</t>
  </si>
  <si>
    <t>2023 Т</t>
  </si>
  <si>
    <t>Шайбы 36 ASTM F436M Type1 Circular</t>
  </si>
  <si>
    <t>плоская, М36, ГОСТ 11371-78</t>
  </si>
  <si>
    <t>25.94.12.300.000.00.0166.000000000019</t>
  </si>
  <si>
    <t>2022 Т</t>
  </si>
  <si>
    <t>Гайки M27 SA194M Gr.7M ASME 18.2.4.6M</t>
  </si>
  <si>
    <t>стальная, М27</t>
  </si>
  <si>
    <t>Гайка</t>
  </si>
  <si>
    <t>25.94.11.890.000.00.0166.000000000004</t>
  </si>
  <si>
    <t>2021 Т</t>
  </si>
  <si>
    <t>Гайки M36 SA194M Gr.7M ASME 18.2.4.6M</t>
  </si>
  <si>
    <t>стальная, М36</t>
  </si>
  <si>
    <t>25.94.11.890.000.00.0166.000000000000</t>
  </si>
  <si>
    <t>2020 Т</t>
  </si>
  <si>
    <t>Шпильки М20х125 SA320 Gr.L7M</t>
  </si>
  <si>
    <t>металлическая, диаметр 20 мм, длина 240 мм</t>
  </si>
  <si>
    <t>Шпилька</t>
  </si>
  <si>
    <t>25.99.29.490.063.01.0796.000000000040</t>
  </si>
  <si>
    <t>2019 Т</t>
  </si>
  <si>
    <t>Шпильки М24х140 SA320 Gr.L7M</t>
  </si>
  <si>
    <t>металлическая, диаметр 24 мм, длина 480 мм</t>
  </si>
  <si>
    <t>25.99.29.490.063.01.0796.000000000051</t>
  </si>
  <si>
    <t>2018 Т</t>
  </si>
  <si>
    <t>Шпильки М24х145 SA320 Gr.L7M</t>
  </si>
  <si>
    <t>2017 Т</t>
  </si>
  <si>
    <t>Шпильки М27х265 SA320 Gr.L7M</t>
  </si>
  <si>
    <t>металлическая, диаметр 30 мм, длина 450 мм</t>
  </si>
  <si>
    <t>25.99.29.490.063.01.0796.000000000050</t>
  </si>
  <si>
    <t>2016 Т</t>
  </si>
  <si>
    <t>Шпильки М27х370 SA320 Gr.L7M</t>
  </si>
  <si>
    <t>2015 Т</t>
  </si>
  <si>
    <t>Шпильки М36х295 SA320 Gr.L7M</t>
  </si>
  <si>
    <t>металлическая, диаметр 36 мм, длина 300 мм</t>
  </si>
  <si>
    <t>25.99.29.490.063.01.0796.000000000043</t>
  </si>
  <si>
    <t>2014 Т</t>
  </si>
  <si>
    <t>Шпильки  М36х360 SA320 Gr.L7M</t>
  </si>
  <si>
    <t xml:space="preserve">металлическая, диаметр 36 мм, длина 360 мм </t>
  </si>
  <si>
    <t>25.99.29.490.063.01.0796.000000000046</t>
  </si>
  <si>
    <t>2013 Т</t>
  </si>
  <si>
    <t>Шпильки М36х390 SA320 Gr.L7M</t>
  </si>
  <si>
    <t>металлическая, диаметр 36 мм, длина 400 мм</t>
  </si>
  <si>
    <t>25.99.29.490.063.01.0796.000000000048</t>
  </si>
  <si>
    <t>2012 Т</t>
  </si>
  <si>
    <t xml:space="preserve">поставка в течение 5  дней </t>
  </si>
  <si>
    <t>март, апрель,  июнь, июль,август, сентябрь,  октябрь, ноябрь</t>
  </si>
  <si>
    <t>800-1 Т</t>
  </si>
  <si>
    <t>на автомобиль УАЗ</t>
  </si>
  <si>
    <t>для двигателей внутреннего сгорания, топливный</t>
  </si>
  <si>
    <t>28.13.11.700.001.03.0796.000000000000</t>
  </si>
  <si>
    <t>2011 Т</t>
  </si>
  <si>
    <t>для легкового автомобиля, привода генератора и водяного насоса</t>
  </si>
  <si>
    <t>29.31.30.300.007.01.0796.000000000000</t>
  </si>
  <si>
    <t>2010 Т</t>
  </si>
  <si>
    <t>для легкового автомобиля, натяжной</t>
  </si>
  <si>
    <t>29.32.30.990.032.01.0796.000000000000</t>
  </si>
  <si>
    <t>2009 Т</t>
  </si>
  <si>
    <t>для легкового автомобиля</t>
  </si>
  <si>
    <t>Насос водяной</t>
  </si>
  <si>
    <t>28.13.11.700.002.00.0796.000000000001</t>
  </si>
  <si>
    <t>2008 Т</t>
  </si>
  <si>
    <t>автомобиль ГАЗ 322132</t>
  </si>
  <si>
    <t>для легкового автомобиля, основной</t>
  </si>
  <si>
    <t>Глушитель</t>
  </si>
  <si>
    <t>29.32.30.630.006.00.0796.000000000000</t>
  </si>
  <si>
    <t>2007 Т</t>
  </si>
  <si>
    <t>сцепления, рабочий, для легкового автомобиля</t>
  </si>
  <si>
    <t>Цилиндр</t>
  </si>
  <si>
    <t>29.32.30.650.003.03.0796.000000000000</t>
  </si>
  <si>
    <t>2006 Т</t>
  </si>
  <si>
    <t>для легкового автомобиля, нажимной</t>
  </si>
  <si>
    <t>29.32.30.650.018.00.0796.000000000000</t>
  </si>
  <si>
    <t>2005 Т</t>
  </si>
  <si>
    <t>2004 Т</t>
  </si>
  <si>
    <t>Папка адресная № 23</t>
  </si>
  <si>
    <t>адресная, из текстильных материалов, формат А 4, 50 мм</t>
  </si>
  <si>
    <t>15.12.12.900.016.00.0796.000000000009</t>
  </si>
  <si>
    <t>2003 Т</t>
  </si>
  <si>
    <t>Папка адресная № 24</t>
  </si>
  <si>
    <t>2002 Т</t>
  </si>
  <si>
    <t>пружинная, М12, ГОСТ 6402-70</t>
  </si>
  <si>
    <t>25.94.12.300.000.00.0166.000000000023</t>
  </si>
  <si>
    <t>2001 Т</t>
  </si>
  <si>
    <t>пружинная, М8, ГОСТ 6402-70</t>
  </si>
  <si>
    <t>25.94.12.300.000.00.0166.000000000021</t>
  </si>
  <si>
    <t>2000 Т</t>
  </si>
  <si>
    <t>1999 Т</t>
  </si>
  <si>
    <t>2031 Т</t>
  </si>
  <si>
    <t>28.24.11.900.013.00.0839.000000000000</t>
  </si>
  <si>
    <t>Гайковерт</t>
  </si>
  <si>
    <t>гидравлический, торцевой, привод 800 бар, диапазон мощности 1500-15500 Нм, в комплекте гидравлическая станция, шланги, накидные головки, комплект запасных частей</t>
  </si>
  <si>
    <t>Гайковерт "Энерпром" фланцевый, 232-2414Нм, серия Evolution</t>
  </si>
  <si>
    <t>март-апрель</t>
  </si>
  <si>
    <t>30 рабочих дней</t>
  </si>
  <si>
    <t>2032 Т</t>
  </si>
  <si>
    <t>28.29.86.000.008.00.0796.000000000000</t>
  </si>
  <si>
    <t>резак газовый  AW5000 F++/JM4,5m арт. (4,035,613,000)</t>
  </si>
  <si>
    <t>2033 Т</t>
  </si>
  <si>
    <t>27.90.32.000.063.00.0796.000000000000</t>
  </si>
  <si>
    <t>Комплект ЗИП</t>
  </si>
  <si>
    <t>для сварочных аппаратов</t>
  </si>
  <si>
    <t>Комплект ремонтный блока охлаждения KEMPPI</t>
  </si>
  <si>
    <t>2034 Т</t>
  </si>
  <si>
    <t>25.73.40.300.000.00.0796.000000000004</t>
  </si>
  <si>
    <t>Бур</t>
  </si>
  <si>
    <t>для перфоратора, диаметр 20</t>
  </si>
  <si>
    <t>Бур по бетону SDS PLUS 20*350</t>
  </si>
  <si>
    <t>апрель-май</t>
  </si>
  <si>
    <t>5 календарных дней</t>
  </si>
  <si>
    <t>2035 Т</t>
  </si>
  <si>
    <t>27.90.31.800.000.01.0796.000000000000</t>
  </si>
  <si>
    <t>Аппарат</t>
  </si>
  <si>
    <t>инверторный, для дуговой сварки, диапазон сварочного тока 50-500 А</t>
  </si>
  <si>
    <t>Аппарат сварочный Weld Profi 350</t>
  </si>
  <si>
    <t xml:space="preserve">в течение 60 дней </t>
  </si>
  <si>
    <t>2036 Т</t>
  </si>
  <si>
    <t>27.90.31.900.016.00.0796.000000000000</t>
  </si>
  <si>
    <t>Машина стационарная с линейным ходом электрода</t>
  </si>
  <si>
    <t>номинальная мощность 35 кВА, максимальная мощность при сварке 75 кВА, максимальный ток 17,5 кА, напряжение питания 400 В</t>
  </si>
  <si>
    <t>Автоматическая газорезательная машина</t>
  </si>
  <si>
    <t xml:space="preserve">45 дней </t>
  </si>
  <si>
    <t>2037 Т</t>
  </si>
  <si>
    <t>32.99.16.300.002.00.0796.000000000003</t>
  </si>
  <si>
    <t>для документов</t>
  </si>
  <si>
    <t>Штамп самонаборный TRODAT 58*22 5 строк синий</t>
  </si>
  <si>
    <t>2038 Т</t>
  </si>
  <si>
    <t>2039 Т</t>
  </si>
  <si>
    <t>24.20.13.900.000.04.0168.000000000047</t>
  </si>
  <si>
    <t>холоднодеформированная, стальная, бесшовная, особотонкостенная, наружный диаметр 76 мм, ГОСТ 8734-75</t>
  </si>
  <si>
    <t>2040 Т</t>
  </si>
  <si>
    <t>24.20.13.900.000.04.0168.000000000049</t>
  </si>
  <si>
    <t>холоднодеформированная, стальная, бесшовная, особотонкостенная, наружный диаметр 83 мм, ГОСТ 8734-75</t>
  </si>
  <si>
    <t>2041 Т</t>
  </si>
  <si>
    <t>24.20.34.000.000.00.0168.000000000001</t>
  </si>
  <si>
    <t>квадратная, сталь 1-3ПС, 9г2с, сварная, размер 80*80 мм, толщина стенки от 2 до 6 мм</t>
  </si>
  <si>
    <t>2042 Т</t>
  </si>
  <si>
    <t>2043 Т</t>
  </si>
  <si>
    <t>11-1 Т</t>
  </si>
  <si>
    <t>483-1 Т</t>
  </si>
  <si>
    <t>452-1 Т</t>
  </si>
  <si>
    <t>478-1 Т</t>
  </si>
  <si>
    <t>1302-1 Т</t>
  </si>
  <si>
    <t>581-1 Т</t>
  </si>
  <si>
    <t>598-1 Т</t>
  </si>
  <si>
    <t>599-1 Т</t>
  </si>
  <si>
    <t>2044 Т</t>
  </si>
  <si>
    <t>20.41.31.900.000.00.0796.000000000000</t>
  </si>
  <si>
    <t xml:space="preserve">Мыло </t>
  </si>
  <si>
    <t>туалетное, твердое, ГОСТ 28546-2002</t>
  </si>
  <si>
    <t>Туалетное мыло состоит из натриевых солей натуральных или синтетических жирных кислот с добавками или без них. Основой для производства мыла являются жирные кислоты, выделяемые из смеси животных и растительных жиров («жировой набор»), который представляет собой основную часть рецептуры мыла. ГОСТ 28546-2002</t>
  </si>
  <si>
    <t>2045 Т</t>
  </si>
  <si>
    <t>20.41.31.950.000.00.0796.000000000000</t>
  </si>
  <si>
    <t>хозяйственное, твердое, 1 группа 72%, ГОСТ 30266-95</t>
  </si>
  <si>
    <t>представляет собой твердое на ощупь вещество с цветом от светло-бежевого до коричного, со специфическим мыльным запахом. Содержит натриевые соли жирных кислот и глицерин. Это сорт мыла с содержанием жирных кислот не более 72 % и относительно большим количеством щелочей, около 0,15-0,20%. Вследствие чего имеет очень высокий водородный показатель - pH 11-12. Обладает антибактериальными свойствами  ГОСТ 30266-95</t>
  </si>
  <si>
    <t>2046 Т</t>
  </si>
  <si>
    <t>20.41.31.530.000.01.5111.000000000000</t>
  </si>
  <si>
    <t>Порошок</t>
  </si>
  <si>
    <t>стиральный, для изделий из различных тканей, ГОСТ 25644-96</t>
  </si>
  <si>
    <t>Порошок  стиральный, для изделий из различных тканей, ГОСТ 25644 (400 гр.)</t>
  </si>
  <si>
    <t>2047 Т</t>
  </si>
  <si>
    <t>20.41.32.590.000.02.0868.000000000000</t>
  </si>
  <si>
    <t>Средство моющее</t>
  </si>
  <si>
    <t>для мытья полов, жидкость, СТ РК ГОСТ Р 51696-2003</t>
  </si>
  <si>
    <t>Моющее средство для полов СТ РК ГОСТ Р 51696-2003 (750 гр)</t>
  </si>
  <si>
    <t>2048 Т</t>
  </si>
  <si>
    <t>20.41.32.770.000.01.0868.000000000000</t>
  </si>
  <si>
    <t>для туалетов, гель, СТ РК ГОСТ Р 51696-2003</t>
  </si>
  <si>
    <t>Средство моющее для туалетов, гель, СТ РК ГОСТ Р 51696-2003</t>
  </si>
  <si>
    <t>2049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</si>
  <si>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</si>
  <si>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</si>
  <si>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</si>
  <si>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Универсальное чистящее порошковое средство для чистки плит, раковин, кафеля, ванн, унитазов и кухонной мебели. Содержит хлоринол и мягкие абразивы, благодаря чему превосходно очищает даже въевшуюся грязь с поверхностей, не повреждая их. Объём: 400 гр</t>
  </si>
  <si>
    <t>2050 Т</t>
  </si>
  <si>
    <t>20.41.41.000.002.00.0796.000000000000</t>
  </si>
  <si>
    <t>Освежитель воздуха</t>
  </si>
  <si>
    <t>аэрозоль</t>
  </si>
  <si>
    <t>2051 Т</t>
  </si>
  <si>
    <t>20.41.32.570.000.01.0796.000000000000</t>
  </si>
  <si>
    <t>для мытья посуды, гель, СТ РК ГОСТ Р 51696-2003</t>
  </si>
  <si>
    <t>Средство моющее для мытья посуды, гель, СТ РК ГОСТ Р 51696-2003</t>
  </si>
  <si>
    <t>2052 Т</t>
  </si>
  <si>
    <t>20.41.41.000.000.00.0868.000000000000</t>
  </si>
  <si>
    <t>Средство для дезинфекции дезодорации и санации</t>
  </si>
  <si>
    <t>для помещений, жидкость</t>
  </si>
  <si>
    <t>Жидкое отбеливающее средство "Белизна" представляет собой жидкость желто-зеленого цвета, допускается выпадение незначительного остатка. Средство жидкое отбеливающее и дезинфицирующее "Белизна" используется для отбеливания и удаления пятен с белых изделий, хлопчатобумажных и льняных тканей, для мытья посуды и дезинфекции эмалированной, фаянсовой и фарфоровой посуды, облицовочной плитки, пластика, унитазов, мусорных ведер.</t>
  </si>
  <si>
    <t>2053 Т</t>
  </si>
  <si>
    <t>17.22.11.200.000.00.0778.000000000001</t>
  </si>
  <si>
    <t xml:space="preserve">Бумага </t>
  </si>
  <si>
    <t>туалетная, двухслойная</t>
  </si>
  <si>
    <t>бумага туалетная (4 рул.)</t>
  </si>
  <si>
    <t>2054 Т</t>
  </si>
  <si>
    <t>17.22.11.350.000.00.0778.000000000000</t>
  </si>
  <si>
    <t>Полотенце</t>
  </si>
  <si>
    <t>общего назначения, бумажное</t>
  </si>
  <si>
    <t>полотенце бумажное (2 рул)</t>
  </si>
  <si>
    <t>2055 Т</t>
  </si>
  <si>
    <t>20.41.32.750.000.01.0868.000000000000</t>
  </si>
  <si>
    <t>для мытья стекол и зеркальных поверхностей, жидкость, СТ РК ГОСТ Р 51696-2003</t>
  </si>
  <si>
    <t>2056 Т</t>
  </si>
  <si>
    <t>20.41.31.500.000.00.0868.000000000000</t>
  </si>
  <si>
    <t>Мыло</t>
  </si>
  <si>
    <t>туалетное, жидкое, гелеобразное, ГОСТ 23361-78</t>
  </si>
  <si>
    <t>Мыло туалетное, жидкое, гелеобразное, ГОСТ 23361-78</t>
  </si>
  <si>
    <t>2057 Т</t>
  </si>
  <si>
    <t>26.30.60.000.000.00.0796.000000000001</t>
  </si>
  <si>
    <t>Извещатель охранный</t>
  </si>
  <si>
    <t>радиолучевой</t>
  </si>
  <si>
    <t>Охранный извещатель Рельеф-1</t>
  </si>
  <si>
    <t xml:space="preserve">поставка в течение              20 дней                                </t>
  </si>
  <si>
    <t>2058 Т</t>
  </si>
  <si>
    <t>26.40.12.900.001.00.0796.000000000000</t>
  </si>
  <si>
    <t>Радиоканальный передатчик</t>
  </si>
  <si>
    <t>для беспроводной передачи тревожных сигналов, информационная емкость 4 зоны, дальность действия до 1500 м</t>
  </si>
  <si>
    <t>Передатчик GPS/GSM Voyager 4N</t>
  </si>
  <si>
    <t xml:space="preserve"> поставка в течение              10 календарных дней                                </t>
  </si>
  <si>
    <t>2059 Т</t>
  </si>
  <si>
    <t>26.30.23.100.003.00.0796.000000000000</t>
  </si>
  <si>
    <t>Передатчик</t>
  </si>
  <si>
    <t>усилитель мощности VSAT терминала</t>
  </si>
  <si>
    <t>Передатчик GPS/GSM Voyager 3P Glonass</t>
  </si>
  <si>
    <t>2060 Т</t>
  </si>
  <si>
    <t>26.30.23.900.025.00.0796.000000000002</t>
  </si>
  <si>
    <t>Модем</t>
  </si>
  <si>
    <t>сотовый</t>
  </si>
  <si>
    <t xml:space="preserve">Модем GSM/GPRS РИТМ </t>
  </si>
  <si>
    <t>2061 Т</t>
  </si>
  <si>
    <t>речевой информации, 4-х канальный</t>
  </si>
  <si>
    <t xml:space="preserve">Цифровой аудиорегистратор 
MDL2-4N-03-320-1024
</t>
  </si>
  <si>
    <t xml:space="preserve">поставка  в течение              10 календарных дней                                </t>
  </si>
  <si>
    <t>2062 Т</t>
  </si>
  <si>
    <t>антистатический напольный коврик TOROSTAT Артикул: Т-1200х1900</t>
  </si>
  <si>
    <t>поставка в течение 7 недель</t>
  </si>
  <si>
    <t>предоплата 80%</t>
  </si>
  <si>
    <t>2063 Т</t>
  </si>
  <si>
    <t>26.51.45.200.012.00.0796.000000000000</t>
  </si>
  <si>
    <t>Браслет</t>
  </si>
  <si>
    <t>заземляющий, антистатический</t>
  </si>
  <si>
    <t>VKG A-2202- браслет антистатический тканевый с шнуром для подключения (4мм-10 мм кнопка), длина провода+1,80м</t>
  </si>
  <si>
    <t>2064 Т</t>
  </si>
  <si>
    <t>25.99.29.190.023.00.0796.000000000000</t>
  </si>
  <si>
    <t>Заземление переносное</t>
  </si>
  <si>
    <t>для распределительных устройств</t>
  </si>
  <si>
    <t>универсальный узел заземления VKG G-01</t>
  </si>
  <si>
    <t>2065 Т</t>
  </si>
  <si>
    <t>узел заземления VKG А-3146</t>
  </si>
  <si>
    <t>2066 Т</t>
  </si>
  <si>
    <t>15.20.32.990.003.00.0715.000000000001</t>
  </si>
  <si>
    <t>Бахилы</t>
  </si>
  <si>
    <t>стерильные, одноразовые</t>
  </si>
  <si>
    <t>одноразовые антистатические бахилы 30-551-0006 (упаковка 50 шт)</t>
  </si>
  <si>
    <t xml:space="preserve"> Пара</t>
  </si>
  <si>
    <t>2067 Т</t>
  </si>
  <si>
    <t>13.92.29.990.012.02.0796.000000000000</t>
  </si>
  <si>
    <t>для обуви, текстильный</t>
  </si>
  <si>
    <t>ремешки на обувь одноразовые VKG A-1430 (упаковка 100 шт.)</t>
  </si>
  <si>
    <t>2068 Т</t>
  </si>
  <si>
    <t>14.19.22.290.002.00.0796.000000000000</t>
  </si>
  <si>
    <t>женский, спецодежда медицинская, из  хлопчатобумажной  ткани, тип А, ГОСТ 24760-81</t>
  </si>
  <si>
    <t xml:space="preserve">Антистатический халат VAE-W женский </t>
  </si>
  <si>
    <t>2069 Т</t>
  </si>
  <si>
    <t>антистатический халат VAE-W женский/ VAE-M мужской</t>
  </si>
  <si>
    <t>2070 Т</t>
  </si>
  <si>
    <t>22.19.60.500.000.00.0715.000000000001</t>
  </si>
  <si>
    <t>для защиты рук технические, пропитанные резиной (латексом), из смесового волокна</t>
  </si>
  <si>
    <t>перчатки А-0004 с фрикционным резиновым покрытием ладони и пальцев</t>
  </si>
  <si>
    <t>8, 15, 19, 22</t>
  </si>
  <si>
    <t>964-1 Т</t>
  </si>
  <si>
    <t>2071 Т</t>
  </si>
  <si>
    <t>Для прокладок Dn250, #150-300 SS СНП с графитовым наполнителем по ASME B16.20-2009</t>
  </si>
  <si>
    <t>поставка в течени 40 дней</t>
  </si>
  <si>
    <t>2072 Т</t>
  </si>
  <si>
    <t>27.33.13.520.000.00.0796.000000000001</t>
  </si>
  <si>
    <t>Вилка-розетка</t>
  </si>
  <si>
    <t>однофазная, штепсельная</t>
  </si>
  <si>
    <t>РБН1-26-18Ш4-В-К</t>
  </si>
  <si>
    <t>поставка в течении 60 дней</t>
  </si>
  <si>
    <t>2073 Т</t>
  </si>
  <si>
    <t>РБН1-6-17Г4-В-К</t>
  </si>
  <si>
    <t>2074 Т</t>
  </si>
  <si>
    <t>РБН1-6-17Ш3-В-К</t>
  </si>
  <si>
    <t>2075 Т</t>
  </si>
  <si>
    <t>РБН1-6-17Ш4-В-К</t>
  </si>
  <si>
    <t>2076 Т</t>
  </si>
  <si>
    <t>РБН1-26-18Г4-В-К</t>
  </si>
  <si>
    <t>2077 Т</t>
  </si>
  <si>
    <t>26.30.60.000.001.00.0796.000000000000</t>
  </si>
  <si>
    <t>Источник питания</t>
  </si>
  <si>
    <t>автономный никель-кадмиевый</t>
  </si>
  <si>
    <t>Автономный источник питания Delta HE600</t>
  </si>
  <si>
    <t>2078 Т</t>
  </si>
  <si>
    <t>27.20.11.900.001.00.0796.000000000001</t>
  </si>
  <si>
    <t>свинцово-кислотная, аккумуляторная, напряжение 12 В, емкость 80 А/ч</t>
  </si>
  <si>
    <t>аккумулятор delta DTM 1207</t>
  </si>
  <si>
    <t>2079 Т</t>
  </si>
  <si>
    <t>Автономный источник питания Delta Amplon GAIA GA3000R</t>
  </si>
  <si>
    <t>2080 Т</t>
  </si>
  <si>
    <t>батарейный модуль GAIA-Series 3 kVA 72V (18Ah)</t>
  </si>
  <si>
    <t>2081 Т</t>
  </si>
  <si>
    <t>аккумулятор delta DTM 1255L</t>
  </si>
  <si>
    <t>2082 Т</t>
  </si>
  <si>
    <t>26.30.40.900.011.00.0796.000000000000</t>
  </si>
  <si>
    <t>Приемопередатчик</t>
  </si>
  <si>
    <t>сетевой трансивер</t>
  </si>
  <si>
    <t>Удлинители  Ethernet IP02 SC&amp;T</t>
  </si>
  <si>
    <t>2083 Т</t>
  </si>
  <si>
    <t>Удлинители  Ethernet IP03 SC&amp;T</t>
  </si>
  <si>
    <t>2084 Т</t>
  </si>
  <si>
    <t>27.12.23.700.006.00.0796.000000000000</t>
  </si>
  <si>
    <t>тактовая</t>
  </si>
  <si>
    <t>Кнопка ПКН-125</t>
  </si>
  <si>
    <t>2085 Т</t>
  </si>
  <si>
    <t>Чип-резистор RC-06-560R-G</t>
  </si>
  <si>
    <t>2086 Т</t>
  </si>
  <si>
    <t>Чип-резистор RC-06-100R-G</t>
  </si>
  <si>
    <t>2087 Т</t>
  </si>
  <si>
    <t>Чип-резистор RC-06-103-G</t>
  </si>
  <si>
    <t>2088 Т</t>
  </si>
  <si>
    <t>27.90.52.790.001.00.0796.000000000001</t>
  </si>
  <si>
    <t>К10-17Б-Н90-0.1 мкФ, электрический, номинальная емкость 01 мкФ</t>
  </si>
  <si>
    <t>Конденсатор CL-0,1 мкФ  5%, 50В, X7R</t>
  </si>
  <si>
    <t>2089 Т</t>
  </si>
  <si>
    <t>27.90.52.790.001.00.0796.000000000004</t>
  </si>
  <si>
    <t>К10-17Б-П33-22 пкФ, электрический, номинальная емкость 22 пкФ</t>
  </si>
  <si>
    <t>Конденсатор CL-22 пФ  5%, 50В, X7R</t>
  </si>
  <si>
    <t>2090 Т</t>
  </si>
  <si>
    <t>Конденсатор 1 мкФ  20%, 50В, тип В</t>
  </si>
  <si>
    <t>2091 Т</t>
  </si>
  <si>
    <t>27.90.52.790.001.00.0796.000000000005</t>
  </si>
  <si>
    <t>К10-17Б-П33-47 пкФ, электрический, номинальная емкость 47 пкФ</t>
  </si>
  <si>
    <t>Конденсатор  4,7 мкФ  20%, 25В, тип В</t>
  </si>
  <si>
    <t>2092 Т</t>
  </si>
  <si>
    <t>Микросхема LM7805CT</t>
  </si>
  <si>
    <t>2093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</si>
  <si>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</si>
  <si>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</si>
  <si>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OMRON MY4-I24VDC реле</t>
  </si>
  <si>
    <t>2094 Т</t>
  </si>
  <si>
    <t>OMRON MY4-I24VDC розетка для реле</t>
  </si>
  <si>
    <t>2095 Т</t>
  </si>
  <si>
    <t>СП4-2Мб-1Вт-3,3кОм+-20% резистор</t>
  </si>
  <si>
    <t>2096 Т</t>
  </si>
  <si>
    <t>СП4-2Мб-1Вт-51Ом+-20%</t>
  </si>
  <si>
    <t>2097 Т</t>
  </si>
  <si>
    <t>С5-16МВ-2,6Ом+-5%</t>
  </si>
  <si>
    <t>2098 Т</t>
  </si>
  <si>
    <t>СА6Н 470кОм от-10%до+10%</t>
  </si>
  <si>
    <t>2099 Т</t>
  </si>
  <si>
    <t>СА6Н 1кОм от-10% до+10%</t>
  </si>
  <si>
    <t>2100 Т</t>
  </si>
  <si>
    <t>26.11.21.500.000.01.0796.000000000002</t>
  </si>
  <si>
    <t>биполярный, кремниевый</t>
  </si>
  <si>
    <t>КТ818ГМ Транзистор</t>
  </si>
  <si>
    <t>2101 Т</t>
  </si>
  <si>
    <t>КТ819ГМ Транзистор</t>
  </si>
  <si>
    <t>2102 Т</t>
  </si>
  <si>
    <t>ОМЛТ-2-390Ом+-5%</t>
  </si>
  <si>
    <t>2103 Т</t>
  </si>
  <si>
    <t>ОМЛТ-2-48Ом+-5%</t>
  </si>
  <si>
    <t>2104 Т</t>
  </si>
  <si>
    <t>27.11.50.700.000.00.0796.000000000005</t>
  </si>
  <si>
    <t>Преобразователь напряжения</t>
  </si>
  <si>
    <t>напряжение на выходе 24 В, рабочий ток 5 А, мощность 50 Вт</t>
  </si>
  <si>
    <t>Преобразователь напряжения УПН-01</t>
  </si>
  <si>
    <t>2105 Т</t>
  </si>
  <si>
    <t>26.20.40.000.112.00.0796.000000000005</t>
  </si>
  <si>
    <t>Блок питания</t>
  </si>
  <si>
    <t>для обеспечения напряжения постоянного тока</t>
  </si>
  <si>
    <t>Блок питания ИПС-500-24В-20А</t>
  </si>
  <si>
    <t>2106 Т</t>
  </si>
  <si>
    <t>Вилка РП14-30Л (ЕС3.656.015 ТУ)</t>
  </si>
  <si>
    <t>2107 Т</t>
  </si>
  <si>
    <t>Розетка РП14-30Л (ЕС3.656.015 ТУ)</t>
  </si>
  <si>
    <t>2108 Т</t>
  </si>
  <si>
    <t>26.11.21.200.000.00.0796.000000000018</t>
  </si>
  <si>
    <t>лазерный</t>
  </si>
  <si>
    <t>Диод FR102</t>
  </si>
  <si>
    <t>2109 Т</t>
  </si>
  <si>
    <t>Диод КД226</t>
  </si>
  <si>
    <t>2110 Т</t>
  </si>
  <si>
    <t>Диод 1N4148</t>
  </si>
  <si>
    <t>2111 Т</t>
  </si>
  <si>
    <t>Дроссель 100 мкГн</t>
  </si>
  <si>
    <t>2112 Т</t>
  </si>
  <si>
    <t>27.90.52.790.001.00.0796.000000000205</t>
  </si>
  <si>
    <t>КЭ-100кВ-0,3 мкФ, электрический, номинальная емкость 0,3 мкФ</t>
  </si>
  <si>
    <t>Конденсатор CL-0,033 мкФ±20%, 50В</t>
  </si>
  <si>
    <t>2113 Т</t>
  </si>
  <si>
    <t>27.90.52.790.001.00.0796.000000000129</t>
  </si>
  <si>
    <t>К75-63А-0,47 мкФ, электрический, номинальная емкость 0,47 мкФ</t>
  </si>
  <si>
    <t>Конденсатор CL-0,47 мкФ±20%, 50В</t>
  </si>
  <si>
    <t>2114 Т</t>
  </si>
  <si>
    <t>27.90.52.790.001.00.0796.000000000170</t>
  </si>
  <si>
    <t>К50-6-25В-1 мкФ, электрический, номинальная емкость 1 мкФ</t>
  </si>
  <si>
    <t>Конденсатор CL-1 мкФ±20%, 50В</t>
  </si>
  <si>
    <t>2115 Т</t>
  </si>
  <si>
    <t>27.90.52.790.001.00.0796.000000000145</t>
  </si>
  <si>
    <t>МБМ-160В –0,1 мкФ, металлобумажный, номинальная емкость 0,1 мкФ</t>
  </si>
  <si>
    <t>Конденсатор CL-0,1 мкФ±20%, 160В</t>
  </si>
  <si>
    <t>2116 Т</t>
  </si>
  <si>
    <t>27.90.52.790.001.00.0796.000000000146</t>
  </si>
  <si>
    <t>МБМ-160в-0,5 мкФ, металлобумажный, номинальная емкость 0,5 мкФ</t>
  </si>
  <si>
    <t>Конденсатор CL-0,5 мкФ±20%, 100В</t>
  </si>
  <si>
    <t>2117 Т</t>
  </si>
  <si>
    <t>27.90.52.790.001.00.0796.000000000152</t>
  </si>
  <si>
    <t>К50-35-400В-22 мкФ, электрический, номинальная емкость 22 мкФ</t>
  </si>
  <si>
    <t>Конденсатор SR-22 мкФ±5%, 50В</t>
  </si>
  <si>
    <t>2118 Т</t>
  </si>
  <si>
    <t>27.90.52.790.001.00.0796.000000000171</t>
  </si>
  <si>
    <t>К50-16-25В-100 мкФ, электрический, номинальная емкость 100 мкФ</t>
  </si>
  <si>
    <t>Конденсатор SR-100 мкФ±5%, 50В</t>
  </si>
  <si>
    <t>2119 Т</t>
  </si>
  <si>
    <t>27.90.52.300.001.00.0796.000000000000</t>
  </si>
  <si>
    <t>общего назначения, не электролитический</t>
  </si>
  <si>
    <t>Конденсатор CL-1 мкФ±20%, 100В</t>
  </si>
  <si>
    <t>2120 Т</t>
  </si>
  <si>
    <t>Конденсатор SR-2200 мкФ±5%, 50В</t>
  </si>
  <si>
    <t>2121 Т</t>
  </si>
  <si>
    <t>Конденсатор К73-17-1 мкФ±5%, 160В</t>
  </si>
  <si>
    <t>2122 Т</t>
  </si>
  <si>
    <t>Конденсатор CL-1 нФ  5%, 50В</t>
  </si>
  <si>
    <t>2123 Т</t>
  </si>
  <si>
    <t>Конденсатор CL-0,33 мкФ  5%, 50В</t>
  </si>
  <si>
    <t>2124 Т</t>
  </si>
  <si>
    <t>Конденсатор SR-10 мкФ ±5%, 35В</t>
  </si>
  <si>
    <t>2125 Т</t>
  </si>
  <si>
    <t>Конденсатор SR-220 мкФ ±5%, 35В</t>
  </si>
  <si>
    <t>2126 Т</t>
  </si>
  <si>
    <t>Конденсатор CL-0,01 мкФ±5%, 100В</t>
  </si>
  <si>
    <t>2127 Т</t>
  </si>
  <si>
    <t>27.90.60.300.001.00.0796.000000000019</t>
  </si>
  <si>
    <t>постоянный, тип ПЭВР-470 ОМ, проволочный, номинальное сопротивление 470 ОМ</t>
  </si>
  <si>
    <t>Резистор подстроечный CA6H, 47 кОм  10%</t>
  </si>
  <si>
    <t>2128 Т</t>
  </si>
  <si>
    <t>27.90.60.300.001.00.0796.000000000000</t>
  </si>
  <si>
    <t>постоянный, тип С5-1 КОМ, проволочный, номинальное сопротивление 1 КОМ</t>
  </si>
  <si>
    <t>Резистор подстроечный CA6H, 10 кОм  10%</t>
  </si>
  <si>
    <t>2129 Т</t>
  </si>
  <si>
    <t>27.90.60.300.001.00.0796.000000000003</t>
  </si>
  <si>
    <t>постоянный, тип С5-2.2 КОМ, проволочный, номинальное сопротивление 2,2 КОМ</t>
  </si>
  <si>
    <t>Резистор MF-0,5-2,2 кОм±5%</t>
  </si>
  <si>
    <t>2130 Т</t>
  </si>
  <si>
    <t>27.90.60.300.001.00.0796.000000000067</t>
  </si>
  <si>
    <t>постоянный, тип МЛТ-2-561 ОМ, металлопленочный, номинальное сопротивление 51 Ом</t>
  </si>
  <si>
    <t>Резистор MF-0,5-56 кОм±5%</t>
  </si>
  <si>
    <t>2131 Т</t>
  </si>
  <si>
    <t>27.90.60.300.001.00.0796.000000000144</t>
  </si>
  <si>
    <t>постоянный, тип С2-33Н-0,125, металлодиэлектрический, номинальное сопротивление 3,9 кОм</t>
  </si>
  <si>
    <t>Резистор MF-0,5-3,9 кОм±5%</t>
  </si>
  <si>
    <t>2132 Т</t>
  </si>
  <si>
    <t>27.90.60.300.001.00.0796.000000000050</t>
  </si>
  <si>
    <t>постоянный, тип МЛТ-0,25-100 КОМ, металлопленочный, номинальное сопротивление 100 КОм</t>
  </si>
  <si>
    <t>Резистор MF-0,5-100 кОм±5%</t>
  </si>
  <si>
    <t>2133 Т</t>
  </si>
  <si>
    <t>27.90.60.300.001.00.0796.000000000052</t>
  </si>
  <si>
    <t>постоянный, тип МЛТ-0,5-1.5 КОМ, металлопленочный, номинальное сопротивление 1,5 КОм</t>
  </si>
  <si>
    <t>Резистор MF-0,5-1,3 кОм±5%</t>
  </si>
  <si>
    <t>2134 Т</t>
  </si>
  <si>
    <t>27.90.60.300.001.00.0796.000000000075</t>
  </si>
  <si>
    <t>постоянный, тип МЛТ 0,25 5,6 КОМ, металлопленочный, номинальное сопротивление 5,6 КОм</t>
  </si>
  <si>
    <t>Резистор MF-0,5-5,6 кОм±5%</t>
  </si>
  <si>
    <t>2135 Т</t>
  </si>
  <si>
    <t>27.90.60.300.001.00.0796.000000000183</t>
  </si>
  <si>
    <t>постоянный, тип МЛТ-0,25-3,3 КОМ, металлопленочный, номинальное сопротивление 3,3 кОм</t>
  </si>
  <si>
    <t>Резистор подстроечный CA6H 3,3 кОм ±20%</t>
  </si>
  <si>
    <t>2136 Т</t>
  </si>
  <si>
    <t>26.11.21.500.000.01.0796.000000000013</t>
  </si>
  <si>
    <t>биполярный, КТ3102Д</t>
  </si>
  <si>
    <t>Транзистор КТ3102АМ</t>
  </si>
  <si>
    <t>2137 Т</t>
  </si>
  <si>
    <t>26.11.21.500.000.01.0796.000000000033</t>
  </si>
  <si>
    <t>биполярный, КТ 817Г</t>
  </si>
  <si>
    <t>Транзистор КТ817Г</t>
  </si>
  <si>
    <t>2138 Т</t>
  </si>
  <si>
    <t>26.11.21.500.000.01.0796.000000000001</t>
  </si>
  <si>
    <t>биполярный, p-n-p структура, «прямой проводимости»</t>
  </si>
  <si>
    <t>Транзистор КТ814В</t>
  </si>
  <si>
    <t>2139 Т</t>
  </si>
  <si>
    <t>Транзистор КТ817А</t>
  </si>
  <si>
    <t>2140 Т</t>
  </si>
  <si>
    <t>Транзистор КТ3102А</t>
  </si>
  <si>
    <t>2141 Т</t>
  </si>
  <si>
    <t>26.11.21.500.000.01.0796.000000000031</t>
  </si>
  <si>
    <t>биполярный, КТ 815В-Г</t>
  </si>
  <si>
    <t>Транзистор КТ815Г</t>
  </si>
  <si>
    <t>2142 Т</t>
  </si>
  <si>
    <t>26.11.21.500.000.01.0796.000000000035</t>
  </si>
  <si>
    <t>биполярный, КТ3107Б</t>
  </si>
  <si>
    <t>Транзистор КТ3107Д</t>
  </si>
  <si>
    <t>2143 Т</t>
  </si>
  <si>
    <t>Реле РЭС-9 РС4.529.029-01</t>
  </si>
  <si>
    <t>2144 Т</t>
  </si>
  <si>
    <t>27.12.10.900.001.00.0796.000000000000</t>
  </si>
  <si>
    <t>Грозоразрядник</t>
  </si>
  <si>
    <t>3-х полюсный</t>
  </si>
  <si>
    <t>Грозоразрядник  BAS150</t>
  </si>
  <si>
    <t>2145 Т</t>
  </si>
  <si>
    <t>27.12.21.500.000.03.0796.000000000000</t>
  </si>
  <si>
    <t>самовосстанавливающийся, полимерный</t>
  </si>
  <si>
    <t>MF-R025 0,25A предохранитель</t>
  </si>
  <si>
    <t>2146 Т</t>
  </si>
  <si>
    <t>MF-R500 5A предохранитель</t>
  </si>
  <si>
    <t>2147 Т</t>
  </si>
  <si>
    <t xml:space="preserve">Колодка клемная 370-021-12 </t>
  </si>
  <si>
    <t>2148 Т</t>
  </si>
  <si>
    <t>26.40.51.800.003.00.0796.000000000000</t>
  </si>
  <si>
    <t>Блок бесперебойного питания</t>
  </si>
  <si>
    <t>для систем видеонаблюдения</t>
  </si>
  <si>
    <t>Блок питания SKAT-1200 исп.6</t>
  </si>
  <si>
    <t>2149 Т</t>
  </si>
  <si>
    <t>Блок питания SKAT-V.12/(5-9)DC-25VA исп.5</t>
  </si>
  <si>
    <t>2150 Т</t>
  </si>
  <si>
    <t>Репитор SR01 SC&amp;T</t>
  </si>
  <si>
    <t>2151 Т</t>
  </si>
  <si>
    <t>26.30.60.000.014.01.0796.000000000000</t>
  </si>
  <si>
    <t>монтажный</t>
  </si>
  <si>
    <t>Сетевой кабель с обжимными клеммами RJ-45 (L=20 м)</t>
  </si>
  <si>
    <t>2152 Т</t>
  </si>
  <si>
    <t>27.32.12.000.000.01.0006.000000000000</t>
  </si>
  <si>
    <t>для систем видеонаблюдения, медный, коаксиальный+силовой, мульти-функциональный</t>
  </si>
  <si>
    <t>Коаксиальный кабель RG59/U</t>
  </si>
  <si>
    <t>2153 Т</t>
  </si>
  <si>
    <t>26.30.60.000.003.00.0796.000000000000</t>
  </si>
  <si>
    <t>разъем для подключений  коаксиальных кабелей</t>
  </si>
  <si>
    <t>Вилка BNC-07</t>
  </si>
  <si>
    <t>2154 Т</t>
  </si>
  <si>
    <t>Розетка BNC-35</t>
  </si>
  <si>
    <t>2155 Т</t>
  </si>
  <si>
    <t>Адаптер BNC-92</t>
  </si>
  <si>
    <t>2156 Т</t>
  </si>
  <si>
    <t>26.11.30.990.001.00.0796.000000000000</t>
  </si>
  <si>
    <t>Микроконтроллер</t>
  </si>
  <si>
    <t>8-бит</t>
  </si>
  <si>
    <t>Микроконтроллер Attiny 2313V-10SI, фирма «ATMEL»</t>
  </si>
  <si>
    <t>2157 Т</t>
  </si>
  <si>
    <t>26.11.30.900.000.00.0796.000000000002</t>
  </si>
  <si>
    <t>аналоговая, ГОСТ 17021-88</t>
  </si>
  <si>
    <t>Микросхема ULN2003A</t>
  </si>
  <si>
    <t>2158 Т</t>
  </si>
  <si>
    <t>26.11.22.900.001.00.0796.000000000000</t>
  </si>
  <si>
    <t>Индикатор полупроводниковый</t>
  </si>
  <si>
    <t>светоизлучающий</t>
  </si>
  <si>
    <t>Индикатор 7-ми сегментный SА15-11SRWA</t>
  </si>
  <si>
    <t>2159 Т</t>
  </si>
  <si>
    <t>26.11.22.900.003.00.0796.000000000000</t>
  </si>
  <si>
    <t>Резонатор</t>
  </si>
  <si>
    <t>кварцевый</t>
  </si>
  <si>
    <t>Резонатор кварцевый КХ-3HT 10 MHz, фирма «Geyer Electronics»</t>
  </si>
  <si>
    <t>2160 Т</t>
  </si>
  <si>
    <t>26.11.21.500.000.02.0796.000000000002</t>
  </si>
  <si>
    <t>полевой, кремниевый</t>
  </si>
  <si>
    <t>Транзистор IRLL110</t>
  </si>
  <si>
    <t>2161 Т</t>
  </si>
  <si>
    <t>25.99.29.450.000.00.0796.000000000000</t>
  </si>
  <si>
    <t>штыревой</t>
  </si>
  <si>
    <t>Разъем PLD-10 (L=100мм)</t>
  </si>
  <si>
    <t>2162 Т</t>
  </si>
  <si>
    <t>27.90.60.300.001.00.0796.000000000048</t>
  </si>
  <si>
    <t>постоянный, тип МЛТ-0,25-1 КОМ, металлопленочный, номинальное сопротивление 1 КОм</t>
  </si>
  <si>
    <t>Резистор MF-0,25-1 кОм 5%</t>
  </si>
  <si>
    <t>2163 Т</t>
  </si>
  <si>
    <t>Резистор MF-0,25-1,5 кОм 5%</t>
  </si>
  <si>
    <t>2164 Т</t>
  </si>
  <si>
    <t>27.90.60.300.001.00.0796.000000000143</t>
  </si>
  <si>
    <t>постоянный, тип С2-33Н-0,125, металлодиэлектрический, номинальное сопротивление 2 кОм</t>
  </si>
  <si>
    <t>Резистор MF-0,25-2 кОм 5%</t>
  </si>
  <si>
    <t>2165 Т</t>
  </si>
  <si>
    <t>27.90.60.300.001.00.0796.000000000133</t>
  </si>
  <si>
    <t>постоянный, тип С2-23-5, металлодиэлектрический, номинальное сопротивление 2,2 кОм</t>
  </si>
  <si>
    <t>Резистор MF-0,25-2,2 кОм 5%</t>
  </si>
  <si>
    <t>2166 Т</t>
  </si>
  <si>
    <t>27.90.60.300.001.00.0796.000000000134</t>
  </si>
  <si>
    <t>постоянный, тип С2-23-5, металлодиэлектрический, номинальное сопротивление 4,7 кОм</t>
  </si>
  <si>
    <t>Резистор MF-0,25-4,7 кОм 5%</t>
  </si>
  <si>
    <t>2167 Т</t>
  </si>
  <si>
    <t>Резистор MF-0,25-10 кОм 5%</t>
  </si>
  <si>
    <t>2168 Т</t>
  </si>
  <si>
    <t>27.90.60.300.001.00.0796.000000000181</t>
  </si>
  <si>
    <t>постоянный, тип МЛТ-0,25-14 КОМ, металлопленочный, номинальное сопротивление 14 кОм</t>
  </si>
  <si>
    <t>Резистор MF-0,25-15 кОм 5%</t>
  </si>
  <si>
    <t>2169 Т</t>
  </si>
  <si>
    <t>Резистор MF-0,25-13 кОм 5%</t>
  </si>
  <si>
    <t>2170 Т</t>
  </si>
  <si>
    <t>27.90.60.300.001.00.0796.000000000180</t>
  </si>
  <si>
    <t>постоянный, тип МЛТ-0,25-20 КОМ, металлопленочный, номинальное сопротивление 20 кОм</t>
  </si>
  <si>
    <t>Резистор MF-0,25-20 кОм 5%</t>
  </si>
  <si>
    <t>2171 Т</t>
  </si>
  <si>
    <t>27.90.60.300.001.00.0796.000000000171</t>
  </si>
  <si>
    <t>постоянный, тип МЛТ-2-24 кОМ, металлопленочный, номинальное сопротивление 24 ОМ</t>
  </si>
  <si>
    <t>Резистор MF-0,25-24 кОм 5%</t>
  </si>
  <si>
    <t>2172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</si>
  <si>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</si>
  <si>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</si>
  <si>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 MF-0,25-33 кОм 5%</t>
  </si>
  <si>
    <t>2173 Т</t>
  </si>
  <si>
    <t>27.90.60.300.001.00.0796.000000000112</t>
  </si>
  <si>
    <t>постоянный, тип С2-23-0.25, металлодиэлектрический, номинальное сопротивление 82 кОм</t>
  </si>
  <si>
    <t>Резистор MF-0,25-62 кОм 5%</t>
  </si>
  <si>
    <t>2174 Т</t>
  </si>
  <si>
    <t>Резистор MF-0,25-68 кОм 5%</t>
  </si>
  <si>
    <t>2175 Т</t>
  </si>
  <si>
    <t>Резистор MF-0,25-75 кОм 5%</t>
  </si>
  <si>
    <t>2176 Т</t>
  </si>
  <si>
    <t>Резистор MF-0,25-130 кОм 5%</t>
  </si>
  <si>
    <t>2177 Т</t>
  </si>
  <si>
    <t>Резистор MF-0,25-150 кОм 5%</t>
  </si>
  <si>
    <t>2178 Т</t>
  </si>
  <si>
    <t>27.90.60.300.001.00.0796.000000000166</t>
  </si>
  <si>
    <t>постоянный, тип МЛТ-0,25-62 ОМ, металлопленочный, номинальное сопротивление 62 Ом</t>
  </si>
  <si>
    <t>Резистор MF-0,5-62 Ом 5%</t>
  </si>
  <si>
    <t>2179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</si>
  <si>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</si>
  <si>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</si>
  <si>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MF-0,5-680 Ом 5%</t>
  </si>
  <si>
    <t>2180 Т</t>
  </si>
  <si>
    <t>27.90.60.300.001.00.0796.000000000104</t>
  </si>
  <si>
    <t>постоянный, тип С2-23-0.25, металлодиэлектрический, номинальное сопротивление 1,5 кОм</t>
  </si>
  <si>
    <t>Резистор MF-2-1,3 кОм 5%</t>
  </si>
  <si>
    <t>2181 Т</t>
  </si>
  <si>
    <t>27.90.60.300.001.00.0796.000000000080</t>
  </si>
  <si>
    <t>постоянный, тип МЛТ-2-22 ОМ, металлопленочный, номинальное сопротивление 22 Ом</t>
  </si>
  <si>
    <t>Резистор MF-2-24 Ом 5%</t>
  </si>
  <si>
    <t>2182 Т</t>
  </si>
  <si>
    <t>27.90.60.300.001.00.0796.000000000150</t>
  </si>
  <si>
    <t>постоянный, тип С2-33Н-0,125, металлодиэлектрический, номинальное сопротивление 200 кОм</t>
  </si>
  <si>
    <t>Резистор MF-0,25-220 кОм 5%</t>
  </si>
  <si>
    <t>2183 Т</t>
  </si>
  <si>
    <t>Резистор MF-0,25-3,3 кОм 5%</t>
  </si>
  <si>
    <t>2184 Т</t>
  </si>
  <si>
    <t>Резистор MF-0,25-680 Ом  5%</t>
  </si>
  <si>
    <t>2185 Т</t>
  </si>
  <si>
    <t>27.90.60.300.001.00.0796.000000000118</t>
  </si>
  <si>
    <t>постоянный, тип С2-23-2, металлодиэлектрический, номинальное сопротивление 1,5 кОм</t>
  </si>
  <si>
    <t>Резистор MF-0,25-1,2 кОм  5%</t>
  </si>
  <si>
    <t>2186 Т</t>
  </si>
  <si>
    <t>27.90.60.300.001.00.0796.000000000106</t>
  </si>
  <si>
    <t>постоянный, тип С2-23-0.25, металлодиэлектрический, номинальное сопротивление 2,4 кОм</t>
  </si>
  <si>
    <t>Резистор MF-0,25-2,4 кОм  5%</t>
  </si>
  <si>
    <t>2187 Т</t>
  </si>
  <si>
    <t>27.90.60.300.001.00.0796.000000000108</t>
  </si>
  <si>
    <t>постоянный, тип С2-23-0.25, металлодиэлектрический, номинальное сопротивление 5,1 кОм</t>
  </si>
  <si>
    <t>Резистор MF-0,25-5,6 кОм  5%</t>
  </si>
  <si>
    <t>2188 Т</t>
  </si>
  <si>
    <t>26.11.22.300.002.02.0796.000000000002</t>
  </si>
  <si>
    <t>Светодиод</t>
  </si>
  <si>
    <t>общего назначения, L-53GD</t>
  </si>
  <si>
    <t>L-154A4SURKQBDZGW Kingbright</t>
  </si>
  <si>
    <t>2189 Т</t>
  </si>
  <si>
    <t>26.51.33.900.005.02.0796.000000000003</t>
  </si>
  <si>
    <t>из углеродистой стали, шкала номинальной длины 5 м, ГОСТ 7502-98</t>
  </si>
  <si>
    <t xml:space="preserve">поставка 20 дней </t>
  </si>
  <si>
    <t>11,13,14</t>
  </si>
  <si>
    <t>1558-1 Т</t>
  </si>
  <si>
    <t>самовывоз, поставка в срок не более 15 дней</t>
  </si>
  <si>
    <t>125х6х22</t>
  </si>
  <si>
    <t>поставка в срок не более 60 дней</t>
  </si>
  <si>
    <t>18, 19</t>
  </si>
  <si>
    <t>1559-1 Т</t>
  </si>
  <si>
    <t>7,11,19</t>
  </si>
  <si>
    <t>1683-1 Т</t>
  </si>
  <si>
    <t>апрель, май</t>
  </si>
  <si>
    <t>1684-1 Т</t>
  </si>
  <si>
    <t>7,11,18,19</t>
  </si>
  <si>
    <t>1694-1 Т</t>
  </si>
  <si>
    <t>1685-1 Т</t>
  </si>
  <si>
    <t>1686-1 Т</t>
  </si>
  <si>
    <t>1687-1 Т</t>
  </si>
  <si>
    <t>1688-1 Т</t>
  </si>
  <si>
    <t>биметаллическая"Амада" PROTECTOR 3340х27х0,9 6/10</t>
  </si>
  <si>
    <t>1689-1 Т</t>
  </si>
  <si>
    <t>1690-1 Т</t>
  </si>
  <si>
    <t>1698-1 Т</t>
  </si>
  <si>
    <t xml:space="preserve">биметаллическая "Амада" СТВ 5300х34х1,1 </t>
  </si>
  <si>
    <t>1699-1 Т</t>
  </si>
  <si>
    <t>"Амада" Protector 5300х34х1,1 4/6</t>
  </si>
  <si>
    <t>1701-1 Т</t>
  </si>
  <si>
    <t>2190 Т</t>
  </si>
  <si>
    <t>биметаллическая "Амада" М42 4070х27х0,9 2/3</t>
  </si>
  <si>
    <t>2191 Т</t>
  </si>
  <si>
    <t>ленточная биметаллическая "Амада" 5150х34х1,1 2/3</t>
  </si>
  <si>
    <t>2192 Т</t>
  </si>
  <si>
    <t>2193 Т</t>
  </si>
  <si>
    <t>"Амада"SGLB М42 5300х34х1,1 2/3</t>
  </si>
  <si>
    <t>2194 Т</t>
  </si>
  <si>
    <t>28.24.11.200.000.00.0796.000000000019</t>
  </si>
  <si>
    <t>ленточная, ширина 41 мм</t>
  </si>
  <si>
    <t>"Амада" М42 6940х41х1,3 2/3</t>
  </si>
  <si>
    <t>2195 Т</t>
  </si>
  <si>
    <t>26.40.12.900.000.00.0796.000000000000</t>
  </si>
  <si>
    <t>Радиоканальный приемник</t>
  </si>
  <si>
    <t>для приема сигналов по радиоканалу, информационная емкость 8 передатчиков</t>
  </si>
  <si>
    <t>базовая станция RS30BSM с програмным обеспечением</t>
  </si>
  <si>
    <t>2196 Т</t>
  </si>
  <si>
    <t>передатчик RS-31T-GPS</t>
  </si>
  <si>
    <t>2197 Т</t>
  </si>
  <si>
    <t>24.42.25.200.000.00.0796.000000000000</t>
  </si>
  <si>
    <t>Фольга</t>
  </si>
  <si>
    <t>алюминиевая, для упаковки, ГОСТ 745-2014</t>
  </si>
  <si>
    <t>2198 Т</t>
  </si>
  <si>
    <t>32.91.19.500.002.00.0796.000000000000</t>
  </si>
  <si>
    <t>Валик</t>
  </si>
  <si>
    <t>для лакокрасочных работ, малярный, тип ВМП, ГОСТ 10831-87</t>
  </si>
  <si>
    <t>валик 250*70</t>
  </si>
  <si>
    <t>2199 Т</t>
  </si>
  <si>
    <t>кисть плоская 2,5 (63 мм)</t>
  </si>
  <si>
    <t>2200 Т</t>
  </si>
  <si>
    <t>32.91.19.300.003.00.0796.000000000000</t>
  </si>
  <si>
    <t>торцовка, малярная, для обработки свежеокрашенных поверхностей</t>
  </si>
  <si>
    <t>щетка металлическая ручная</t>
  </si>
  <si>
    <t>2201 Т</t>
  </si>
  <si>
    <t>кисть плоская 4</t>
  </si>
  <si>
    <t>2202 Т</t>
  </si>
  <si>
    <t>30.20.13.900.002.00.0796.000000000001</t>
  </si>
  <si>
    <t>Погрузчик-экскаватор</t>
  </si>
  <si>
    <t>для земляных работ, на колесном ходу</t>
  </si>
  <si>
    <t xml:space="preserve">поставка в течение 60 дней </t>
  </si>
  <si>
    <t>2203 Т</t>
  </si>
  <si>
    <t>23.51.12.300.000.01.0168.000000000004</t>
  </si>
  <si>
    <t>без минеральных добавок, марка ПЦ 400-Д0-Н (М 400-Д0-Н), ГОСТ 10178-85</t>
  </si>
  <si>
    <t>цемент М-400</t>
  </si>
  <si>
    <t xml:space="preserve">Тонна (метрическая) </t>
  </si>
  <si>
    <t>2204 Т</t>
  </si>
  <si>
    <t>23.52.10.330.000.00.0166.000000000001</t>
  </si>
  <si>
    <t>негашеная, 2 сорт, комовая, кальциевая, быстрогасящаяся, ГОСТ 9179-77</t>
  </si>
  <si>
    <t>известь нгегашеная строительная</t>
  </si>
  <si>
    <t>10 календарных дней</t>
  </si>
  <si>
    <t>2205 Т</t>
  </si>
  <si>
    <t>20.52.10.900.003.00.0778.000000000000</t>
  </si>
  <si>
    <t>силикон бесцветный, 280мл</t>
  </si>
  <si>
    <t>2206 Т</t>
  </si>
  <si>
    <t>25.93.14.900.000.00.0166.000000000046</t>
  </si>
  <si>
    <t>строительный, с плоской головкой, диаметр 1,2 мм, длина 25 мм, ГОСТ 4028-63</t>
  </si>
  <si>
    <t>гвоздь стекольный, диаметр 1,2 мм, длина 25 мм</t>
  </si>
  <si>
    <t>2207 Т</t>
  </si>
  <si>
    <t>20.30.12.700.001.00.0112.000000000035</t>
  </si>
  <si>
    <t>алкидно-уретановый, марка АУ</t>
  </si>
  <si>
    <t>серебрянка 0,5л пэт/бут</t>
  </si>
  <si>
    <t>2208 Т</t>
  </si>
  <si>
    <t>20.30.12.700.003.00.0796.000000000001</t>
  </si>
  <si>
    <t>жидкость</t>
  </si>
  <si>
    <t>колер-паста 100мл №73</t>
  </si>
  <si>
    <t>2209 Т</t>
  </si>
  <si>
    <t>колер-паста 100мл №42</t>
  </si>
  <si>
    <t>2210 Т</t>
  </si>
  <si>
    <t>20.59.59.730.000.00.0778.000000000000</t>
  </si>
  <si>
    <t>зимняя, профессиональная (пистолетная), в аэрозольной упаковке, двухкомпонентная</t>
  </si>
  <si>
    <t>Монтажная пена профессиональная</t>
  </si>
  <si>
    <t>2211 Т</t>
  </si>
  <si>
    <t>Очиститель монтажной пены</t>
  </si>
  <si>
    <t>2213 Т</t>
  </si>
  <si>
    <t>23.99.13.900.019.00.0055.000000000003</t>
  </si>
  <si>
    <t>бикрост ХКП</t>
  </si>
  <si>
    <t>15 календарных дней</t>
  </si>
  <si>
    <t>2214 Т</t>
  </si>
  <si>
    <t>23.99.13.900.019.00.0055.000000000001</t>
  </si>
  <si>
    <t>бикрост ХПП</t>
  </si>
  <si>
    <t>2215 Т</t>
  </si>
  <si>
    <t>14.12.30.100.003.00.0796.000000000008</t>
  </si>
  <si>
    <t>Фартук</t>
  </si>
  <si>
    <t>мужской, для защиты от растворов кислот, из кислозащитной ткани, тип А, ГОСТ 12.4.029-76</t>
  </si>
  <si>
    <t>2216 Т</t>
  </si>
  <si>
    <t>АО "ПЗТМ"</t>
  </si>
  <si>
    <t>31.01.11.700.000.00.0796.000000000000</t>
  </si>
  <si>
    <t>Шкаф</t>
  </si>
  <si>
    <t>металлический, для размещений компьютерного оборудования, с замком</t>
  </si>
  <si>
    <t xml:space="preserve">Шкаф стандартный сетевой 19”32U 600*800*1610 </t>
  </si>
  <si>
    <t>2217 Т</t>
  </si>
  <si>
    <t xml:space="preserve">Шкаф стандартный сетевой 19”32U 600*600*1610 </t>
  </si>
  <si>
    <t>2218 Т</t>
  </si>
  <si>
    <t>13.92.22.100.001.00.0006.000000000002</t>
  </si>
  <si>
    <t xml:space="preserve">Брезент </t>
  </si>
  <si>
    <t>льняной, плотность не менее 500 г/м, ГОСТ 15530-93</t>
  </si>
  <si>
    <t>брезент огнеупорный плот.530г/м2, ширина 90см., ГОСТ 15530-93</t>
  </si>
  <si>
    <t>2219 Т</t>
  </si>
  <si>
    <t>25.94.13.900.001.00.0704.000000000012</t>
  </si>
  <si>
    <t>Набор инструментов</t>
  </si>
  <si>
    <t>для слесарных работ, в наборе 160 предметов</t>
  </si>
  <si>
    <t xml:space="preserve">поставка 5 дней </t>
  </si>
  <si>
    <t>2220 Т</t>
  </si>
  <si>
    <t>оплата по факту поставки</t>
  </si>
  <si>
    <t>2221 Т</t>
  </si>
  <si>
    <t>26.30.23.900.029.00.0796.000000000000</t>
  </si>
  <si>
    <t>Аппарат телефонный</t>
  </si>
  <si>
    <t>переносной, полевой</t>
  </si>
  <si>
    <t>Телефонный аппарат Тюльпан 01ЦБ без номеронабирателя</t>
  </si>
  <si>
    <t>поставка в течение 20 календарных дней</t>
  </si>
  <si>
    <t>2222 Т</t>
  </si>
  <si>
    <t>26.30.21.900.006.00.0796.000000000036</t>
  </si>
  <si>
    <t>стационарный, кнопочный, без АОН, без автоответчика, со спикерфоном</t>
  </si>
  <si>
    <t>Телефонный аппарат Panasonic KX-TS2363RUW</t>
  </si>
  <si>
    <t>2223 Т</t>
  </si>
  <si>
    <t>26.20.16.900.005.00.0796.000000000000</t>
  </si>
  <si>
    <t>Трэкбол</t>
  </si>
  <si>
    <t>тип подключения проводной, интерфейс подключения USB</t>
  </si>
  <si>
    <t>USB-считыватель ST-FE700</t>
  </si>
  <si>
    <t>2224 Т</t>
  </si>
  <si>
    <t>26.30.30.900.007.05.0796.000000000000</t>
  </si>
  <si>
    <t>Модуль</t>
  </si>
  <si>
    <t>кроссовой защиты, полупроводниковый, для защиты абонентских комплектов автоматической телефонной станции</t>
  </si>
  <si>
    <t>PГ5-8LSA</t>
  </si>
  <si>
    <t>2225 Т</t>
  </si>
  <si>
    <t>26.20.22.000.013.00.0796.000000000000</t>
  </si>
  <si>
    <t>переносной, для жесткого диска тип SATA</t>
  </si>
  <si>
    <t>Универсальный корпус 19 дюймов</t>
  </si>
  <si>
    <t>2226 Т</t>
  </si>
  <si>
    <t>26.40.33.900.003.00.0796.000000000000</t>
  </si>
  <si>
    <t>Видеокамера</t>
  </si>
  <si>
    <t>цифровая</t>
  </si>
  <si>
    <t>Hikvision DS-2CD2710F-I+Adapter Цветная сетевая купольная IP камера</t>
  </si>
  <si>
    <t>2227 Т</t>
  </si>
  <si>
    <t>Hikvision DS-2CD2642FWD-IS+ADAPTER Цветная уличная IP камера, 4Мр, f=2,8-12mm, ИК подсветка 25м</t>
  </si>
  <si>
    <t>2228 Т</t>
  </si>
  <si>
    <t>26.20.30.100.028.00.0796.000000000000</t>
  </si>
  <si>
    <t>Бесконтактная карта</t>
  </si>
  <si>
    <t>проксимити, пластиковая, с чипом</t>
  </si>
  <si>
    <t>RFID CARD "ТОЛСТАЯ" прокси карта EM Marin</t>
  </si>
  <si>
    <t>поставка в течение 15 рабочих дней</t>
  </si>
  <si>
    <t>2229 Т</t>
  </si>
  <si>
    <t>26.20.40.000.032.00.0796.000000000000</t>
  </si>
  <si>
    <t>Считыватель</t>
  </si>
  <si>
    <t>для системы радиочастотной идентификации RFID</t>
  </si>
  <si>
    <t>С2000-BIOAccess-MA300 Считыватель отпечатков пальцев</t>
  </si>
  <si>
    <t>2230 Т</t>
  </si>
  <si>
    <t>26.20.40.000.109.00.0796.000000000000</t>
  </si>
  <si>
    <t>Системный блок</t>
  </si>
  <si>
    <t>форм-фактор горизонтальный, Desktop 533*419*152</t>
  </si>
  <si>
    <t>Cистемный блок Intel Core i3-4160 (3.6Ghz)</t>
  </si>
  <si>
    <t>2231 Т</t>
  </si>
  <si>
    <t>26.20.17.100.000.00.0796.000000000010</t>
  </si>
  <si>
    <t>Монитор</t>
  </si>
  <si>
    <t>жидкокристаллический, диагональ 19 дюйм, разрешение 1680*1050</t>
  </si>
  <si>
    <t>Монитор 19" 1600*900, LED</t>
  </si>
  <si>
    <t>2232 Т</t>
  </si>
  <si>
    <t>26.20.17.100.000.00.0796.000000000025</t>
  </si>
  <si>
    <t>жидкокристаллический, диагональ 27 дюйм, разрешение 1920*1080</t>
  </si>
  <si>
    <t>Монитор ЖК 32590, 32" черный</t>
  </si>
  <si>
    <t>2233 Т</t>
  </si>
  <si>
    <t>26.40.33.900.004.00.0796.000000000002</t>
  </si>
  <si>
    <t>Видеорегистратор</t>
  </si>
  <si>
    <t>16-канальный</t>
  </si>
  <si>
    <t>видеорегистратор TRASIR DuO Station</t>
  </si>
  <si>
    <t>2234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</si>
  <si>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</si>
  <si>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</si>
  <si>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D-Link DES-1210-52/C1A Настраиваемый комм 48 порта 10/100 + 4 порта 1000 87600</t>
  </si>
  <si>
    <t>2235 Т</t>
  </si>
  <si>
    <t>26.20.22.000.000.00.0796.000000000000</t>
  </si>
  <si>
    <t>Жесткий диск</t>
  </si>
  <si>
    <t>внутренний, HDD, объем 2000 Гб, дюйм 3,5, количество оборотов шпинделя об/мин 7200</t>
  </si>
  <si>
    <t>HDD 3,5" 2 TB Seagate 7200rpm 64Mb
SATAIII</t>
  </si>
  <si>
    <t>2236 Т</t>
  </si>
  <si>
    <t>26.20.13.000.008.00.0796.000000000008</t>
  </si>
  <si>
    <t>Компьютер</t>
  </si>
  <si>
    <t>портативный персональный компьютер, в корпусе которого объединены типичные компоненты ПК, включая сенсорный дисплей, а также аккумуляторные батареи, планшетный типа Tablet-PC, время автономной работы - в пределах от 1 до 15 часов, отсутствует клавиатура</t>
  </si>
  <si>
    <t>Планшетный ПК/Samsung/SM-T116</t>
  </si>
  <si>
    <t>2237 Т</t>
  </si>
  <si>
    <t>26.40.51.800.011.00.0796.000000000000</t>
  </si>
  <si>
    <t>Крепление</t>
  </si>
  <si>
    <t>для видеокамеры, пластиковое</t>
  </si>
  <si>
    <t>Кронштейн DOFFLER WB 2805 19</t>
  </si>
  <si>
    <t>2238 Т</t>
  </si>
  <si>
    <t>Кронштейн для монитора MART 4022 диагональ до 40”, нагрузка 55 кг, наклон 5-15, BLACK</t>
  </si>
  <si>
    <t>2239 Т</t>
  </si>
  <si>
    <t>Сетевой фильтр с выключателем ТL, 5m, 6 розеток</t>
  </si>
  <si>
    <t>2240 Т</t>
  </si>
  <si>
    <t>27.32.13.500.001.03.0796.000000000002</t>
  </si>
  <si>
    <t>разъем VGA, длина 5 м</t>
  </si>
  <si>
    <t xml:space="preserve">Интерфейсный кабель VGA L=5m </t>
  </si>
  <si>
    <t>2241 Т</t>
  </si>
  <si>
    <t>27.32.13.500.001.01.0796.000000000003</t>
  </si>
  <si>
    <t>коммутационный (патч-корд), UTP, катушка 300 м</t>
  </si>
  <si>
    <t>Кабель UTP 5е TVT (305м/бух)</t>
  </si>
  <si>
    <t>2212 Т</t>
  </si>
  <si>
    <t>Дюбель-гвоздь 6*40 потай</t>
  </si>
  <si>
    <t>2260 Т</t>
  </si>
  <si>
    <t>2261 Т</t>
  </si>
  <si>
    <t>28.15.10.550.000.00.0796.000000000019</t>
  </si>
  <si>
    <t>радиальный, сферический, наружный диаметр 240 мм, двухрядный, с коническим внутренним отверстием</t>
  </si>
  <si>
    <t>3622 подшипник роликовый радиальный сферический двухрядный</t>
  </si>
  <si>
    <t>2262 Т</t>
  </si>
  <si>
    <t>2263 Т</t>
  </si>
  <si>
    <t>подшипник 216 качения шариковый</t>
  </si>
  <si>
    <t>2264 Т</t>
  </si>
  <si>
    <t>2265 Т</t>
  </si>
  <si>
    <t>2266 Т</t>
  </si>
  <si>
    <t>2267 Т</t>
  </si>
  <si>
    <t>317 подшипник качения шариковый</t>
  </si>
  <si>
    <t>2268 Т</t>
  </si>
  <si>
    <t>2269 Т</t>
  </si>
  <si>
    <t>410 подшипник качения шариковый</t>
  </si>
  <si>
    <t>7,14,15,20</t>
  </si>
  <si>
    <t>63-1 У</t>
  </si>
  <si>
    <t>ЭОТ</t>
  </si>
  <si>
    <t>12 месяцев</t>
  </si>
  <si>
    <t>предоплата 20%</t>
  </si>
  <si>
    <t>634-2 Т</t>
  </si>
  <si>
    <t>январь-август</t>
  </si>
  <si>
    <t>635-2 Т</t>
  </si>
  <si>
    <t>636-2 Т</t>
  </si>
  <si>
    <t>637-2 Т</t>
  </si>
  <si>
    <t>638-2 Т</t>
  </si>
  <si>
    <t>639-2 Т</t>
  </si>
  <si>
    <t>640-2 Т</t>
  </si>
  <si>
    <t>641-2 Т</t>
  </si>
  <si>
    <t>642-2 Т</t>
  </si>
  <si>
    <t>643-2 Т</t>
  </si>
  <si>
    <t>644-2 Т</t>
  </si>
  <si>
    <t>645-2 Т</t>
  </si>
  <si>
    <t>646-2 Т</t>
  </si>
  <si>
    <t>647-2 Т</t>
  </si>
  <si>
    <t>648-2 Т</t>
  </si>
  <si>
    <t>649-2 Т</t>
  </si>
  <si>
    <t>650-2 Т</t>
  </si>
  <si>
    <t>651-2 Т</t>
  </si>
  <si>
    <t>652-2 Т</t>
  </si>
  <si>
    <t>653-2 Т</t>
  </si>
  <si>
    <t>11,14,15,19</t>
  </si>
  <si>
    <t>1269-1 Т</t>
  </si>
  <si>
    <t>апрель,сентябрь</t>
  </si>
  <si>
    <t>поставка в течение 10-ти дней</t>
  </si>
  <si>
    <t>2270 Т</t>
  </si>
  <si>
    <t>2271 Т</t>
  </si>
  <si>
    <t>24.10.71.000.003.01.0168.000000000004</t>
  </si>
  <si>
    <t>стальная, двутавровая, марка Ст.3, размер 20 м, ГОСТ 8239-89</t>
  </si>
  <si>
    <t>2272 Т</t>
  </si>
  <si>
    <t>24.33.11.100.000.00.0168.000000000018</t>
  </si>
  <si>
    <t>стальной, равнополочный, номер 14, ширина полок 140*140 мм, ГОСТ 8509-93</t>
  </si>
  <si>
    <t>2273 Т</t>
  </si>
  <si>
    <t>24.10.71.000.005.02.0168.000000000002</t>
  </si>
  <si>
    <t>стальной, гнутый, замкнутый, сварной, ст3сп5, ГОСТ 30245-2012</t>
  </si>
  <si>
    <t>1457-1 Т</t>
  </si>
  <si>
    <t>1453-1 Т</t>
  </si>
  <si>
    <t>1336-1 Т</t>
  </si>
  <si>
    <t>предоплата 5 %</t>
  </si>
  <si>
    <t>2274 Т</t>
  </si>
  <si>
    <t>22.19.20.300.002.00.0166.000000000031</t>
  </si>
  <si>
    <t>уплотнительный, резиновый, круглого (квадратного) сечения, типа 1 - кислотощелочестойкий, диаметр 6,3 мм, группы 2 - для работы шнуров с давлением рабочей среды до 1,0 Мпа, ГОСТ 6467-79</t>
  </si>
  <si>
    <t>Шнур резиновый ø6 мм (круглого сечения ГОСТ 6467-79, 2 группа, 1-й тип, средней твердости)</t>
  </si>
  <si>
    <t>2275 Т</t>
  </si>
  <si>
    <t>22.19.20.300.002.00.0166.000000000035</t>
  </si>
  <si>
    <t>уплотнительный, резиновый, круглого (квадратного) сечения, типа 1 - кислотощелочестойкий, диаметр 10,0 мм, группы 2 - для работы шнуров с давлением рабочей среды до 1,0 Мпа, ГОСТ 6467-79</t>
  </si>
  <si>
    <t>Шнур резиновый ø10 мм (круглого сечения ГОСТ 6467-79, 2 группа, 1-й тип, средней твердости)</t>
  </si>
  <si>
    <t>2276 Т</t>
  </si>
  <si>
    <t>23.99.11.990.008.00.0055.000000000014</t>
  </si>
  <si>
    <t>асбестовая, марка АТ-3, ширина 1550 мм, массовая доля асбеста 81,5%, ГОСТ 6102-94</t>
  </si>
  <si>
    <t>Ткань асбестовая АТ-3 ГОСТ 6102-94</t>
  </si>
  <si>
    <t>2277 Т</t>
  </si>
  <si>
    <t>22.21.42.700.000.00.0166.000000000003</t>
  </si>
  <si>
    <t>Фторопласт</t>
  </si>
  <si>
    <t>листовой, толщина 2 мм</t>
  </si>
  <si>
    <t>Фторопласт Ф4 б=2 ТУ6-05-810-88 (р-р 300х300)</t>
  </si>
  <si>
    <t>2278 Т</t>
  </si>
  <si>
    <t>Поковка 1200.12.300 ГОСТ 6533-78 сталь 09Г2С ГОСТ 5520-79</t>
  </si>
  <si>
    <t>20 рабочих  дней</t>
  </si>
  <si>
    <t>2279 Т</t>
  </si>
  <si>
    <t>Поковка 1400.12.350 ГОСТ 6533-78 сталь 09Г2С ГОСТ 5520-79</t>
  </si>
  <si>
    <t>2280 Т</t>
  </si>
  <si>
    <t>Поковка 1161.24 R1000 ГОСТ Р 52630-2012 сталь 09Г2С ГОСТ 5520-79</t>
  </si>
  <si>
    <t>2281 Т</t>
  </si>
  <si>
    <t>Поковки гр. IV - КП.395 ГОСТ 8479-70, δ≥13%; ψ≥35%; KCU≥50 Дж/см2, сталь 15Х5М ГОСТ 20072-74.</t>
  </si>
  <si>
    <t>поставка в течении 45 дней</t>
  </si>
  <si>
    <t>6,11,19</t>
  </si>
  <si>
    <t>1492-1 Т</t>
  </si>
  <si>
    <t>«Nexen Roadian 542»</t>
  </si>
  <si>
    <t>2282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</si>
  <si>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</si>
  <si>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</si>
  <si>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«КАМА И-281 »</t>
  </si>
  <si>
    <t>2283 Т</t>
  </si>
  <si>
    <t>22.11.13.500.000.01.0796.000000000103</t>
  </si>
  <si>
    <t>для автобусов или автомобилей грузовых, пневматическая, радиальная, размер 425*85R21 (1260*425-533Р), камерная, ГОСТ 5513-97</t>
  </si>
  <si>
    <t xml:space="preserve">«Forward Traction-1260» </t>
  </si>
  <si>
    <t>2284 Т</t>
  </si>
  <si>
    <t>29.32.30.990.060.00.0796.000000000004</t>
  </si>
  <si>
    <t>Мотор</t>
  </si>
  <si>
    <t>отопителя, для грузового автомобиля</t>
  </si>
  <si>
    <t>автомобиль МАЗ 5440</t>
  </si>
  <si>
    <t>2285 Т</t>
  </si>
  <si>
    <t>29.32.30.650.018.00.0796.000000000001</t>
  </si>
  <si>
    <t>для грузового автомобиля, нажимной</t>
  </si>
  <si>
    <t xml:space="preserve">автомобиль ГАЗ 53 </t>
  </si>
  <si>
    <t>2286 Т</t>
  </si>
  <si>
    <t>29.32.30.900.008.00.0796.000000000000</t>
  </si>
  <si>
    <t>для легкового автомобиля, для гидроусилителя руля</t>
  </si>
  <si>
    <t>2287 Т</t>
  </si>
  <si>
    <t>29.32.20.990.010.00.0796.000000000002</t>
  </si>
  <si>
    <t>Зеркало</t>
  </si>
  <si>
    <t>для транспортного средства, боковое левое</t>
  </si>
  <si>
    <t>1180-1 Т</t>
  </si>
  <si>
    <t>2288 Т</t>
  </si>
  <si>
    <t>2289 Т</t>
  </si>
  <si>
    <t>2290 Т</t>
  </si>
  <si>
    <t>2291 Т</t>
  </si>
  <si>
    <t>576-1 Т</t>
  </si>
  <si>
    <t>580-1 Т</t>
  </si>
  <si>
    <t>1314-1 Т</t>
  </si>
  <si>
    <t>1315-1 Т</t>
  </si>
  <si>
    <t>17 Р</t>
  </si>
  <si>
    <t>апрель-август</t>
  </si>
  <si>
    <t>в течение 40 календарных дней после  предоплаты</t>
  </si>
  <si>
    <t>11,20,21</t>
  </si>
  <si>
    <t>49-2 У</t>
  </si>
  <si>
    <t>январь-апрель,  октябрь-декабрь</t>
  </si>
  <si>
    <t>2243 Т</t>
  </si>
  <si>
    <t>27.90.31.900.006.00.0796.000000000000</t>
  </si>
  <si>
    <t>Печатная плата</t>
  </si>
  <si>
    <t>для монтажа и пайки, из текстолита</t>
  </si>
  <si>
    <t>Печатные платы ps285638 Н12.70.01.074</t>
  </si>
  <si>
    <t xml:space="preserve">поставка в течение 14 дней с момента получения предоплаты     </t>
  </si>
  <si>
    <t>2244 Т</t>
  </si>
  <si>
    <t>Печатные платы ps285639 Н12.70.01.075</t>
  </si>
  <si>
    <t>2245 Т</t>
  </si>
  <si>
    <t>Печатные платы ps285640 Н12.70.01.076</t>
  </si>
  <si>
    <t>2246 Т</t>
  </si>
  <si>
    <t>Печатные платы ps284920 Н12.70.01.058</t>
  </si>
  <si>
    <t>2247 Т</t>
  </si>
  <si>
    <t>Печатные платы ps284921 Н12.70.01.059</t>
  </si>
  <si>
    <t>2248 Т</t>
  </si>
  <si>
    <t>Печатные платы ps284903 Н12.70.02.001-03</t>
  </si>
  <si>
    <t>2249 Т</t>
  </si>
  <si>
    <t>Печатные платы ps284904 Н12.70.02.002-03</t>
  </si>
  <si>
    <t>2250 Т</t>
  </si>
  <si>
    <t>Печатные платы ps284905 Н12.70.02.003-03</t>
  </si>
  <si>
    <t>2251 Т</t>
  </si>
  <si>
    <t>Печатные платы ps284906 Н12.70.02.004-03</t>
  </si>
  <si>
    <t>2252 Т</t>
  </si>
  <si>
    <t>Печатные платы ps284907 Н12.70.01.060-02</t>
  </si>
  <si>
    <t>2253 Т</t>
  </si>
  <si>
    <t>Печатные платы ps284908 Н12.70.29.001</t>
  </si>
  <si>
    <t>2254 Т</t>
  </si>
  <si>
    <t>Печатные платы ps284909 Н12.70.01.032-01</t>
  </si>
  <si>
    <t>2255 Т</t>
  </si>
  <si>
    <t>Печатные платы ps284910 Н12.70.01.043</t>
  </si>
  <si>
    <t>2256 Т</t>
  </si>
  <si>
    <t>Печатные платы ps284911 Н12.70.02.040</t>
  </si>
  <si>
    <t>2257 Т</t>
  </si>
  <si>
    <t>Печатные платы ps284912 Н12.70.102.014</t>
  </si>
  <si>
    <t>2258 Т</t>
  </si>
  <si>
    <t>Печатные платы ps284913 Н12.70.102.012</t>
  </si>
  <si>
    <t>2259 Т</t>
  </si>
  <si>
    <t>Печатные платы ps284914 Н12.70.03.001-01</t>
  </si>
  <si>
    <t>2292 Т</t>
  </si>
  <si>
    <t>26.60.11.150.002.00.0704.000000000001</t>
  </si>
  <si>
    <t>Знак разметки</t>
  </si>
  <si>
    <t>для разметки радиографических снимков в процессе рентгеновского контроля, высота цифр 8 мм, ширина 5 мм, толщина 1,5 мм, в наборе пластиковый пенал с ячейками и с пинцетом, маркировочный №6, ГОСТ 15843-79</t>
  </si>
  <si>
    <t xml:space="preserve"> знаки маркировочные свинцовые </t>
  </si>
  <si>
    <t xml:space="preserve"> апрель-май</t>
  </si>
  <si>
    <t>25 Дней</t>
  </si>
  <si>
    <t>набор</t>
  </si>
  <si>
    <t>2293 Т</t>
  </si>
  <si>
    <t>27.90.40.100.005.00.0704.000000000000</t>
  </si>
  <si>
    <t>Набор магнитных индикаторных полосок</t>
  </si>
  <si>
    <t>общего назначения, в наборе 5 предметов</t>
  </si>
  <si>
    <t>индикатор магнитного поля 008М004</t>
  </si>
  <si>
    <t>2321 Т</t>
  </si>
  <si>
    <t>Разбавитель ЯрЛИ № 654</t>
  </si>
  <si>
    <t xml:space="preserve"> апрель</t>
  </si>
  <si>
    <t>2322 Т</t>
  </si>
  <si>
    <t>19.20.31.200.001.00.0112.000000000000</t>
  </si>
  <si>
    <t xml:space="preserve">Пропан-бутан 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</si>
  <si>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</si>
  <si>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</si>
  <si>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2323 Т</t>
  </si>
  <si>
    <t>Поковки без м/о гр. II- IV КП245(КП.25) по ГОСТ 8479-70, сталь 09Г2С ГОСТ 19281-89, диаметром до 1610 мм</t>
  </si>
  <si>
    <t>2324 Т</t>
  </si>
  <si>
    <t>Проволока присадочная BOHLER EMK6 Ø 2,4 x 1000 мм AWS A5.18, ER70S-6 с сертификатом по качеству 3.1</t>
  </si>
  <si>
    <t xml:space="preserve">10 дней </t>
  </si>
  <si>
    <t>2325 Т</t>
  </si>
  <si>
    <t>24.34.13.100.001.01.0166.000000000008</t>
  </si>
  <si>
    <t>наплавочная, стальная, диаметр 3,2 мм</t>
  </si>
  <si>
    <t>Проволока для автоматической сварки под флюсом Ø3,2 OE SD3 1Ni1/4Mo Oerlikon AWS A5.23, F8A8-EG-G(F8A10-EG-G) с сертификатом по качеству 3.1. на комбинацию флюс+проволока</t>
  </si>
  <si>
    <t>50 дней</t>
  </si>
  <si>
    <t>2326 Т</t>
  </si>
  <si>
    <t>20.59.56.200.000.01.0166.000000000000</t>
  </si>
  <si>
    <t>Флюс</t>
  </si>
  <si>
    <t>сварочный</t>
  </si>
  <si>
    <t xml:space="preserve">Флюс сварочный ОР121ТТ Oerlikon AWS A5.23, F8A8-EG-G(F8A10-EG-G) </t>
  </si>
  <si>
    <t>2327 Т</t>
  </si>
  <si>
    <t>эмаль-провод 0,28</t>
  </si>
  <si>
    <t xml:space="preserve">3 дня </t>
  </si>
  <si>
    <t>2328 Т</t>
  </si>
  <si>
    <t>27.32.11.900.000.00.0166.000000000147</t>
  </si>
  <si>
    <t>сечение жил 1,25 мм, марка ПЭТВ-2</t>
  </si>
  <si>
    <t>эмаль-провод 1,25</t>
  </si>
  <si>
    <t>2329 Т</t>
  </si>
  <si>
    <t>25.73.30.300.000.03.0796.000000000038</t>
  </si>
  <si>
    <t>гаечный, накидной, двусторонний, размер зева 7*8 мм</t>
  </si>
  <si>
    <t>Ключ гаечный двусторонний 7х8</t>
  </si>
  <si>
    <t>поставка в течение 15 календарных дней</t>
  </si>
  <si>
    <t xml:space="preserve">100% по факту поставки  </t>
  </si>
  <si>
    <t>2330 Т</t>
  </si>
  <si>
    <t>Ключ гаечный двусторонний 14х17</t>
  </si>
  <si>
    <t>2331 Т</t>
  </si>
  <si>
    <t>25.73.30.300.000.03.0796.000000000055</t>
  </si>
  <si>
    <t>гаечный, накидной, двусторонний, размер зева 17*19 мм</t>
  </si>
  <si>
    <t>Ключ гаечный двусторонний 17х19</t>
  </si>
  <si>
    <t>2332 Т</t>
  </si>
  <si>
    <t>25.73.30.230.000.00.0796.000000000000</t>
  </si>
  <si>
    <t>Кусачки</t>
  </si>
  <si>
    <t>тип боковые,                                  с изолирующей рукояткой</t>
  </si>
  <si>
    <t>Бокорезы 160мм.1000В</t>
  </si>
  <si>
    <t>2333 Т</t>
  </si>
  <si>
    <t>25.73.30.100.007.00.0796.000000000000</t>
  </si>
  <si>
    <t>Плоскогубцы</t>
  </si>
  <si>
    <t>комбинированные</t>
  </si>
  <si>
    <t>Плоскогубцы комбинированные 180мм.1000В</t>
  </si>
  <si>
    <t>2334 Т</t>
  </si>
  <si>
    <t>25.73.30.630.000.00.0796.000000000021</t>
  </si>
  <si>
    <t>слесарно-монтажная,                       с изолирующей ручкой, длина 150 мм, ГОСТ 17199-88</t>
  </si>
  <si>
    <t>Отвертка SL4,0х150мм.</t>
  </si>
  <si>
    <t>2335 Т</t>
  </si>
  <si>
    <t>слесарно-монтажная,                         с изолируещей ручкой,             длина 250 мм, ГОСТ 17199-71</t>
  </si>
  <si>
    <t>Отвертка SL3,0х200мм.</t>
  </si>
  <si>
    <t>2336 Т</t>
  </si>
  <si>
    <t>для офисного оборудования, формат А4, плотность 80 г/м2, ГОСТ 6656-76</t>
  </si>
  <si>
    <t>18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</si>
  <si>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</si>
  <si>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</si>
  <si>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Установка пластиковых окон</t>
  </si>
  <si>
    <t>в течение 10 дней с даты подачи заявки</t>
  </si>
  <si>
    <t>2337 Т</t>
  </si>
  <si>
    <t>в течение 25 дней</t>
  </si>
  <si>
    <t>2338 Т</t>
  </si>
  <si>
    <t>2242 Т</t>
  </si>
  <si>
    <t>28.41.22.100.002.00.0796.000000000000</t>
  </si>
  <si>
    <t>Машина фрезерная</t>
  </si>
  <si>
    <t>планировочная, подготовительная</t>
  </si>
  <si>
    <t>фрезер Chamfo GTB-2100 IS</t>
  </si>
  <si>
    <t>2339 Т</t>
  </si>
  <si>
    <t>22.21.29.700.005.00.0796.000000000045</t>
  </si>
  <si>
    <t>кабельная, концевая, термоусаживаемая</t>
  </si>
  <si>
    <t>Муфта соедин. 4СТП (70-120)</t>
  </si>
  <si>
    <t>2340 Т</t>
  </si>
  <si>
    <t>27.40.15.990.001.00.0796.000000000175</t>
  </si>
  <si>
    <t>тип цоколя Е27, мощность 70 Вт</t>
  </si>
  <si>
    <t>Лампа Full spiral T2 8000H 865 45Bт E27</t>
  </si>
  <si>
    <t>2341 Т</t>
  </si>
  <si>
    <t>Лампа Full spiral T2 8000H 865 30Bт E27</t>
  </si>
  <si>
    <t>2342 Т</t>
  </si>
  <si>
    <t>27.40.33.000.001.00.0796.000000000000</t>
  </si>
  <si>
    <t>Прожектор</t>
  </si>
  <si>
    <t>UMS 70, мощность 70 Вт, тип отражателя симметричный</t>
  </si>
  <si>
    <t>Прожектор LED  T003A 50W GREY 5000K</t>
  </si>
  <si>
    <t>2343 Т</t>
  </si>
  <si>
    <t>27.33.11.100.004.00.0796.000000000003</t>
  </si>
  <si>
    <t>двухместная, двухполюсная, боковые заземляющие контакты, тип открытый, номинальный ток 16А, напряжение 250В, ГОСТ 7396.1-89</t>
  </si>
  <si>
    <t>Розетка откр.сдв.з/к ПГ</t>
  </si>
  <si>
    <t>2344 Т</t>
  </si>
  <si>
    <t>Розетка нар.уст.32А 3Р+Е+N  380В 1Р44</t>
  </si>
  <si>
    <t>2345 Т</t>
  </si>
  <si>
    <t>27.33.13.900.009.00.0796.000000000000</t>
  </si>
  <si>
    <t>электрический, взрывозащищенный, номинальное напряжение до 440 В, номинальный ток 32 А</t>
  </si>
  <si>
    <t>Вилка эл.каб.32А 3Р+Е+N  380В 1Р44</t>
  </si>
  <si>
    <t>2346 Т</t>
  </si>
  <si>
    <t>Изолента-10 YARDS(зел)</t>
  </si>
  <si>
    <t>2347 Т</t>
  </si>
  <si>
    <t>Изолента х/б 250г.(1*30)</t>
  </si>
  <si>
    <t>2348 Т</t>
  </si>
  <si>
    <t>27.32.13.700.000.00.0006.000000000845</t>
  </si>
  <si>
    <t>марка РПШ, 10*1,5 мм2</t>
  </si>
  <si>
    <t>Кабель РПШ 10*1,5</t>
  </si>
  <si>
    <t>2349 Т</t>
  </si>
  <si>
    <t>27.32.13.700.000.00.0006.000000000361</t>
  </si>
  <si>
    <t>марка КВВГ, 10*1,5 мм2</t>
  </si>
  <si>
    <t>Кабель КВВГ 10*1,5</t>
  </si>
  <si>
    <t>2350 Т</t>
  </si>
  <si>
    <t>27.32.13.700.000.00.0006.000000000442</t>
  </si>
  <si>
    <t>марка КГ, 3*2,5+1*1,5 мм2</t>
  </si>
  <si>
    <t>Кабель КГ 3*2,5+1*1,5</t>
  </si>
  <si>
    <t>2351 Т</t>
  </si>
  <si>
    <t>27.32.13.700.000.00.0006.000000000477</t>
  </si>
  <si>
    <t>марка КГ, 4*1,5 мм2</t>
  </si>
  <si>
    <t>Кабель КГ 4*1,5</t>
  </si>
  <si>
    <t>2352 Т</t>
  </si>
  <si>
    <t>27.32.13.700.000.00.0006.000000000456</t>
  </si>
  <si>
    <t>марка КГ, 3*16+1*6 мм2</t>
  </si>
  <si>
    <t>Кабель КГ 3*16+1</t>
  </si>
  <si>
    <t>2353 Т</t>
  </si>
  <si>
    <t>27.12.31.900.000.00.0796.000000000026</t>
  </si>
  <si>
    <t>серия ПМЕ, нереверсивный, без реле, величина пускателя в зависимости от номинального тока 25 А</t>
  </si>
  <si>
    <t>Пускатель ПМЕ 211 380В откр,б/реле</t>
  </si>
  <si>
    <t>2354 Т</t>
  </si>
  <si>
    <t>27.12.31.900.000.00.0796.000000000012</t>
  </si>
  <si>
    <t>ПМЛ, реверсивный, с тепловым реле, величина пускателя в зависимости от номинального тока 25 А</t>
  </si>
  <si>
    <t>Пускатель ПМЕ 212 380В откр,б/реле</t>
  </si>
  <si>
    <t>2355 Т</t>
  </si>
  <si>
    <t>26.30.50.900.021.01.0796.000000000000</t>
  </si>
  <si>
    <t>Звонок громкого боя</t>
  </si>
  <si>
    <t>пожарно-охранный, марка М3-1</t>
  </si>
  <si>
    <t>2356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</si>
  <si>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</si>
  <si>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</si>
  <si>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ПМ 12-100260 380В (закр, реле, 5вел,с кноп)</t>
  </si>
  <si>
    <t>2357 Т</t>
  </si>
  <si>
    <t>27.32.13.700.000.00.0018.000000000043</t>
  </si>
  <si>
    <t xml:space="preserve">кабель КГ 3*6+1*4 </t>
  </si>
  <si>
    <t>2358 Т</t>
  </si>
  <si>
    <t>13.92.21.700.001.00.0796.000000000008</t>
  </si>
  <si>
    <t>упаковочный, из полиэтилена низкого давления (ПНД), без ручек</t>
  </si>
  <si>
    <t>Пакет полиэтиленовый</t>
  </si>
  <si>
    <t xml:space="preserve"> 100% по факту поставки</t>
  </si>
  <si>
    <t>2359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</si>
  <si>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</si>
  <si>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</si>
  <si>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</si>
  <si>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 xml:space="preserve">Этикетка Z-Ultimate3000T 99мм х 75мм </t>
  </si>
  <si>
    <t>2360 Т</t>
  </si>
  <si>
    <t>26.20.40.000.142.00.0736.000000000000</t>
  </si>
  <si>
    <t>для термотрансферного принтера, красящая</t>
  </si>
  <si>
    <t>Красящая лента резина 110мм*450мм</t>
  </si>
  <si>
    <t>2305 Т</t>
  </si>
  <si>
    <t>26.20.13.000.008.00.0796.000000000000</t>
  </si>
  <si>
    <t>персональный стандартный</t>
  </si>
  <si>
    <t>Компьютер в сборе: монитор 20", блок питания 400w, корпус, VGA 1Gb, HDD 500Gb, CPU 3,3GHz, модуль памяти 4Gb, системная плата В85, клавиатура, мышь, сетевой фильтр, вентилятор для CPU</t>
  </si>
  <si>
    <t xml:space="preserve">январь-март, апрель-июнь </t>
  </si>
  <si>
    <t xml:space="preserve"> поставка в течении 60 дней</t>
  </si>
  <si>
    <t>7,8,14,18,19,22</t>
  </si>
  <si>
    <t>401-1 Т</t>
  </si>
  <si>
    <t xml:space="preserve">апрель </t>
  </si>
  <si>
    <t xml:space="preserve"> поставка в течении 30 дней</t>
  </si>
  <si>
    <t>1414-1 Т</t>
  </si>
  <si>
    <t>1415-1 Т</t>
  </si>
  <si>
    <t>2306 Т</t>
  </si>
  <si>
    <t>14.12.30.290.004.00.0796.000000000001</t>
  </si>
  <si>
    <t>женский, для защиты от растворов кислот и щелочей, из смесовой ткани (хлопок 35%, полиэфир 65 %), ГОСТ 12.4.131-83</t>
  </si>
  <si>
    <t>2307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</si>
  <si>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</si>
  <si>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</si>
  <si>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2308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</si>
  <si>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</si>
  <si>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</si>
  <si>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2309 Т</t>
  </si>
  <si>
    <t>поставка в течении 10 дней</t>
  </si>
  <si>
    <t>11,13, 15, 19</t>
  </si>
  <si>
    <t>781-1 Т</t>
  </si>
  <si>
    <t>апрель, май, июнь</t>
  </si>
  <si>
    <t>1037-1 Т</t>
  </si>
  <si>
    <t>1380-1 Т</t>
  </si>
  <si>
    <t>441-1 Т</t>
  </si>
  <si>
    <t>442-1 Т</t>
  </si>
  <si>
    <t>485-1 Т</t>
  </si>
  <si>
    <t>487-1 Т</t>
  </si>
  <si>
    <t>450-1 Т</t>
  </si>
  <si>
    <t>466-1 Т</t>
  </si>
  <si>
    <t>468-1 Т</t>
  </si>
  <si>
    <t>469-1 Т</t>
  </si>
  <si>
    <t>481-1 Т</t>
  </si>
  <si>
    <t>482-1 Т</t>
  </si>
  <si>
    <t>596-1 Т</t>
  </si>
  <si>
    <t>1304-1 Т</t>
  </si>
  <si>
    <t>1311-1 Т</t>
  </si>
  <si>
    <t>1477-1 Т</t>
  </si>
  <si>
    <t>1308-1 Т</t>
  </si>
  <si>
    <t>2310 Т</t>
  </si>
  <si>
    <t>2311 Т</t>
  </si>
  <si>
    <t xml:space="preserve">Круг </t>
  </si>
  <si>
    <t>2312 Т</t>
  </si>
  <si>
    <t>2313 Т</t>
  </si>
  <si>
    <t>2314 Т</t>
  </si>
  <si>
    <t>2315 Т</t>
  </si>
  <si>
    <t>2316 Т</t>
  </si>
  <si>
    <t>2317 Т</t>
  </si>
  <si>
    <t>2318 Т</t>
  </si>
  <si>
    <t xml:space="preserve">грунтовка ЯрЛИсоат 0349 серая </t>
  </si>
  <si>
    <t>2319 Т</t>
  </si>
  <si>
    <t>20.30.12.700.000.00.0166.000000000099</t>
  </si>
  <si>
    <t>двухкомпонентная</t>
  </si>
  <si>
    <t>эмаль ЯрЛИсоат 1379ГЛ RAL 7012</t>
  </si>
  <si>
    <t>2320 Т</t>
  </si>
  <si>
    <t>Отвердитель ЯрЛИ № 34</t>
  </si>
  <si>
    <t>2294 Т</t>
  </si>
  <si>
    <t>2295 Т</t>
  </si>
  <si>
    <t>2296 Т</t>
  </si>
  <si>
    <t>2297 Т</t>
  </si>
  <si>
    <t>2298 Т</t>
  </si>
  <si>
    <t>РБН1-6-17Г4-В</t>
  </si>
  <si>
    <t>2299 Т</t>
  </si>
  <si>
    <t>27.32.13.700.000.00.0006.000000000668</t>
  </si>
  <si>
    <t>марка КРШС, 4*25 мм2</t>
  </si>
  <si>
    <t>Кабель КРШС 4х25 660В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</si>
  <si>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2300 Т</t>
  </si>
  <si>
    <t>27.32.13.700.000.00.0006.000000000998</t>
  </si>
  <si>
    <t>марка КРШС, 1*95 мм2</t>
  </si>
  <si>
    <t>Кабель КРШС 1х95 660В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</si>
  <si>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2301 Т</t>
  </si>
  <si>
    <t>27.32.13.700.000.00.0006.000000001000</t>
  </si>
  <si>
    <t>марка КРШС, 4*16 мм2</t>
  </si>
  <si>
    <t>Кабель КРШС 4х16 660В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</si>
  <si>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2302 Т</t>
  </si>
  <si>
    <t>27.32.13.700.000.00.0006.000000001001</t>
  </si>
  <si>
    <t>марка КРШС, 3*50+1*16 мм2</t>
  </si>
  <si>
    <t>Кабель КРШС 3х50+1х16 660В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</si>
  <si>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2303 Т</t>
  </si>
  <si>
    <t>27.32.13.700.000.00.0006.000000000999</t>
  </si>
  <si>
    <t>марка КУПР, 27*1 мм2</t>
  </si>
  <si>
    <t>Кабель КУПР 500В 27эх1 ТУ 16-505.730-75</t>
  </si>
  <si>
    <t>2304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</si>
  <si>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</si>
  <si>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</si>
  <si>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</si>
  <si>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>Принтер Canon</t>
  </si>
  <si>
    <t>2361 Т</t>
  </si>
  <si>
    <t>27.12.31.900.000.00.0796.000000000033</t>
  </si>
  <si>
    <t>серия ПМ 32, нереверсивный, с тепловым реле, величина пускателя в зависимости от номинального тока 32 А</t>
  </si>
  <si>
    <t>пускатель электромагнитный взрывозащищенный ПМ 32 УХЛ 4</t>
  </si>
  <si>
    <t xml:space="preserve">10 календарных дней </t>
  </si>
  <si>
    <t xml:space="preserve">Штука </t>
  </si>
  <si>
    <t>836-2 Т</t>
  </si>
  <si>
    <t>937-2 Т</t>
  </si>
  <si>
    <t>941-2 Т</t>
  </si>
  <si>
    <t>7.19</t>
  </si>
  <si>
    <t>7,11,14,18,22</t>
  </si>
  <si>
    <t>996-1 Т</t>
  </si>
  <si>
    <t>эмаль провод 0,28</t>
  </si>
  <si>
    <t xml:space="preserve"> Северо-Казахстанская область, г.Петропавловск, пр. Я.Гашека 1</t>
  </si>
  <si>
    <t>1531-1 Т</t>
  </si>
  <si>
    <t>1529-1 Т</t>
  </si>
  <si>
    <t>1000-1 Т</t>
  </si>
  <si>
    <t>эмаль провод 0,56</t>
  </si>
  <si>
    <t>2362 Т</t>
  </si>
  <si>
    <t>27.32.11.900.000.00.0166.000000000120</t>
  </si>
  <si>
    <t>сечение жил 0,63 мм, марка ПЭТВ-2</t>
  </si>
  <si>
    <t>эмаль провод 0,63</t>
  </si>
  <si>
    <t>1001-1 Т</t>
  </si>
  <si>
    <t>эмаль провод 0,69</t>
  </si>
  <si>
    <t>2363 Т</t>
  </si>
  <si>
    <t>27.32.11.900.000.00.0166.000000000170</t>
  </si>
  <si>
    <t>сечение жил 0,71 мм, марка ПЭТВ-2</t>
  </si>
  <si>
    <t>эмаль провод 0,71</t>
  </si>
  <si>
    <t>2364 Т</t>
  </si>
  <si>
    <t>27.32.11.900.000.00.0166.000000000128</t>
  </si>
  <si>
    <t>сечение жил 0,85 мм, марка ПЭТВ-2</t>
  </si>
  <si>
    <t>эмаль провод 0,85</t>
  </si>
  <si>
    <t>1002-1 Т</t>
  </si>
  <si>
    <t>эмаль провод 0,8</t>
  </si>
  <si>
    <t>1003-1 Т</t>
  </si>
  <si>
    <t>эмаль провод 0,9</t>
  </si>
  <si>
    <t>2365 Т</t>
  </si>
  <si>
    <t>27.32.11.900.000.00.0166.000000000132</t>
  </si>
  <si>
    <t>сечение жил 0,95 мм, марка ПЭТВ-2</t>
  </si>
  <si>
    <t>эмаль провод 0,95</t>
  </si>
  <si>
    <t>2366 Т</t>
  </si>
  <si>
    <t>27.32.11.900.000.00.0166.000000000078</t>
  </si>
  <si>
    <t>сечение жил 1,06 мм, марка ПЭТВ-155</t>
  </si>
  <si>
    <t>эмаль провод 1,06</t>
  </si>
  <si>
    <t>2367 Т</t>
  </si>
  <si>
    <t>27.32.11.900.000.00.0166.000000000144</t>
  </si>
  <si>
    <t>сечение жил 1,18 мм, марка ПЭТВ-2</t>
  </si>
  <si>
    <t>эмаль провод 1,18</t>
  </si>
  <si>
    <t>2368 Т</t>
  </si>
  <si>
    <t>эмаль провод 1,25</t>
  </si>
  <si>
    <t>2369 Т</t>
  </si>
  <si>
    <t>27.32.11.900.000.00.0166.000000000153</t>
  </si>
  <si>
    <t>сечение жил 1,45 мм, марка ПЭТВ-2</t>
  </si>
  <si>
    <t>эмаль провод 1,45</t>
  </si>
  <si>
    <t>2370 Т</t>
  </si>
  <si>
    <t>27.32.11.900.000.00.0166.000000000076</t>
  </si>
  <si>
    <t>сечение жил 1,6 мм, марка ПЭТВ-1</t>
  </si>
  <si>
    <t>эмаль провод 1,6</t>
  </si>
  <si>
    <t>1006-1 Т</t>
  </si>
  <si>
    <t>эмаль провод 1,32</t>
  </si>
  <si>
    <t>2371 Т</t>
  </si>
  <si>
    <t>27.32.11.900.000.00.0166.000000000140</t>
  </si>
  <si>
    <t>сечение жил 1,08 мм, марка ПЭТВ-2</t>
  </si>
  <si>
    <t>эмаль провод 1,08</t>
  </si>
  <si>
    <t>1007-1 Т</t>
  </si>
  <si>
    <t>эмаль провод 1,5</t>
  </si>
  <si>
    <t>7,11,14,19,22</t>
  </si>
  <si>
    <t>403-1 Т</t>
  </si>
  <si>
    <t>май, июнь</t>
  </si>
  <si>
    <t>43-1 Т</t>
  </si>
  <si>
    <t>44-1 Т</t>
  </si>
  <si>
    <t>6,7,11,20,21,22</t>
  </si>
  <si>
    <t>66-1 У</t>
  </si>
  <si>
    <t>Услуги по техническому обслуживанию компрессорных установок производства  «Atlas Copco» GA 90 - 2 ед. ТО на 8000 ч., GA110 - 1 ед. ТО на 8000ч., "Kaeser" SX 6 ТО на 6000 ч.</t>
  </si>
  <si>
    <t>2372 Т</t>
  </si>
  <si>
    <t>28.11.42.300.025.00.0839.000000000000</t>
  </si>
  <si>
    <t>Поршневая группа</t>
  </si>
  <si>
    <t>для дизельного двигателя, для спецтехники, мощность не более 240 л.с., в комплекте гильзы, поршни, поршневые кольца, уплотнители колец</t>
  </si>
  <si>
    <t xml:space="preserve">автомобиль МАЗ 5335 </t>
  </si>
  <si>
    <t xml:space="preserve">Комплект </t>
  </si>
  <si>
    <t>2373 Т</t>
  </si>
  <si>
    <t>2374 Т</t>
  </si>
  <si>
    <t>28.11.42.300.026.00.0839.000000000000</t>
  </si>
  <si>
    <t>Комплект вкладышей</t>
  </si>
  <si>
    <t>для грузового автомобиля, в комплекте шатунные и коренные вкладыши</t>
  </si>
  <si>
    <t>2375 Т</t>
  </si>
  <si>
    <t>2376 Т</t>
  </si>
  <si>
    <t>29.32.30.990.008.00.0796.000000000027</t>
  </si>
  <si>
    <t>для грузового автомобиля, для шкворня</t>
  </si>
  <si>
    <t xml:space="preserve">автомобиль МАЗ 54322 </t>
  </si>
  <si>
    <t>2377 Т</t>
  </si>
  <si>
    <t>29.31.30.530.001.00.0796.000000000002</t>
  </si>
  <si>
    <t>для грузового автомобиля, рулевой</t>
  </si>
  <si>
    <t>2378 Т</t>
  </si>
  <si>
    <t>29.32.30.250.039.00.0796.000000000000</t>
  </si>
  <si>
    <t>Рычаг</t>
  </si>
  <si>
    <t>регулировочный, для тормозной системы, для грузового автомобиля</t>
  </si>
  <si>
    <t>2379 Т</t>
  </si>
  <si>
    <t>29.32.30.950.022.00.0796.000000000001</t>
  </si>
  <si>
    <t>Шкворень</t>
  </si>
  <si>
    <t>2380 Т</t>
  </si>
  <si>
    <t>27.51.24.300.000.00.0796.000000000007</t>
  </si>
  <si>
    <t>Электрочайник</t>
  </si>
  <si>
    <t>открытый, объем не менее 2 л</t>
  </si>
  <si>
    <t xml:space="preserve">ОИ                 </t>
  </si>
  <si>
    <t>авансовый платеж - 0%</t>
  </si>
  <si>
    <t>2381 Т</t>
  </si>
  <si>
    <t>УШМ 150</t>
  </si>
  <si>
    <t xml:space="preserve">поставка в течение 10 дней </t>
  </si>
  <si>
    <t>2382 Т</t>
  </si>
  <si>
    <t>2383 Т</t>
  </si>
  <si>
    <t>УШМ G23 HITACHI</t>
  </si>
  <si>
    <t>7,11,14,15</t>
  </si>
  <si>
    <t>63-2 У</t>
  </si>
  <si>
    <t>12 месяцев с момента заключения договора</t>
  </si>
  <si>
    <t>аванс не более 20%</t>
  </si>
  <si>
    <t>2384 Т</t>
  </si>
  <si>
    <t>24.33.11.100.005.00.0166.000000000005</t>
  </si>
  <si>
    <t>Для гаек М8-6Н.5.019 ГОСТ 5915-70</t>
  </si>
  <si>
    <t>поставка в течение 30-45 дней</t>
  </si>
  <si>
    <t>авнсовый платеж 50 %</t>
  </si>
  <si>
    <t>2385 Т</t>
  </si>
  <si>
    <t xml:space="preserve">24.33.11.100.005.00.0166.000000000004 </t>
  </si>
  <si>
    <t>Для болтов М8-6g*30.56.019 ГОСТ 7808-70</t>
  </si>
  <si>
    <t>2386 Т</t>
  </si>
  <si>
    <t>24.33.11.100.005.00.0166.000000000015</t>
  </si>
  <si>
    <t>Для гаек  М16-6Н.5.019 ГОСТ 5915-70</t>
  </si>
  <si>
    <t>2387 Т</t>
  </si>
  <si>
    <t>24.33.11.100.005.00.0166.000000000014</t>
  </si>
  <si>
    <t>Для болтов М16-6g*40.88.019 ГОСТ 7798-70</t>
  </si>
  <si>
    <t>2388 Т</t>
  </si>
  <si>
    <t>19.20.23.300.002.00.0112.000000000000</t>
  </si>
  <si>
    <t>Ксилол</t>
  </si>
  <si>
    <t>нефтяной, марка А, плотность 0,862-0,868 г/см3 при 20 °С, массовая доля ароматических углеводородов (C8H10) не менее 99,6%, ГОСТ 9410-78</t>
  </si>
  <si>
    <t>Растворитель  марки "А"</t>
  </si>
  <si>
    <t>авансовый платеж - 100% от суммы заявки</t>
  </si>
  <si>
    <t>2389 Т</t>
  </si>
  <si>
    <t>2390 Т</t>
  </si>
  <si>
    <t>50 дней после оплаты</t>
  </si>
  <si>
    <t>2391 Т</t>
  </si>
  <si>
    <t>11,14,15</t>
  </si>
  <si>
    <t>15-1 У</t>
  </si>
  <si>
    <t>май, август, сентябрь</t>
  </si>
  <si>
    <t>в течение 10 рабочих дней после  предоплаты</t>
  </si>
  <si>
    <t>авансовый платеж - 30%</t>
  </si>
  <si>
    <t>2392 Т</t>
  </si>
  <si>
    <t>20.12.12.700.003.00.0166.000000000000</t>
  </si>
  <si>
    <t>Медь</t>
  </si>
  <si>
    <t>сернокислая, ЧДА, ГОСТ 4165-78</t>
  </si>
  <si>
    <t>Медь сернокислая (медный купорос)</t>
  </si>
  <si>
    <t>964-2 Т</t>
  </si>
  <si>
    <t>2393 Т</t>
  </si>
  <si>
    <t>21.10.52.900.013.00.0778.000000000000</t>
  </si>
  <si>
    <t>Норэпинефрин</t>
  </si>
  <si>
    <t>раствор</t>
  </si>
  <si>
    <t>Адреналин 0,1%-1,0 №10</t>
  </si>
  <si>
    <t>авансовый платеж - 100%</t>
  </si>
  <si>
    <t>2394 Т</t>
  </si>
  <si>
    <t>21.20.13.990.571.00.0778.000000000000</t>
  </si>
  <si>
    <t>Гидроокись аллюминия, гидроокись магния, сорбитол</t>
  </si>
  <si>
    <t>суспензия</t>
  </si>
  <si>
    <t>Алмагель А 170</t>
  </si>
  <si>
    <t>2395 Т</t>
  </si>
  <si>
    <t>20.15.10.750.000.00.0778.000000000000</t>
  </si>
  <si>
    <t>Аммиак</t>
  </si>
  <si>
    <t>безводный, стандарт-титр</t>
  </si>
  <si>
    <t>Аммиака р-р 10%-10мл</t>
  </si>
  <si>
    <t>2396 Т</t>
  </si>
  <si>
    <t>21.20.13.990.622.00.0778.000000000000</t>
  </si>
  <si>
    <t>Анальгин, фенобарбитал, дибазол, папаверина гидрохлорид</t>
  </si>
  <si>
    <t>таблетки</t>
  </si>
  <si>
    <t>Анальгин 0,5 №10</t>
  </si>
  <si>
    <t>2397 Т</t>
  </si>
  <si>
    <t>Анальгин 50%-2,0 №10</t>
  </si>
  <si>
    <t>2398 Т</t>
  </si>
  <si>
    <t>21.20.13.990.389.00.0778.000000000000</t>
  </si>
  <si>
    <t>Прополиса настойка, Аскорбиновая кислота, Экстракт календулы густой</t>
  </si>
  <si>
    <t>Ангисепт №10</t>
  </si>
  <si>
    <t>2399 Т</t>
  </si>
  <si>
    <t>Андипал №10</t>
  </si>
  <si>
    <t>2400 Т</t>
  </si>
  <si>
    <t>21.10.51.530.000.00.0778.000000000003</t>
  </si>
  <si>
    <t>Кислота аскорбиновая</t>
  </si>
  <si>
    <t>Аскорбиновая кислота 5%-2,0 №10</t>
  </si>
  <si>
    <t>2401 Т</t>
  </si>
  <si>
    <t>21.20.13.990.480.00.0778.000000000001</t>
  </si>
  <si>
    <t>Магния аспарагинат, калия аспарагинат</t>
  </si>
  <si>
    <t>Аспаркам №50</t>
  </si>
  <si>
    <t>2402 Т</t>
  </si>
  <si>
    <t>21.20.13.990.606.00.0778.000000000001</t>
  </si>
  <si>
    <t>Ацетилсалициловая кислота, аскорбиновая кислота</t>
  </si>
  <si>
    <t>Аспирин 0,5 №10</t>
  </si>
  <si>
    <t>2403 Т</t>
  </si>
  <si>
    <t>21.20.13.990.604.00.0778.000000000000</t>
  </si>
  <si>
    <t>Ацетилцистеин</t>
  </si>
  <si>
    <t>таблетки шипучие</t>
  </si>
  <si>
    <t>АЦЦ 100мг №20</t>
  </si>
  <si>
    <t>2404 Т</t>
  </si>
  <si>
    <t>21.20.13.990.312.00.0778.000000000000</t>
  </si>
  <si>
    <t>Эналаприл, гидрохлортиазид</t>
  </si>
  <si>
    <t>Берлиприл 10мг №30</t>
  </si>
  <si>
    <t>2405 Т</t>
  </si>
  <si>
    <t>21.20.24.200.004.00.0778.000000000001</t>
  </si>
  <si>
    <t>Бинт</t>
  </si>
  <si>
    <t>медицинский, эластичный, вязаный из хлопчатобумажной нити</t>
  </si>
  <si>
    <t>Бинт 5х10 ст</t>
  </si>
  <si>
    <t>2406 Т</t>
  </si>
  <si>
    <t>21.20.24.200.004.00.0778.000000000000</t>
  </si>
  <si>
    <t>медицинский, не стерильный, марлевый</t>
  </si>
  <si>
    <t>Бинт 5х10 н/ст</t>
  </si>
  <si>
    <t>2407 Т</t>
  </si>
  <si>
    <t>21.20.13.990.586.00.0872.000000000000</t>
  </si>
  <si>
    <t>Бриллиантовый зеленый</t>
  </si>
  <si>
    <t>Бриллиантовый зеленый р-р 1%-10 мл</t>
  </si>
  <si>
    <t>2408 Т</t>
  </si>
  <si>
    <t>21.20.13.990.008.00.0778.000000000000</t>
  </si>
  <si>
    <t>Теофиллин эфедрин</t>
  </si>
  <si>
    <t>капсулы</t>
  </si>
  <si>
    <t>Бронхолитин 125,00</t>
  </si>
  <si>
    <t>2409 Т</t>
  </si>
  <si>
    <t>21.20.13.940.002.00.0872.000000000000</t>
  </si>
  <si>
    <t>Валерианы корневища с корнями настойка</t>
  </si>
  <si>
    <t>Валерианы н-ка 30,0</t>
  </si>
  <si>
    <t>2410 Т</t>
  </si>
  <si>
    <t>21.20.13.990.465.00.0778.000000000000</t>
  </si>
  <si>
    <t>Ментола раствор в изовалерате</t>
  </si>
  <si>
    <t>Валидол 60мг №10</t>
  </si>
  <si>
    <t>2411 Т</t>
  </si>
  <si>
    <t>21.20.13.990.338.00.0872.000000000000</t>
  </si>
  <si>
    <t>Фенобарбитал, этилбромизолвалерат</t>
  </si>
  <si>
    <t>Валокордин 50 мл</t>
  </si>
  <si>
    <t>2412 Т</t>
  </si>
  <si>
    <t>21.20.24.900.002.00.0778.000000000000</t>
  </si>
  <si>
    <t>Вата</t>
  </si>
  <si>
    <t>медицинская, стерильная, гигроскопическая</t>
  </si>
  <si>
    <t>Вата 100</t>
  </si>
  <si>
    <t>2413 Т</t>
  </si>
  <si>
    <t>Вата 25</t>
  </si>
  <si>
    <t>2414 Т</t>
  </si>
  <si>
    <t>21.20.13.990.350.00.0778.000000000000</t>
  </si>
  <si>
    <t>Трибромфенолят висмута, деготь</t>
  </si>
  <si>
    <t>мазь</t>
  </si>
  <si>
    <t>Вишневского линимент 30г</t>
  </si>
  <si>
    <t>2415 Т</t>
  </si>
  <si>
    <t>10.62.13.100.001.00.0778.000000000000</t>
  </si>
  <si>
    <t>Глюкоза</t>
  </si>
  <si>
    <t>медицинская, кристаллическая, ГОСТ 975-88</t>
  </si>
  <si>
    <t>Глюкоза 40%-1,0 №10</t>
  </si>
  <si>
    <t>2416 Т</t>
  </si>
  <si>
    <t>21.20.13.990.472.00.0778.000000000000</t>
  </si>
  <si>
    <t>Мебгидролин</t>
  </si>
  <si>
    <t>драже</t>
  </si>
  <si>
    <t>Диазолин №10</t>
  </si>
  <si>
    <t>2417 Т</t>
  </si>
  <si>
    <t>21.20.13.990.556.00.0778.000000000000</t>
  </si>
  <si>
    <t>Дибазол, папаверина гидрохлорид</t>
  </si>
  <si>
    <t>Дибазол 1%-5,0 №10</t>
  </si>
  <si>
    <t>2418 Т</t>
  </si>
  <si>
    <t>21.20.13.990.554.00.0778.000000000002</t>
  </si>
  <si>
    <t>Диклофенак</t>
  </si>
  <si>
    <t>Диклофенак 5,0 №5</t>
  </si>
  <si>
    <t>2419 Т</t>
  </si>
  <si>
    <t>21.20.13.990.267.00.0778.000000000001</t>
  </si>
  <si>
    <t>Дифенгидрамин</t>
  </si>
  <si>
    <t>Димедрол 1%-1,0 №10</t>
  </si>
  <si>
    <t>2420 Т</t>
  </si>
  <si>
    <t>21.20.13.990.292.00.0778.000000000001</t>
  </si>
  <si>
    <t>Изосорбида динитрат</t>
  </si>
  <si>
    <t>концентрат для приготовления раствора для инфузий</t>
  </si>
  <si>
    <t>Изокет спрей 30,0</t>
  </si>
  <si>
    <t>2421 Т</t>
  </si>
  <si>
    <t>21.20.13.900.036.00.0872.000000000000</t>
  </si>
  <si>
    <t>Ингалипт</t>
  </si>
  <si>
    <t>Ингалипт 30,0</t>
  </si>
  <si>
    <t>2422 Т</t>
  </si>
  <si>
    <t>20.13.21.130.000.00.0778.000000000000</t>
  </si>
  <si>
    <t>Йод</t>
  </si>
  <si>
    <t>стандарт-титр</t>
  </si>
  <si>
    <t>Йод 5%-20,0</t>
  </si>
  <si>
    <t>2423 Т</t>
  </si>
  <si>
    <t>21.20.13.990.519.00.0778.000000000000</t>
  </si>
  <si>
    <t>Каптоприл</t>
  </si>
  <si>
    <t>Каптоприл 25 мг №20</t>
  </si>
  <si>
    <t>2424 Т</t>
  </si>
  <si>
    <t>21.20.13.900.002.00.0778.000000000000</t>
  </si>
  <si>
    <t>Кеторолак</t>
  </si>
  <si>
    <t>в таблетках</t>
  </si>
  <si>
    <t>Кеторол 10мг №20</t>
  </si>
  <si>
    <t>2425 Т</t>
  </si>
  <si>
    <t>21.20.13.990.035.00.0870.000000000000</t>
  </si>
  <si>
    <t>Кеторол №10 1,0</t>
  </si>
  <si>
    <t>Ампула</t>
  </si>
  <si>
    <t>2426 Т</t>
  </si>
  <si>
    <t>21.20.13.990.421.00.0778.000000000000</t>
  </si>
  <si>
    <t>Парацетамол, кофеин, фенилэфрина гидрохлорид, терпингидрат, аскорбиновая кислота</t>
  </si>
  <si>
    <t>Колдрекс №10</t>
  </si>
  <si>
    <t>2427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</si>
  <si>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</si>
  <si>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</si>
  <si>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25 мл</t>
  </si>
  <si>
    <t>2428 Т</t>
  </si>
  <si>
    <t>21.20.24.200.000.00.0778.000000000000</t>
  </si>
  <si>
    <t>Лейкопластырь</t>
  </si>
  <si>
    <t>бактерицидный, пропитанный раствором антисептика</t>
  </si>
  <si>
    <t>Л/пластырь 2,5х500</t>
  </si>
  <si>
    <t>2429 Т</t>
  </si>
  <si>
    <t>21.20.13.990.023.00.0778.000000000001</t>
  </si>
  <si>
    <t>Фуросемид</t>
  </si>
  <si>
    <t>раствор для инъекций</t>
  </si>
  <si>
    <t>Лазикс 20мг №10</t>
  </si>
  <si>
    <t>2430 Т</t>
  </si>
  <si>
    <t>21.10.54.600.002.00.0778.000000000000</t>
  </si>
  <si>
    <t>Левомицетин (хлорамфеникол), Метилурацил</t>
  </si>
  <si>
    <t>Левомеколь 30г мазь</t>
  </si>
  <si>
    <t>2431 Т</t>
  </si>
  <si>
    <t>21.20.11.800.004.00.0796.000000000000</t>
  </si>
  <si>
    <t>Левомицетин</t>
  </si>
  <si>
    <t>капли ушные</t>
  </si>
  <si>
    <t>Левомицетин 0,25-10мл гл.капли</t>
  </si>
  <si>
    <t>2432 Т</t>
  </si>
  <si>
    <t>21.10.54.600.000.00.0778.000000000001</t>
  </si>
  <si>
    <t>Хлорамфеникол</t>
  </si>
  <si>
    <t>Левомицетин 0,5 №10</t>
  </si>
  <si>
    <t>2433 Т</t>
  </si>
  <si>
    <t>21.20.13.990.494.00.0778.000000000000</t>
  </si>
  <si>
    <t>Лидокаин</t>
  </si>
  <si>
    <t>Лидокаин 2%-2,0 №10</t>
  </si>
  <si>
    <t>2434 Т</t>
  </si>
  <si>
    <t>20.13.41.500.010.00.0778.000000000000</t>
  </si>
  <si>
    <t>Сульфат магния</t>
  </si>
  <si>
    <t>Магния сульфат 25%-5,0 №10</t>
  </si>
  <si>
    <t>2435 Т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</si>
  <si>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</si>
  <si>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</si>
  <si>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</si>
  <si>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Марля 1м</t>
  </si>
  <si>
    <t>2436 Т</t>
  </si>
  <si>
    <t>14.19.32.350.003.00.0778.000000000000</t>
  </si>
  <si>
    <t>Маска медицинская</t>
  </si>
  <si>
    <t>одноразовая, хирургическая, из гипоаллергенного материала, четырехслойная</t>
  </si>
  <si>
    <t>Маска хирургическая 3-х слойная</t>
  </si>
  <si>
    <t>2437 Т</t>
  </si>
  <si>
    <t>21.20.13.990.426.00.0778.000000000000</t>
  </si>
  <si>
    <t>Панкреатин, папаин, липаза, амилаза, рутин, бромелайн</t>
  </si>
  <si>
    <t>Мезим №20</t>
  </si>
  <si>
    <t>2438 Т</t>
  </si>
  <si>
    <t>21.20.13.990.439.00.0778.000000000001</t>
  </si>
  <si>
    <t>Нимесулид</t>
  </si>
  <si>
    <t>гель</t>
  </si>
  <si>
    <t>Найз №20</t>
  </si>
  <si>
    <t>2439 Т</t>
  </si>
  <si>
    <t>08.93.10.100.000.00.0778.000000000001</t>
  </si>
  <si>
    <t>Хлорид натрия</t>
  </si>
  <si>
    <t>Натрия хлорид 0,9%-10,0 №10</t>
  </si>
  <si>
    <t>2440 Т</t>
  </si>
  <si>
    <t>21.20.13.990.439.00.0778.000000000000</t>
  </si>
  <si>
    <t>Нимесил №30</t>
  </si>
  <si>
    <t>2441 Т</t>
  </si>
  <si>
    <t>21.20.13.990.466.00.0872.000000000000</t>
  </si>
  <si>
    <t>Ментол рацемический, новокаин, анестезин</t>
  </si>
  <si>
    <t>Новокаин 2%-2,0 №10</t>
  </si>
  <si>
    <t>2442 Т</t>
  </si>
  <si>
    <t>21.20.13.990.544.00.0778.000000000001</t>
  </si>
  <si>
    <t>Дротаверин</t>
  </si>
  <si>
    <t>Но-шпа №100</t>
  </si>
  <si>
    <t>2443 Т</t>
  </si>
  <si>
    <t>21.20.13.990.425.00.0778.000000000000</t>
  </si>
  <si>
    <t>Пантенол</t>
  </si>
  <si>
    <t>крем</t>
  </si>
  <si>
    <t>Пантенол 130,0 аэр.</t>
  </si>
  <si>
    <t>2444 Т</t>
  </si>
  <si>
    <t>21.20.13.990.424.00.0778.000000000001</t>
  </si>
  <si>
    <t>Папаверина гидрохлорид</t>
  </si>
  <si>
    <t>Папаверин 2%-2,0 №10</t>
  </si>
  <si>
    <t>2445 Т</t>
  </si>
  <si>
    <t>21.20.13.990.419.00.0778.000000000000</t>
  </si>
  <si>
    <t>Парацетамол, фенилэфрина гидрохлорид - белая таблетка; парацетамол, дифенгидрамина гидрохлорид - желтая таблетка</t>
  </si>
  <si>
    <t>Парацетамол 0,5 №10</t>
  </si>
  <si>
    <t>2446 Т</t>
  </si>
  <si>
    <t>21.20.13.990.412.00.0872.000000000000</t>
  </si>
  <si>
    <t xml:space="preserve">Перекись водорода  </t>
  </si>
  <si>
    <t>Перекись водорода 3%-40мл</t>
  </si>
  <si>
    <t>2447 Т</t>
  </si>
  <si>
    <t>14.12.30.100.000.00.0778.000000000000</t>
  </si>
  <si>
    <t>медицинские одноразовые, из натурального латекса, стерильные</t>
  </si>
  <si>
    <t>Перчатки №7-8</t>
  </si>
  <si>
    <t>2448 Т</t>
  </si>
  <si>
    <t>21.20.12.900.008.00.0778.000000000001</t>
  </si>
  <si>
    <t>Преднизолон</t>
  </si>
  <si>
    <t>Преднизалон 3,0 №3</t>
  </si>
  <si>
    <t>2449 Т</t>
  </si>
  <si>
    <t>21.20.13.990.386.00.0872.000000000000</t>
  </si>
  <si>
    <t>Пустырника настойка</t>
  </si>
  <si>
    <t>Пустырник н-ка 25,0</t>
  </si>
  <si>
    <t>2450 Т</t>
  </si>
  <si>
    <t>21.20.13.990.522.00.0778.000000000000</t>
  </si>
  <si>
    <t>Кальция карбонат, магния карбонат</t>
  </si>
  <si>
    <t>Ренни №24</t>
  </si>
  <si>
    <t>2451 Т</t>
  </si>
  <si>
    <t>Санипласт №100</t>
  </si>
  <si>
    <t>2452 Т</t>
  </si>
  <si>
    <t>21.20.13.990.295.00.0778.000000000000</t>
  </si>
  <si>
    <t>Диосмектит</t>
  </si>
  <si>
    <t>порошок для приготовления раствора</t>
  </si>
  <si>
    <t>Смекта №30</t>
  </si>
  <si>
    <t>2453 Т</t>
  </si>
  <si>
    <t>21.20.13.990.578.00.0872.000000000000</t>
  </si>
  <si>
    <t>Водноспиртовый раствор медицинский</t>
  </si>
  <si>
    <t>Спирт 70%-50,0</t>
  </si>
  <si>
    <t>2454 Т</t>
  </si>
  <si>
    <t>21.20.11.800.051.00.0778.000000000001</t>
  </si>
  <si>
    <t>Сульфаниламид</t>
  </si>
  <si>
    <t>Стрептоцид №10</t>
  </si>
  <si>
    <t>2455 Т</t>
  </si>
  <si>
    <t>21.20.11.800.027.00.0872.000000000000</t>
  </si>
  <si>
    <t>Сульфацетамид</t>
  </si>
  <si>
    <t>Сульфацил Na 30%-10,0</t>
  </si>
  <si>
    <t>2456 Т</t>
  </si>
  <si>
    <t>21.20.13.990.022.00.0778.000000000002</t>
  </si>
  <si>
    <t>Хлоропирамин</t>
  </si>
  <si>
    <t>Супрастин №20</t>
  </si>
  <si>
    <t>2457 Т</t>
  </si>
  <si>
    <t>21.20.13.990.507.00.0778.000000000001</t>
  </si>
  <si>
    <t>Клемастин</t>
  </si>
  <si>
    <t>Тавегил №20</t>
  </si>
  <si>
    <t>2458 Т</t>
  </si>
  <si>
    <t>26.60.12.900.017.00.0796.000000000000</t>
  </si>
  <si>
    <t>Тонометр</t>
  </si>
  <si>
    <t>неинвазивный, ручной, на основе метода Н.С. Короткова</t>
  </si>
  <si>
    <t>Тонометр LD-71</t>
  </si>
  <si>
    <t>2459 Т</t>
  </si>
  <si>
    <t>21.20.13.990.345.00.0778.000000000000</t>
  </si>
  <si>
    <t>Уголь активированный</t>
  </si>
  <si>
    <t>Уголь активированный №10</t>
  </si>
  <si>
    <t>2460 Т</t>
  </si>
  <si>
    <t>Фуросемид №50</t>
  </si>
  <si>
    <t>2461 Т</t>
  </si>
  <si>
    <t>21.20.13.990.460.00.0778.000000000000</t>
  </si>
  <si>
    <t>Метоклопрамид</t>
  </si>
  <si>
    <t>Церукал 10мг№50</t>
  </si>
  <si>
    <t>2462 Т</t>
  </si>
  <si>
    <t>21.20.13.990.605.00.0778.000000000000</t>
  </si>
  <si>
    <t>Ацетилсалициловая кислота, Парацетамол, Кофеин</t>
  </si>
  <si>
    <t>Цитрамон 0,5 №10</t>
  </si>
  <si>
    <t>2463 Т</t>
  </si>
  <si>
    <t>32.50.13.110.001.01.0796.000000000006</t>
  </si>
  <si>
    <t>Шприц</t>
  </si>
  <si>
    <t>медицинский, общего пользования, одноразовый, объем 10,0 мл</t>
  </si>
  <si>
    <t>Шприц 10,0</t>
  </si>
  <si>
    <t>2464 Т</t>
  </si>
  <si>
    <t>32.50.13.110.001.01.0796.000000000003</t>
  </si>
  <si>
    <t>медицинский, общего пользования, одноразовый, объем 2,0 мл</t>
  </si>
  <si>
    <t>Шприц 2,0</t>
  </si>
  <si>
    <t>2465 Т</t>
  </si>
  <si>
    <t>32.50.13.110.001.01.0796.000000000007</t>
  </si>
  <si>
    <t>медицинский, общего пользования, одноразовый, объем 20,0 мл</t>
  </si>
  <si>
    <t>Шприц 20,0</t>
  </si>
  <si>
    <t>2466 Т</t>
  </si>
  <si>
    <t>32.50.13.110.001.01.0796.000000000005</t>
  </si>
  <si>
    <t>медицинский, общего пользования, одноразовый, объем 5,0 мл</t>
  </si>
  <si>
    <t>Шприц 5,0</t>
  </si>
  <si>
    <t>2467 Т</t>
  </si>
  <si>
    <t>21.20.13.990.625.00.0778.000000000000</t>
  </si>
  <si>
    <t>Аминофиллин</t>
  </si>
  <si>
    <t>Эуфиллин 2,4%-5,0 №10</t>
  </si>
  <si>
    <t>2468 Т</t>
  </si>
  <si>
    <t>22.29.25.900.002.00.0796.000000000000</t>
  </si>
  <si>
    <t>с перфорацией, для документов, размер 235*305 мм</t>
  </si>
  <si>
    <t>папка-вкладыш</t>
  </si>
  <si>
    <t>19 Р</t>
  </si>
  <si>
    <t>25.61.12.900.000.00.0999.000000000000</t>
  </si>
  <si>
    <t>Работы по нанесению покрытий неметаллических</t>
  </si>
  <si>
    <t>окраска алюминиевых деталей</t>
  </si>
  <si>
    <t>в течение 15 рабочих дней с момента получения изделий для окраски и получения предоплаты</t>
  </si>
  <si>
    <t>2469 Т</t>
  </si>
  <si>
    <t>25.72.11.300.000.00.0796.000000000000</t>
  </si>
  <si>
    <t>навесной</t>
  </si>
  <si>
    <t>2470 Т</t>
  </si>
  <si>
    <t>25.72.12.990.001.00.0796.000000000000</t>
  </si>
  <si>
    <t>Замок-защелка</t>
  </si>
  <si>
    <t>для металлического бокса</t>
  </si>
  <si>
    <t>2471 Т</t>
  </si>
  <si>
    <t>13.92.21.700.001.00.0796.000000000005</t>
  </si>
  <si>
    <t>упаковочный, из полиэтилена низкого давления (ПНД), с ручками типа «майка», грузоподъемность 1-3 кг</t>
  </si>
  <si>
    <t>17.23.14.500.000.00.5111.000000000066</t>
  </si>
  <si>
    <t>бумага офисная формат А4, плотность 80г/м2 класс "А"</t>
  </si>
  <si>
    <t>7,11,15,19</t>
  </si>
  <si>
    <t>2336-1 Т</t>
  </si>
  <si>
    <t>май, сентябрь, октябрь</t>
  </si>
  <si>
    <t>2472 Т</t>
  </si>
  <si>
    <t>2473 Т</t>
  </si>
  <si>
    <t>27.90.32.000.061.01.0796.000000000005</t>
  </si>
  <si>
    <t>кислородный, кислородный, баллонный, пропускная способность 60 м3/ч</t>
  </si>
  <si>
    <t>Баллонный редуктор БГД-25</t>
  </si>
  <si>
    <t>2474 Т</t>
  </si>
  <si>
    <t>25.94.12.500.004.00.0796.000000000003</t>
  </si>
  <si>
    <t>вытяжная, из алюминия, сердечник из стали, с потайным буртиком</t>
  </si>
  <si>
    <t>Заклепка вытяжная алюминий/сталь с потайным буртиком (120º) DIN 7337 4х10</t>
  </si>
  <si>
    <t>2475 Т</t>
  </si>
  <si>
    <t>Заклепка вытяжная алюминий/сталь с потайным буртиком (120º) DIN 7337  4х16</t>
  </si>
  <si>
    <t>2476 Т</t>
  </si>
  <si>
    <t>20.52.10.900.009.00.0796.000000000002</t>
  </si>
  <si>
    <t>Герметик</t>
  </si>
  <si>
    <t>однокомпонентный, анаэробный, на основе эфира диметакрилата</t>
  </si>
  <si>
    <t>герметик JET-LUBE-550 1 кг.</t>
  </si>
  <si>
    <t>2477 Т</t>
  </si>
  <si>
    <t>герметик JET-LUBE-550 500 гр.</t>
  </si>
  <si>
    <t>1372-1 Т</t>
  </si>
  <si>
    <t>авансовый платеж - 50 %</t>
  </si>
  <si>
    <t>300-1 Т</t>
  </si>
  <si>
    <t>1231-1 Т</t>
  </si>
  <si>
    <t>май, июнь, июль, август, сентябрь, октябрь, ноябрь, декабрь</t>
  </si>
  <si>
    <t>1173-1 Т</t>
  </si>
  <si>
    <t>433-1 Т</t>
  </si>
  <si>
    <t>май, июль, август, сентябрь, октябрь, ноябрь, декабрь</t>
  </si>
  <si>
    <t>1139-1 Т</t>
  </si>
  <si>
    <t>1257-1 Т</t>
  </si>
  <si>
    <t>1258-1 Т</t>
  </si>
  <si>
    <t>40-1 Т</t>
  </si>
  <si>
    <t>549-1 Т</t>
  </si>
  <si>
    <t>753-1 Т</t>
  </si>
  <si>
    <t>181-1 Т</t>
  </si>
  <si>
    <t>1170-1 Т</t>
  </si>
  <si>
    <t>262-1 Т</t>
  </si>
  <si>
    <t>2478 Т</t>
  </si>
  <si>
    <t>32.99.16.500.000.00.0796.000000000000</t>
  </si>
  <si>
    <t>Подушка штемпельная</t>
  </si>
  <si>
    <t>для печатей, штампов</t>
  </si>
  <si>
    <t>Для печатей</t>
  </si>
  <si>
    <t>2479 Т</t>
  </si>
  <si>
    <t>25.71.13.350.000.00.0796.000000000001</t>
  </si>
  <si>
    <t>Точилка</t>
  </si>
  <si>
    <t>металическая</t>
  </si>
  <si>
    <t>для карандашей</t>
  </si>
  <si>
    <t>2480 Т</t>
  </si>
  <si>
    <t>2481 Т</t>
  </si>
  <si>
    <t>32.99.59.990.012.00.0796.000000000000</t>
  </si>
  <si>
    <t>Увлажнитель</t>
  </si>
  <si>
    <t>для пальцев</t>
  </si>
  <si>
    <t>2482 Т</t>
  </si>
  <si>
    <t>32.99.59.990.014.00.0704.000000000004</t>
  </si>
  <si>
    <t>Набор для детского творчества</t>
  </si>
  <si>
    <t>для аппликации</t>
  </si>
  <si>
    <t>Цветная бумага</t>
  </si>
  <si>
    <t>2483 Т</t>
  </si>
  <si>
    <t>32.99.14.390.000.01.0796.000000000001</t>
  </si>
  <si>
    <t>Стержень</t>
  </si>
  <si>
    <t>для ручек, шариковый</t>
  </si>
  <si>
    <t>Стержень для ручек</t>
  </si>
  <si>
    <t>2484 Т</t>
  </si>
  <si>
    <t>26.20.40.000.108.00.0796.000000000002</t>
  </si>
  <si>
    <t>неавтономный</t>
  </si>
  <si>
    <t xml:space="preserve">Зарядное устройство ЗУ-1Б </t>
  </si>
  <si>
    <t>2485 Т</t>
  </si>
  <si>
    <t>Блок питания НПРК.436234.008</t>
  </si>
  <si>
    <t>2486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</si>
  <si>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</si>
  <si>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</si>
  <si>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</si>
  <si>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Датчик обнаружения противоподкопный «Крот-Б» НПРК.425116.006 (в том числе Сейсмоприемник трибоэлектрический в кол-ве 1 шт. длиной 100 метров)</t>
  </si>
  <si>
    <t>2487 Т</t>
  </si>
  <si>
    <t>Батареи аккумуляторные 5НК-80-III</t>
  </si>
  <si>
    <t>склад поставщика</t>
  </si>
  <si>
    <t>отгрузка в течение 45 дней</t>
  </si>
  <si>
    <t>2488 Т</t>
  </si>
  <si>
    <t>26.40.42.300.000.00.0796.000000000006</t>
  </si>
  <si>
    <t>Громкоговоритель</t>
  </si>
  <si>
    <t>уличный</t>
  </si>
  <si>
    <t>Громкоговоритель 10ГР-38 (30В)</t>
  </si>
  <si>
    <t>2489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</si>
  <si>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</si>
  <si>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</si>
  <si>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</si>
  <si>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</si>
  <si>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80 У</t>
  </si>
  <si>
    <t>68.31.16.200.000.00.0777.000000000000</t>
  </si>
  <si>
    <t>Услуги по оценке имущества</t>
  </si>
  <si>
    <t>Комплекс услуг по оценке имущества</t>
  </si>
  <si>
    <t>оценка стоимости движимого имущества</t>
  </si>
  <si>
    <t>в течение 10 дней</t>
  </si>
  <si>
    <t>2490 Т</t>
  </si>
  <si>
    <t xml:space="preserve">ЩМП-02 IP54 500*400*220 корпус </t>
  </si>
  <si>
    <t>2491 Т</t>
  </si>
  <si>
    <t>24.42.22.500.001.01.0166.000000000007</t>
  </si>
  <si>
    <t>алюминиевый, марка материала АМг5, размер 35*60*4 мм, сложный, судовой, литой со швеллером</t>
  </si>
  <si>
    <t>Северо-Казахстанская область, Петропавловск, пр. Я. Гашека, 1</t>
  </si>
  <si>
    <t>Северо-Казахстанская область, Петропавловск</t>
  </si>
  <si>
    <t>2492 Т</t>
  </si>
  <si>
    <t xml:space="preserve">ПМ-35-10 Наконечник медный под пайку </t>
  </si>
  <si>
    <t>2493 Т</t>
  </si>
  <si>
    <t xml:space="preserve">ПМ-50-10 Наконечник медный под пайку </t>
  </si>
  <si>
    <t>2494 Т</t>
  </si>
  <si>
    <t xml:space="preserve">ПМ-95-10 Наконечник медный под пайку </t>
  </si>
  <si>
    <t>№ 464 от 19.04.2016 г., № 474 от 21.04.2016 г., № 479 от 22.04.2016 г., № 481 от 25.04.2016 г., № 490 от 25.04.2016 г., № 491 от 26.04.2016 г., № 498 от 27.04.2016 г., № 499 от 27.04.2016 г., № 500 от 27.04.2016 г., № 501 от 27.04.2016 г., № 502 от 27.04.2016 г., № 504 от 27.04.2016 г., № 516 от 29.04.2016 г., № 517 от 29.04.2016 г.,  № 517 от 29.04.2016 г., № 520 от 03.05.2016г., № 521 от 03.05.2016г., № 522 от 03.05.2016 г., № 523 от 03.05.2016 г., № 530 от 05.05.2016 г., № 533 от 06.05.2016 г., № 536 от 06.05.2016г., № 538 от 06.05.2016 г., № 543 от 11.05.2016 г., № 544 от 11.05.2016 г., № 545 от 11.05.2016 г., № 546 от 11.05.2016 г., № 552 от 12.05.2016 г., № 554 от 12.05.2016 г., № 558 от 13.05.2016 г., № 560 от 16.05.2016г., № 562 от 16.05.2016 г., № 563 от 16.05.2016 г., № 567 от 17.05.2016 г., № 568 от 17.05.2016 г., № 569 от 17.05.2016 г., № 570 от 17.05.2016 г., № 571 от 18.05.2016 г., № 572 от 18.05.2016 г., № 577 от 19.05.2016 г., № 580 от 19.05.2016 г.</t>
  </si>
  <si>
    <t>№ 215 от 01.03.2016 г., № 216 от 01.03.2016 г., № 217 от 01.03.2016 г., № 229 от 02.03.2016 г., № 231 от 03.03.2016 г., № 233 от 04.03.2016 г., № 242 от 05.03.2016 г., № 248 от 05.03.2016г., № 250 от 09.03.2016 г., № 251 от 09.03.2016 г., № 252 от 09.03.2016 г., № 256 от 09.03.2016 г., № 264 от 10.03.2016 г., № 266 от 10.03.2016г., № 267 от 11.03.2016г.,№ 277 от 14.03.2016г., № 282 от 15.03.2016 г., № 283 от 15.03.2016 г., № 284 от 15.03.2016 г., № 287 от 16.03.2016г. № 314 от 25.03.2016 г., № 316 от 25.03.2016 г., № 317 от 25.03.2016 г., № 318 от 28.03.2016 г., № 320 от 28.03.2016 г., № 323 от 28.03.2016 г., № 324 от 29.03.2016 г., № 325 от 29.03.2016 г., № 334 от 29.03.2016 г., № 335 от 29.03.2016 г., № 338 от 30.03.2016 г., № 349 от 31.03.2016 г.,№ 337 от 30.03.2016г., № 348 от 31.03.2016 г., № 349 от 31.03.2016 г., № 350 от 01.04.2016 г., № 351 от 01.04.2016г., № 364 от 01.04.2016 г., № 373 от 05.04.2016 г., № 383 от 06.04.2016 г., № 384 от 08.04.2016г., № 395 от 08.04.2016 г., № 396 от 11.04.2016 г., № 397 от 11.04.2016 г., № 409 от 11.04.2016 г., № 410 от 11.04.2016 г., № 411 от 11.04.2016 г., № 412 от 12.04.2016 г., № 413 от 12.04.2016 г., № 414 от 12.04.2016 г., № 420 от 13.04.2016 г., № 421 от 13.04.2016 г., № 422 от 13.04.2016 г., № 423 от 13.04.2016 г., № 424 от 13.04.2016 г., № 427 от 14.04.2016 г., № 431 от 14.04.2016 г. № 434 от 14.04.2016 г., № 436 от 14.04.2016 г., № 437 от 14.04.2016 г., № 438 от 14.04.2016 г., № 439 от 14.04.2016 г., № 440 от 14.04.2016 г., № 441 от 14.04.2016 г.,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</si>
</sst>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_ ;\-#,##0.00\ "/>
    <numFmt numFmtId="165" formatCode="_-* #,##0.00\ _р_._-;\-* #,##0.00\ _р_._-;_-* &quot;-&quot;??\ _р_._-;_-@_-"/>
    <numFmt numFmtId="166" formatCode="0.0"/>
    <numFmt numFmtId="167" formatCode="#,##0.0"/>
    <numFmt numFmtId="168" formatCode="#,##0.00&quot;р.&quot;"/>
    <numFmt numFmtId="169" formatCode="#,##0.00_р_."/>
    <numFmt numFmtId="170" formatCode="0.000"/>
    <numFmt numFmtId="171" formatCode="_(* #,##0.00_);_(* \(#,##0.00\);_(* &quot;-&quot;??_);_(@_)"/>
    <numFmt numFmtId="172" formatCode="#,##0.000_р_."/>
    <numFmt numFmtId="173" formatCode="0;[Red]0"/>
    <numFmt numFmtId="174" formatCode="_(* #,##0_);_(* \(#,##0\);_(* &quot;-&quot;??_);_(@_)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rgb="FF0033CC"/>
      <name val="Calibri"/>
      <family val="2"/>
      <charset val="204"/>
      <scheme val="minor"/>
    </font>
    <font>
      <sz val="11"/>
      <color rgb="FF008000"/>
      <name val="Calibri"/>
      <family val="2"/>
      <charset val="204"/>
      <scheme val="minor"/>
    </font>
    <font>
      <sz val="10"/>
      <color rgb="FFCC33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6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66"/>
      <name val="Calibri"/>
      <family val="2"/>
      <charset val="204"/>
      <scheme val="minor"/>
    </font>
    <font>
      <sz val="10"/>
      <color rgb="FF0033CC"/>
      <name val="Calibri"/>
      <family val="2"/>
      <charset val="204"/>
      <scheme val="minor"/>
    </font>
    <font>
      <sz val="10"/>
      <color rgb="FFFF6600"/>
      <name val="Calibri"/>
      <family val="2"/>
      <charset val="204"/>
      <scheme val="minor"/>
    </font>
    <font>
      <sz val="10"/>
      <color rgb="FF008000"/>
      <name val="Calibri"/>
      <family val="2"/>
      <charset val="204"/>
      <scheme val="minor"/>
    </font>
    <font>
      <sz val="10"/>
      <color rgb="FFCC33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52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  <charset val="204"/>
    </font>
    <font>
      <sz val="10"/>
      <color rgb="FF006666"/>
      <name val="Times New Roman"/>
      <family val="1"/>
      <charset val="204"/>
    </font>
    <font>
      <u/>
      <sz val="10"/>
      <color indexed="12"/>
      <name val="Arial Cyr"/>
      <charset val="204"/>
    </font>
    <font>
      <i/>
      <sz val="10"/>
      <name val="Times New Roman"/>
      <family val="1"/>
      <charset val="204"/>
    </font>
    <font>
      <sz val="11"/>
      <color theme="5" tint="-0.499984740745262"/>
      <name val="Calibri"/>
      <family val="2"/>
      <charset val="204"/>
      <scheme val="minor"/>
    </font>
    <font>
      <sz val="10"/>
      <color theme="8" tint="-0.499984740745262"/>
      <name val="Arial"/>
      <family val="2"/>
      <charset val="204"/>
    </font>
    <font>
      <sz val="9"/>
      <color rgb="FFC00000"/>
      <name val="Arial Cyr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>
      <alignment horizontal="left"/>
    </xf>
    <xf numFmtId="0" fontId="6" fillId="0" borderId="0"/>
    <xf numFmtId="0" fontId="2" fillId="0" borderId="0"/>
    <xf numFmtId="165" fontId="8" fillId="0" borderId="0" applyFont="0" applyFill="0" applyBorder="0" applyAlignment="0" applyProtection="0"/>
    <xf numFmtId="0" fontId="6" fillId="0" borderId="0"/>
    <xf numFmtId="0" fontId="8" fillId="0" borderId="0"/>
    <xf numFmtId="0" fontId="2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13" fillId="0" borderId="0"/>
    <xf numFmtId="0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12">
    <xf numFmtId="0" fontId="0" fillId="0" borderId="0" xfId="0"/>
    <xf numFmtId="0" fontId="0" fillId="0" borderId="0" xfId="0" applyFill="1"/>
    <xf numFmtId="0" fontId="11" fillId="0" borderId="0" xfId="0" applyFont="1"/>
    <xf numFmtId="0" fontId="12" fillId="0" borderId="0" xfId="0" applyFont="1" applyFill="1" applyAlignment="1">
      <alignment horizontal="center" vertical="center" wrapText="1"/>
    </xf>
    <xf numFmtId="0" fontId="12" fillId="2" borderId="0" xfId="2" applyFont="1" applyFill="1"/>
    <xf numFmtId="0" fontId="12" fillId="0" borderId="0" xfId="2" applyFont="1" applyFill="1"/>
    <xf numFmtId="0" fontId="10" fillId="0" borderId="0" xfId="0" applyFont="1" applyFill="1"/>
    <xf numFmtId="0" fontId="16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2" fillId="0" borderId="0" xfId="0" applyFont="1" applyFill="1"/>
    <xf numFmtId="0" fontId="21" fillId="0" borderId="0" xfId="0" applyFont="1"/>
    <xf numFmtId="0" fontId="23" fillId="0" borderId="0" xfId="0" applyFont="1" applyFill="1"/>
    <xf numFmtId="49" fontId="24" fillId="0" borderId="0" xfId="0" applyNumberFormat="1" applyFont="1"/>
    <xf numFmtId="0" fontId="25" fillId="0" borderId="0" xfId="0" applyFont="1"/>
    <xf numFmtId="0" fontId="12" fillId="2" borderId="0" xfId="2" applyFont="1" applyFill="1" applyAlignment="1">
      <alignment horizontal="left" vertical="center" wrapText="1"/>
    </xf>
    <xf numFmtId="0" fontId="23" fillId="0" borderId="0" xfId="0" applyFont="1"/>
    <xf numFmtId="0" fontId="2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4" fillId="0" borderId="0" xfId="0" applyNumberFormat="1" applyFont="1" applyFill="1"/>
    <xf numFmtId="0" fontId="30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0" fontId="4" fillId="0" borderId="0" xfId="0" applyFont="1" applyFill="1" applyBorder="1"/>
    <xf numFmtId="0" fontId="33" fillId="0" borderId="0" xfId="0" applyFont="1" applyFill="1" applyBorder="1"/>
    <xf numFmtId="49" fontId="34" fillId="0" borderId="0" xfId="0" applyNumberFormat="1" applyFont="1" applyBorder="1"/>
    <xf numFmtId="49" fontId="4" fillId="0" borderId="0" xfId="0" applyNumberFormat="1" applyFont="1" applyFill="1" applyBorder="1"/>
    <xf numFmtId="0" fontId="4" fillId="0" borderId="0" xfId="2" applyFont="1" applyFill="1"/>
    <xf numFmtId="0" fontId="35" fillId="0" borderId="0" xfId="0" applyFont="1" applyBorder="1"/>
    <xf numFmtId="0" fontId="4" fillId="0" borderId="0" xfId="2" applyFont="1"/>
    <xf numFmtId="0" fontId="4" fillId="0" borderId="0" xfId="2" applyFont="1" applyFill="1" applyBorder="1"/>
    <xf numFmtId="0" fontId="33" fillId="0" borderId="0" xfId="0" applyFont="1" applyBorder="1"/>
    <xf numFmtId="0" fontId="36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/>
    <xf numFmtId="0" fontId="38" fillId="0" borderId="0" xfId="0" applyFont="1" applyFill="1" applyBorder="1"/>
    <xf numFmtId="0" fontId="33" fillId="0" borderId="0" xfId="2" applyFont="1" applyFill="1"/>
    <xf numFmtId="49" fontId="33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Border="1"/>
    <xf numFmtId="0" fontId="36" fillId="0" borderId="0" xfId="0" applyFont="1" applyBorder="1"/>
    <xf numFmtId="0" fontId="33" fillId="0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34" fillId="0" borderId="0" xfId="0" applyFont="1" applyFill="1" applyBorder="1"/>
    <xf numFmtId="49" fontId="40" fillId="0" borderId="0" xfId="0" applyNumberFormat="1" applyFont="1" applyBorder="1"/>
    <xf numFmtId="49" fontId="20" fillId="0" borderId="0" xfId="0" applyNumberFormat="1" applyFont="1" applyFill="1" applyBorder="1"/>
    <xf numFmtId="0" fontId="0" fillId="0" borderId="0" xfId="0" applyBorder="1"/>
    <xf numFmtId="49" fontId="3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0" fontId="41" fillId="0" borderId="0" xfId="2" applyFont="1" applyFill="1"/>
    <xf numFmtId="0" fontId="44" fillId="0" borderId="0" xfId="0" applyFont="1"/>
    <xf numFmtId="0" fontId="28" fillId="0" borderId="0" xfId="0" applyFont="1"/>
    <xf numFmtId="0" fontId="45" fillId="0" borderId="0" xfId="0" applyFont="1" applyBorder="1"/>
    <xf numFmtId="0" fontId="46" fillId="0" borderId="0" xfId="0" applyFont="1" applyFill="1" applyBorder="1"/>
    <xf numFmtId="0" fontId="25" fillId="0" borderId="0" xfId="0" applyFont="1" applyBorder="1"/>
    <xf numFmtId="0" fontId="4" fillId="4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4" fillId="5" borderId="0" xfId="2" applyFont="1" applyFill="1" applyBorder="1"/>
    <xf numFmtId="0" fontId="4" fillId="5" borderId="0" xfId="2" applyFont="1" applyFill="1"/>
    <xf numFmtId="0" fontId="4" fillId="4" borderId="0" xfId="2" applyFont="1" applyFill="1"/>
    <xf numFmtId="0" fontId="4" fillId="4" borderId="0" xfId="2" applyFont="1" applyFill="1" applyBorder="1"/>
    <xf numFmtId="0" fontId="0" fillId="4" borderId="0" xfId="0" applyFill="1" applyBorder="1"/>
    <xf numFmtId="0" fontId="4" fillId="4" borderId="20" xfId="0" applyFont="1" applyFill="1" applyBorder="1" applyAlignment="1">
      <alignment horizontal="center" vertical="center"/>
    </xf>
    <xf numFmtId="0" fontId="49" fillId="4" borderId="0" xfId="0" applyNumberFormat="1" applyFont="1" applyFill="1" applyBorder="1"/>
    <xf numFmtId="0" fontId="0" fillId="4" borderId="0" xfId="0" applyFill="1"/>
    <xf numFmtId="0" fontId="30" fillId="0" borderId="0" xfId="0" applyFont="1" applyFill="1" applyBorder="1"/>
    <xf numFmtId="0" fontId="4" fillId="6" borderId="0" xfId="2" applyFont="1" applyFill="1" applyBorder="1"/>
    <xf numFmtId="0" fontId="4" fillId="6" borderId="0" xfId="2" applyFont="1" applyFill="1"/>
    <xf numFmtId="0" fontId="4" fillId="4" borderId="20" xfId="2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/>
    </xf>
    <xf numFmtId="4" fontId="4" fillId="4" borderId="0" xfId="0" applyNumberFormat="1" applyFont="1" applyFill="1" applyAlignment="1">
      <alignment horizontal="right" vertical="center" indent="1"/>
    </xf>
    <xf numFmtId="0" fontId="3" fillId="4" borderId="0" xfId="0" applyFont="1" applyFill="1" applyAlignment="1">
      <alignment horizontal="center"/>
    </xf>
    <xf numFmtId="0" fontId="4" fillId="4" borderId="17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right" vertical="center" indent="1"/>
    </xf>
    <xf numFmtId="0" fontId="4" fillId="4" borderId="24" xfId="0" applyFont="1" applyFill="1" applyBorder="1" applyAlignment="1">
      <alignment vertical="top" wrapText="1"/>
    </xf>
    <xf numFmtId="0" fontId="4" fillId="4" borderId="24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 wrapText="1" indent="1"/>
    </xf>
    <xf numFmtId="0" fontId="48" fillId="4" borderId="28" xfId="0" applyNumberFormat="1" applyFont="1" applyFill="1" applyBorder="1" applyAlignment="1">
      <alignment horizontal="center" vertical="top" wrapText="1"/>
    </xf>
    <xf numFmtId="0" fontId="48" fillId="4" borderId="29" xfId="0" applyNumberFormat="1" applyFont="1" applyFill="1" applyBorder="1" applyAlignment="1">
      <alignment horizontal="center" vertical="top" wrapText="1"/>
    </xf>
    <xf numFmtId="0" fontId="3" fillId="4" borderId="1" xfId="2" applyFont="1" applyFill="1" applyBorder="1" applyAlignment="1">
      <alignment horizontal="center" vertical="top" wrapText="1"/>
    </xf>
    <xf numFmtId="0" fontId="3" fillId="4" borderId="1" xfId="2" applyFont="1" applyFill="1" applyBorder="1" applyAlignment="1">
      <alignment horizontal="center" vertical="top"/>
    </xf>
    <xf numFmtId="0" fontId="3" fillId="4" borderId="1" xfId="2" applyFont="1" applyFill="1" applyBorder="1" applyAlignment="1">
      <alignment horizontal="left" vertical="top" wrapText="1"/>
    </xf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2" applyNumberFormat="1" applyFont="1" applyFill="1" applyBorder="1" applyAlignment="1">
      <alignment horizontal="center" vertical="top" wrapText="1"/>
    </xf>
    <xf numFmtId="1" fontId="3" fillId="4" borderId="1" xfId="2" applyNumberFormat="1" applyFont="1" applyFill="1" applyBorder="1" applyAlignment="1">
      <alignment horizontal="center" vertical="top" wrapText="1"/>
    </xf>
    <xf numFmtId="4" fontId="3" fillId="4" borderId="1" xfId="2" applyNumberFormat="1" applyFont="1" applyFill="1" applyBorder="1" applyAlignment="1">
      <alignment horizontal="right" vertical="center" indent="1"/>
    </xf>
    <xf numFmtId="0" fontId="2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 vertical="center" wrapText="1" indent="1"/>
    </xf>
    <xf numFmtId="164" fontId="4" fillId="4" borderId="1" xfId="1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2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justify" vertical="center"/>
    </xf>
    <xf numFmtId="0" fontId="4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justify" vertical="center"/>
    </xf>
    <xf numFmtId="0" fontId="4" fillId="4" borderId="1" xfId="2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/>
    </xf>
    <xf numFmtId="0" fontId="4" fillId="4" borderId="1" xfId="0" applyNumberFormat="1" applyFont="1" applyFill="1" applyBorder="1"/>
    <xf numFmtId="0" fontId="4" fillId="4" borderId="1" xfId="13" applyFont="1" applyFill="1" applyBorder="1" applyAlignment="1">
      <alignment horizontal="center" vertical="center" wrapText="1"/>
    </xf>
    <xf numFmtId="0" fontId="4" fillId="4" borderId="1" xfId="16" applyFont="1" applyFill="1" applyBorder="1" applyAlignment="1">
      <alignment horizontal="center" vertical="center" wrapText="1"/>
    </xf>
    <xf numFmtId="17" fontId="4" fillId="4" borderId="22" xfId="0" applyNumberFormat="1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center" vertical="center" wrapText="1"/>
    </xf>
    <xf numFmtId="1" fontId="4" fillId="4" borderId="1" xfId="2" applyNumberFormat="1" applyFont="1" applyFill="1" applyBorder="1" applyAlignment="1">
      <alignment horizontal="center" vertical="center" wrapText="1"/>
    </xf>
    <xf numFmtId="17" fontId="4" fillId="4" borderId="1" xfId="0" applyNumberFormat="1" applyFont="1" applyFill="1" applyBorder="1" applyAlignment="1">
      <alignment horizontal="center" vertical="center" wrapText="1"/>
    </xf>
    <xf numFmtId="9" fontId="4" fillId="4" borderId="1" xfId="2" applyNumberFormat="1" applyFont="1" applyFill="1" applyBorder="1" applyAlignment="1">
      <alignment horizontal="center" vertical="center" wrapText="1"/>
    </xf>
    <xf numFmtId="2" fontId="4" fillId="4" borderId="1" xfId="6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/>
    </xf>
    <xf numFmtId="0" fontId="4" fillId="4" borderId="22" xfId="2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4" xfId="13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left" vertical="center" wrapText="1"/>
    </xf>
    <xf numFmtId="0" fontId="4" fillId="4" borderId="1" xfId="11" applyFont="1" applyFill="1" applyBorder="1" applyAlignment="1">
      <alignment horizontal="left" vertical="center" wrapText="1"/>
    </xf>
    <xf numFmtId="0" fontId="4" fillId="4" borderId="1" xfId="5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3" fontId="4" fillId="4" borderId="1" xfId="5" applyNumberFormat="1" applyFont="1" applyFill="1" applyBorder="1" applyAlignment="1">
      <alignment horizontal="center" vertical="center" wrapText="1"/>
    </xf>
    <xf numFmtId="3" fontId="4" fillId="4" borderId="2" xfId="1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vertical="center" wrapText="1"/>
    </xf>
    <xf numFmtId="0" fontId="4" fillId="4" borderId="1" xfId="13" applyFont="1" applyFill="1" applyBorder="1" applyAlignment="1">
      <alignment horizontal="justify" vertical="center" wrapText="1"/>
    </xf>
    <xf numFmtId="0" fontId="4" fillId="4" borderId="1" xfId="13" applyFont="1" applyFill="1" applyBorder="1" applyAlignment="1">
      <alignment horizontal="left" vertical="center" wrapText="1"/>
    </xf>
    <xf numFmtId="0" fontId="4" fillId="4" borderId="1" xfId="11" applyFont="1" applyFill="1" applyBorder="1" applyAlignment="1">
      <alignment horizontal="center" vertical="center" wrapText="1"/>
    </xf>
    <xf numFmtId="0" fontId="4" fillId="4" borderId="1" xfId="11" applyFont="1" applyFill="1" applyBorder="1" applyAlignment="1">
      <alignment horizontal="justify" vertical="center" wrapText="1"/>
    </xf>
    <xf numFmtId="3" fontId="4" fillId="4" borderId="1" xfId="12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49" fontId="4" fillId="4" borderId="1" xfId="2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left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3" fontId="4" fillId="4" borderId="2" xfId="2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left"/>
    </xf>
    <xf numFmtId="0" fontId="4" fillId="4" borderId="1" xfId="18" applyFont="1" applyFill="1" applyBorder="1" applyAlignment="1" applyProtection="1">
      <alignment horizontal="left" vertical="center" wrapText="1"/>
    </xf>
    <xf numFmtId="0" fontId="4" fillId="4" borderId="3" xfId="16" applyFont="1" applyFill="1" applyBorder="1" applyAlignment="1">
      <alignment horizontal="center" vertical="center" wrapText="1"/>
    </xf>
    <xf numFmtId="0" fontId="4" fillId="4" borderId="3" xfId="18" applyFont="1" applyFill="1" applyBorder="1" applyAlignment="1" applyProtection="1">
      <alignment horizontal="center" vertical="center" wrapText="1"/>
    </xf>
    <xf numFmtId="166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vertical="center" wrapText="1"/>
    </xf>
    <xf numFmtId="0" fontId="4" fillId="4" borderId="1" xfId="18" applyFont="1" applyFill="1" applyBorder="1" applyAlignment="1" applyProtection="1">
      <alignment horizontal="center" vertical="center" wrapText="1"/>
    </xf>
    <xf numFmtId="0" fontId="4" fillId="4" borderId="1" xfId="18" applyFont="1" applyFill="1" applyBorder="1" applyAlignment="1" applyProtection="1">
      <alignment vertical="center" wrapText="1"/>
    </xf>
    <xf numFmtId="166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vertical="center" wrapText="1"/>
    </xf>
    <xf numFmtId="166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vertical="center" wrapText="1"/>
    </xf>
    <xf numFmtId="49" fontId="4" fillId="4" borderId="3" xfId="0" applyNumberFormat="1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3" fontId="4" fillId="4" borderId="1" xfId="2" applyNumberFormat="1" applyFont="1" applyFill="1" applyBorder="1" applyAlignment="1">
      <alignment horizontal="center" vertical="center" wrapText="1"/>
    </xf>
    <xf numFmtId="2" fontId="4" fillId="4" borderId="1" xfId="2" applyNumberFormat="1" applyFont="1" applyFill="1" applyBorder="1" applyAlignment="1">
      <alignment horizontal="center" vertical="center" wrapText="1"/>
    </xf>
    <xf numFmtId="4" fontId="4" fillId="4" borderId="1" xfId="5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/>
    </xf>
    <xf numFmtId="0" fontId="4" fillId="4" borderId="1" xfId="2" applyNumberFormat="1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distributed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/>
    <xf numFmtId="0" fontId="4" fillId="4" borderId="0" xfId="0" applyFont="1" applyFill="1" applyAlignment="1">
      <alignment horizontal="left" vertical="center" wrapText="1"/>
    </xf>
    <xf numFmtId="4" fontId="4" fillId="4" borderId="1" xfId="2" applyNumberFormat="1" applyFont="1" applyFill="1" applyBorder="1" applyAlignment="1">
      <alignment horizontal="center" vertical="center" wrapText="1"/>
    </xf>
    <xf numFmtId="0" fontId="4" fillId="4" borderId="1" xfId="5" applyFont="1" applyFill="1" applyBorder="1" applyAlignment="1">
      <alignment horizontal="left" vertical="center" wrapText="1"/>
    </xf>
    <xf numFmtId="49" fontId="4" fillId="4" borderId="1" xfId="5" applyNumberFormat="1" applyFont="1" applyFill="1" applyBorder="1" applyAlignment="1">
      <alignment horizontal="center" vertical="center" wrapText="1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164" fontId="4" fillId="4" borderId="1" xfId="3" applyNumberFormat="1" applyFont="1" applyFill="1" applyBorder="1" applyAlignment="1">
      <alignment horizontal="left" vertical="center" wrapText="1"/>
    </xf>
    <xf numFmtId="9" fontId="4" fillId="4" borderId="1" xfId="0" applyNumberFormat="1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left" vertical="center" wrapText="1"/>
    </xf>
    <xf numFmtId="2" fontId="4" fillId="4" borderId="1" xfId="12" applyNumberFormat="1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0" xfId="0" applyNumberFormat="1" applyFont="1" applyFill="1" applyBorder="1" applyAlignment="1">
      <alignment horizontal="center" vertical="center" wrapText="1"/>
    </xf>
    <xf numFmtId="0" fontId="4" fillId="4" borderId="20" xfId="16" applyFont="1" applyFill="1" applyBorder="1" applyAlignment="1">
      <alignment horizontal="center" vertical="center" wrapText="1"/>
    </xf>
    <xf numFmtId="172" fontId="4" fillId="4" borderId="20" xfId="0" applyNumberFormat="1" applyFont="1" applyFill="1" applyBorder="1" applyAlignment="1">
      <alignment horizontal="center" vertical="center" wrapText="1"/>
    </xf>
    <xf numFmtId="2" fontId="4" fillId="4" borderId="20" xfId="0" applyNumberFormat="1" applyFont="1" applyFill="1" applyBorder="1" applyAlignment="1">
      <alignment horizontal="center" vertical="center" wrapText="1"/>
    </xf>
    <xf numFmtId="4" fontId="4" fillId="4" borderId="20" xfId="2" applyNumberFormat="1" applyFont="1" applyFill="1" applyBorder="1" applyAlignment="1">
      <alignment horizontal="right" vertical="center" wrapText="1" indent="1"/>
    </xf>
    <xf numFmtId="4" fontId="4" fillId="4" borderId="20" xfId="0" applyNumberFormat="1" applyFont="1" applyFill="1" applyBorder="1" applyAlignment="1">
      <alignment horizontal="right" vertical="center" wrapText="1" indent="1"/>
    </xf>
    <xf numFmtId="0" fontId="4" fillId="4" borderId="20" xfId="0" applyNumberFormat="1" applyFont="1" applyFill="1" applyBorder="1" applyAlignment="1">
      <alignment vertical="center" wrapText="1"/>
    </xf>
    <xf numFmtId="0" fontId="28" fillId="4" borderId="20" xfId="0" applyFont="1" applyFill="1" applyBorder="1" applyAlignment="1">
      <alignment horizontal="center" vertical="center"/>
    </xf>
    <xf numFmtId="0" fontId="4" fillId="4" borderId="1" xfId="12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justify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justify" wrapText="1"/>
    </xf>
    <xf numFmtId="170" fontId="4" fillId="4" borderId="1" xfId="0" applyNumberFormat="1" applyFont="1" applyFill="1" applyBorder="1" applyAlignment="1">
      <alignment horizontal="center" vertical="center" wrapText="1"/>
    </xf>
    <xf numFmtId="16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vertical="top" wrapText="1" indent="1"/>
    </xf>
    <xf numFmtId="0" fontId="4" fillId="4" borderId="1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4" fillId="4" borderId="1" xfId="12" applyFont="1" applyFill="1" applyBorder="1" applyAlignment="1">
      <alignment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0" fontId="4" fillId="4" borderId="1" xfId="20" applyFont="1" applyFill="1" applyBorder="1" applyAlignment="1" applyProtection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4" fillId="4" borderId="1" xfId="15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distributed" vertical="center" wrapText="1"/>
    </xf>
    <xf numFmtId="0" fontId="4" fillId="4" borderId="1" xfId="14" applyFont="1" applyFill="1" applyBorder="1" applyAlignment="1">
      <alignment horizontal="center" vertical="center" wrapText="1"/>
    </xf>
    <xf numFmtId="1" fontId="4" fillId="4" borderId="1" xfId="2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7" fontId="4" fillId="4" borderId="1" xfId="0" applyNumberFormat="1" applyFont="1" applyFill="1" applyBorder="1" applyAlignment="1">
      <alignment horizontal="left" vertical="center" wrapText="1"/>
    </xf>
    <xf numFmtId="0" fontId="4" fillId="4" borderId="20" xfId="0" applyNumberFormat="1" applyFont="1" applyFill="1" applyBorder="1" applyAlignment="1">
      <alignment horizontal="left" vertical="center" wrapText="1"/>
    </xf>
    <xf numFmtId="164" fontId="4" fillId="4" borderId="20" xfId="1" applyNumberFormat="1" applyFont="1" applyFill="1" applyBorder="1" applyAlignment="1">
      <alignment horizontal="left" vertical="center" wrapText="1"/>
    </xf>
    <xf numFmtId="49" fontId="20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/>
    <xf numFmtId="1" fontId="27" fillId="4" borderId="1" xfId="0" applyNumberFormat="1" applyFont="1" applyFill="1" applyBorder="1" applyAlignment="1">
      <alignment horizontal="center" vertical="center" wrapText="1"/>
    </xf>
    <xf numFmtId="0" fontId="27" fillId="4" borderId="1" xfId="0" applyNumberFormat="1" applyFont="1" applyFill="1" applyBorder="1"/>
    <xf numFmtId="0" fontId="27" fillId="4" borderId="1" xfId="0" applyNumberFormat="1" applyFont="1" applyFill="1" applyBorder="1" applyAlignment="1">
      <alignment horizontal="left" wrapText="1"/>
    </xf>
    <xf numFmtId="0" fontId="27" fillId="4" borderId="2" xfId="0" applyNumberFormat="1" applyFont="1" applyFill="1" applyBorder="1" applyAlignment="1">
      <alignment horizontal="left" wrapText="1"/>
    </xf>
    <xf numFmtId="0" fontId="27" fillId="4" borderId="2" xfId="0" applyNumberFormat="1" applyFont="1" applyFill="1" applyBorder="1" applyAlignment="1">
      <alignment horizontal="center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49" fontId="4" fillId="4" borderId="1" xfId="19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4" fontId="4" fillId="4" borderId="4" xfId="2" applyNumberFormat="1" applyFont="1" applyFill="1" applyBorder="1" applyAlignment="1">
      <alignment horizontal="right" vertical="center" wrapText="1" indent="1"/>
    </xf>
    <xf numFmtId="0" fontId="4" fillId="4" borderId="4" xfId="0" applyFont="1" applyFill="1" applyBorder="1" applyAlignment="1">
      <alignment vertical="center" wrapText="1"/>
    </xf>
    <xf numFmtId="0" fontId="4" fillId="4" borderId="20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 wrapText="1"/>
    </xf>
    <xf numFmtId="0" fontId="4" fillId="4" borderId="20" xfId="0" applyFont="1" applyFill="1" applyBorder="1"/>
    <xf numFmtId="49" fontId="4" fillId="4" borderId="20" xfId="0" applyNumberFormat="1" applyFont="1" applyFill="1" applyBorder="1" applyAlignment="1">
      <alignment horizontal="left" vertical="center" wrapText="1"/>
    </xf>
    <xf numFmtId="9" fontId="4" fillId="4" borderId="1" xfId="2" applyNumberFormat="1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/>
    </xf>
    <xf numFmtId="2" fontId="4" fillId="4" borderId="1" xfId="2" applyNumberFormat="1" applyFont="1" applyFill="1" applyBorder="1" applyAlignment="1">
      <alignment horizontal="center" vertical="center"/>
    </xf>
    <xf numFmtId="171" fontId="4" fillId="4" borderId="1" xfId="1" applyNumberFormat="1" applyFont="1" applyFill="1" applyBorder="1" applyAlignment="1">
      <alignment horizontal="center" vertical="center" wrapText="1"/>
    </xf>
    <xf numFmtId="0" fontId="4" fillId="4" borderId="1" xfId="12" applyFont="1" applyFill="1" applyBorder="1" applyAlignment="1">
      <alignment horizontal="center" vertical="center" wrapText="1"/>
    </xf>
    <xf numFmtId="1" fontId="4" fillId="4" borderId="1" xfId="12" applyNumberFormat="1" applyFont="1" applyFill="1" applyBorder="1" applyAlignment="1">
      <alignment horizontal="center" vertical="center" wrapText="1"/>
    </xf>
    <xf numFmtId="0" fontId="4" fillId="4" borderId="1" xfId="14" applyFont="1" applyFill="1" applyBorder="1" applyAlignment="1">
      <alignment horizontal="left" vertical="center" wrapText="1"/>
    </xf>
    <xf numFmtId="1" fontId="4" fillId="4" borderId="1" xfId="14" applyNumberFormat="1" applyFont="1" applyFill="1" applyBorder="1" applyAlignment="1">
      <alignment horizontal="center" vertical="center" wrapText="1"/>
    </xf>
    <xf numFmtId="2" fontId="4" fillId="4" borderId="1" xfId="14" applyNumberFormat="1" applyFont="1" applyFill="1" applyBorder="1" applyAlignment="1">
      <alignment horizontal="center" vertical="center" wrapText="1"/>
    </xf>
    <xf numFmtId="0" fontId="4" fillId="4" borderId="1" xfId="2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4" fontId="4" fillId="4" borderId="1" xfId="2" applyNumberFormat="1" applyFont="1" applyFill="1" applyBorder="1" applyAlignment="1">
      <alignment horizontal="right" vertical="center" wrapText="1" indent="1"/>
    </xf>
    <xf numFmtId="4" fontId="4" fillId="4" borderId="23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vertical="center" wrapText="1"/>
    </xf>
    <xf numFmtId="0" fontId="4" fillId="4" borderId="22" xfId="0" applyNumberFormat="1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left" vertical="center" wrapText="1"/>
    </xf>
    <xf numFmtId="0" fontId="4" fillId="4" borderId="11" xfId="16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166" fontId="4" fillId="4" borderId="11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168" fontId="4" fillId="4" borderId="1" xfId="0" applyNumberFormat="1" applyFont="1" applyFill="1" applyBorder="1" applyAlignment="1">
      <alignment vertical="justify" wrapText="1"/>
    </xf>
    <xf numFmtId="168" fontId="18" fillId="4" borderId="1" xfId="0" applyNumberFormat="1" applyFont="1" applyFill="1" applyBorder="1" applyAlignment="1">
      <alignment vertical="justify" wrapText="1"/>
    </xf>
    <xf numFmtId="0" fontId="18" fillId="4" borderId="1" xfId="0" applyFont="1" applyFill="1" applyBorder="1" applyAlignment="1">
      <alignment vertical="justify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/>
    <xf numFmtId="0" fontId="4" fillId="4" borderId="11" xfId="0" applyNumberFormat="1" applyFont="1" applyFill="1" applyBorder="1"/>
    <xf numFmtId="0" fontId="4" fillId="4" borderId="13" xfId="0" applyFont="1" applyFill="1" applyBorder="1" applyAlignment="1">
      <alignment horizontal="left" vertical="center" wrapText="1"/>
    </xf>
    <xf numFmtId="2" fontId="4" fillId="4" borderId="11" xfId="0" applyNumberFormat="1" applyFont="1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left" vertical="center" wrapText="1"/>
    </xf>
    <xf numFmtId="0" fontId="4" fillId="4" borderId="11" xfId="12" applyFont="1" applyFill="1" applyBorder="1" applyAlignment="1">
      <alignment horizontal="left" vertical="center" wrapText="1"/>
    </xf>
    <xf numFmtId="0" fontId="4" fillId="4" borderId="13" xfId="0" applyNumberFormat="1" applyFont="1" applyFill="1" applyBorder="1" applyAlignment="1">
      <alignment horizontal="left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/>
    </xf>
    <xf numFmtId="0" fontId="4" fillId="4" borderId="11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left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4" borderId="11" xfId="2" applyNumberFormat="1" applyFont="1" applyFill="1" applyBorder="1" applyAlignment="1">
      <alignment horizontal="center" vertical="center" wrapText="1"/>
    </xf>
    <xf numFmtId="17" fontId="4" fillId="4" borderId="11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left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left" vertical="center" wrapText="1"/>
    </xf>
    <xf numFmtId="0" fontId="4" fillId="4" borderId="11" xfId="0" applyNumberFormat="1" applyFont="1" applyFill="1" applyBorder="1" applyAlignment="1">
      <alignment horizontal="justify" vertical="center"/>
    </xf>
    <xf numFmtId="0" fontId="4" fillId="4" borderId="13" xfId="0" applyNumberFormat="1" applyFont="1" applyFill="1" applyBorder="1" applyAlignment="1">
      <alignment horizontal="justify" vertical="center"/>
    </xf>
    <xf numFmtId="0" fontId="4" fillId="4" borderId="11" xfId="2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justify" vertical="center"/>
    </xf>
    <xf numFmtId="0" fontId="4" fillId="4" borderId="13" xfId="0" applyFont="1" applyFill="1" applyBorder="1" applyAlignment="1">
      <alignment horizontal="justify" vertical="center"/>
    </xf>
    <xf numFmtId="0" fontId="4" fillId="4" borderId="11" xfId="13" applyFont="1" applyFill="1" applyBorder="1" applyAlignment="1">
      <alignment horizontal="justify" vertical="center" wrapText="1"/>
    </xf>
    <xf numFmtId="0" fontId="4" fillId="4" borderId="11" xfId="13" applyFont="1" applyFill="1" applyBorder="1" applyAlignment="1">
      <alignment horizontal="left" vertical="center" wrapText="1"/>
    </xf>
    <xf numFmtId="0" fontId="4" fillId="4" borderId="13" xfId="13" applyFont="1" applyFill="1" applyBorder="1" applyAlignment="1">
      <alignment horizontal="justify" vertical="center" wrapText="1"/>
    </xf>
    <xf numFmtId="0" fontId="4" fillId="4" borderId="11" xfId="11" applyFont="1" applyFill="1" applyBorder="1" applyAlignment="1">
      <alignment horizontal="left" vertical="center" wrapText="1"/>
    </xf>
    <xf numFmtId="0" fontId="4" fillId="4" borderId="11" xfId="11" applyFont="1" applyFill="1" applyBorder="1" applyAlignment="1">
      <alignment horizontal="center" vertical="center" wrapText="1" shrinkToFit="1"/>
    </xf>
    <xf numFmtId="3" fontId="4" fillId="4" borderId="11" xfId="5" applyNumberFormat="1" applyFont="1" applyFill="1" applyBorder="1" applyAlignment="1">
      <alignment horizontal="center" vertical="center" wrapText="1"/>
    </xf>
    <xf numFmtId="3" fontId="4" fillId="4" borderId="12" xfId="2" applyNumberFormat="1" applyFont="1" applyFill="1" applyBorder="1" applyAlignment="1">
      <alignment horizontal="center" vertical="center" wrapText="1"/>
    </xf>
    <xf numFmtId="0" fontId="4" fillId="4" borderId="11" xfId="11" applyFont="1" applyFill="1" applyBorder="1" applyAlignment="1">
      <alignment horizontal="center" vertical="center" wrapText="1"/>
    </xf>
    <xf numFmtId="0" fontId="4" fillId="4" borderId="13" xfId="2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17" fontId="4" fillId="4" borderId="13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 applyProtection="1">
      <alignment horizontal="left" vertical="center" wrapText="1"/>
    </xf>
    <xf numFmtId="0" fontId="4" fillId="4" borderId="13" xfId="12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/>
    </xf>
    <xf numFmtId="0" fontId="4" fillId="4" borderId="12" xfId="2" applyFont="1" applyFill="1" applyBorder="1"/>
    <xf numFmtId="167" fontId="4" fillId="4" borderId="11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vertical="center" wrapText="1"/>
    </xf>
    <xf numFmtId="0" fontId="4" fillId="4" borderId="11" xfId="0" applyNumberFormat="1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11" xfId="0" applyNumberFormat="1" applyFont="1" applyFill="1" applyBorder="1" applyAlignment="1">
      <alignment horizontal="left"/>
    </xf>
    <xf numFmtId="3" fontId="4" fillId="4" borderId="11" xfId="2" applyNumberFormat="1" applyFont="1" applyFill="1" applyBorder="1" applyAlignment="1">
      <alignment horizontal="center" vertical="center" wrapText="1"/>
    </xf>
    <xf numFmtId="49" fontId="4" fillId="4" borderId="21" xfId="6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left" vertical="center" wrapText="1"/>
    </xf>
    <xf numFmtId="49" fontId="4" fillId="4" borderId="11" xfId="2" applyNumberFormat="1" applyFont="1" applyFill="1" applyBorder="1" applyAlignment="1">
      <alignment horizontal="left" vertical="center" wrapText="1"/>
    </xf>
    <xf numFmtId="9" fontId="4" fillId="4" borderId="11" xfId="0" applyNumberFormat="1" applyFont="1" applyFill="1" applyBorder="1" applyAlignment="1">
      <alignment horizontal="left" vertical="center" wrapText="1"/>
    </xf>
    <xf numFmtId="2" fontId="4" fillId="4" borderId="0" xfId="0" applyNumberFormat="1" applyFont="1" applyFill="1" applyBorder="1" applyAlignment="1">
      <alignment horizontal="center" vertical="center" wrapText="1"/>
    </xf>
    <xf numFmtId="164" fontId="4" fillId="4" borderId="13" xfId="1" applyNumberFormat="1" applyFont="1" applyFill="1" applyBorder="1" applyAlignment="1">
      <alignment horizontal="left" vertical="center" wrapText="1"/>
    </xf>
    <xf numFmtId="164" fontId="4" fillId="4" borderId="0" xfId="1" applyNumberFormat="1" applyFont="1" applyFill="1" applyBorder="1" applyAlignment="1">
      <alignment horizontal="left" vertical="center" wrapText="1"/>
    </xf>
    <xf numFmtId="0" fontId="4" fillId="4" borderId="11" xfId="0" applyFont="1" applyFill="1" applyBorder="1"/>
    <xf numFmtId="0" fontId="4" fillId="4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left" vertical="center" wrapText="1"/>
    </xf>
    <xf numFmtId="2" fontId="4" fillId="4" borderId="16" xfId="0" applyNumberFormat="1" applyFont="1" applyFill="1" applyBorder="1" applyAlignment="1">
      <alignment horizontal="center" vertical="center" wrapText="1"/>
    </xf>
    <xf numFmtId="2" fontId="4" fillId="4" borderId="14" xfId="0" applyNumberFormat="1" applyFont="1" applyFill="1" applyBorder="1" applyAlignment="1">
      <alignment horizontal="center" vertical="center" wrapText="1"/>
    </xf>
    <xf numFmtId="164" fontId="4" fillId="4" borderId="14" xfId="1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wrapText="1"/>
    </xf>
    <xf numFmtId="166" fontId="4" fillId="4" borderId="1" xfId="2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 wrapText="1"/>
    </xf>
    <xf numFmtId="0" fontId="4" fillId="4" borderId="14" xfId="2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1" fontId="4" fillId="4" borderId="0" xfId="2" applyNumberFormat="1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1" fontId="4" fillId="4" borderId="4" xfId="2" applyNumberFormat="1" applyFont="1" applyFill="1" applyBorder="1" applyAlignment="1">
      <alignment horizontal="center" vertical="center" wrapText="1"/>
    </xf>
    <xf numFmtId="1" fontId="4" fillId="4" borderId="14" xfId="2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" xfId="2" applyFont="1" applyFill="1" applyBorder="1"/>
    <xf numFmtId="0" fontId="4" fillId="4" borderId="12" xfId="0" applyNumberFormat="1" applyFont="1" applyFill="1" applyBorder="1" applyAlignment="1">
      <alignment horizontal="justify" vertical="center"/>
    </xf>
    <xf numFmtId="0" fontId="4" fillId="4" borderId="18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2" fontId="4" fillId="4" borderId="0" xfId="2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top" wrapText="1"/>
    </xf>
    <xf numFmtId="1" fontId="4" fillId="4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/>
    <xf numFmtId="0" fontId="4" fillId="4" borderId="0" xfId="0" applyFont="1" applyFill="1" applyAlignment="1">
      <alignment vertical="center" wrapText="1"/>
    </xf>
    <xf numFmtId="0" fontId="4" fillId="4" borderId="1" xfId="21" applyFont="1" applyFill="1" applyBorder="1" applyAlignment="1" applyProtection="1">
      <alignment horizontal="left" vertical="center" wrapText="1"/>
    </xf>
    <xf numFmtId="4" fontId="4" fillId="4" borderId="1" xfId="16" applyNumberFormat="1" applyFont="1" applyFill="1" applyBorder="1" applyAlignment="1">
      <alignment horizontal="right" vertical="center" wrapText="1" indent="1"/>
    </xf>
    <xf numFmtId="2" fontId="4" fillId="4" borderId="1" xfId="1" applyNumberFormat="1" applyFont="1" applyFill="1" applyBorder="1" applyAlignment="1">
      <alignment horizontal="center" vertical="center" wrapText="1"/>
    </xf>
    <xf numFmtId="4" fontId="4" fillId="4" borderId="12" xfId="1" applyNumberFormat="1" applyFont="1" applyFill="1" applyBorder="1" applyAlignment="1">
      <alignment horizontal="right" vertical="center" wrapText="1" indent="1"/>
    </xf>
    <xf numFmtId="0" fontId="4" fillId="4" borderId="13" xfId="0" applyNumberFormat="1" applyFont="1" applyFill="1" applyBorder="1" applyAlignment="1">
      <alignment horizontal="center" vertical="center" wrapText="1"/>
    </xf>
    <xf numFmtId="4" fontId="4" fillId="4" borderId="12" xfId="2" applyNumberFormat="1" applyFont="1" applyFill="1" applyBorder="1" applyAlignment="1">
      <alignment horizontal="right" vertical="center" wrapText="1" indent="1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vertical="top" wrapText="1"/>
    </xf>
    <xf numFmtId="0" fontId="43" fillId="4" borderId="1" xfId="0" applyFont="1" applyFill="1" applyBorder="1" applyAlignment="1">
      <alignment horizontal="center" vertical="center" wrapText="1"/>
    </xf>
    <xf numFmtId="164" fontId="4" fillId="4" borderId="12" xfId="3" applyNumberFormat="1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horizontal="center" vertical="center" wrapText="1"/>
    </xf>
    <xf numFmtId="0" fontId="4" fillId="4" borderId="13" xfId="13" applyFont="1" applyFill="1" applyBorder="1" applyAlignment="1">
      <alignment horizontal="left" vertical="center" wrapText="1"/>
    </xf>
    <xf numFmtId="2" fontId="4" fillId="4" borderId="20" xfId="0" applyNumberFormat="1" applyFont="1" applyFill="1" applyBorder="1" applyAlignment="1">
      <alignment horizontal="center" vertical="center"/>
    </xf>
    <xf numFmtId="4" fontId="4" fillId="4" borderId="20" xfId="0" applyNumberFormat="1" applyFont="1" applyFill="1" applyBorder="1" applyAlignment="1">
      <alignment horizontal="right" vertical="center" indent="1"/>
    </xf>
    <xf numFmtId="0" fontId="4" fillId="4" borderId="19" xfId="0" applyFont="1" applyFill="1" applyBorder="1" applyAlignment="1">
      <alignment horizontal="left" vertical="center" wrapText="1"/>
    </xf>
    <xf numFmtId="172" fontId="4" fillId="4" borderId="1" xfId="0" applyNumberFormat="1" applyFont="1" applyFill="1" applyBorder="1" applyAlignment="1">
      <alignment horizontal="center" vertical="center" wrapText="1"/>
    </xf>
    <xf numFmtId="4" fontId="4" fillId="4" borderId="12" xfId="2" applyNumberFormat="1" applyFont="1" applyFill="1" applyBorder="1" applyAlignment="1">
      <alignment horizontal="center" vertical="center" wrapText="1"/>
    </xf>
    <xf numFmtId="0" fontId="4" fillId="4" borderId="20" xfId="14" applyFont="1" applyFill="1" applyBorder="1" applyAlignment="1">
      <alignment horizontal="left" vertical="center" wrapText="1"/>
    </xf>
    <xf numFmtId="0" fontId="4" fillId="4" borderId="20" xfId="2" applyNumberFormat="1" applyFont="1" applyFill="1" applyBorder="1" applyAlignment="1">
      <alignment horizontal="center" vertical="center" wrapText="1"/>
    </xf>
    <xf numFmtId="1" fontId="4" fillId="4" borderId="20" xfId="2" applyNumberFormat="1" applyFont="1" applyFill="1" applyBorder="1" applyAlignment="1">
      <alignment horizontal="center" vertical="center" wrapText="1"/>
    </xf>
    <xf numFmtId="9" fontId="4" fillId="4" borderId="20" xfId="2" applyNumberFormat="1" applyFont="1" applyFill="1" applyBorder="1" applyAlignment="1">
      <alignment horizontal="center" vertical="center" wrapText="1"/>
    </xf>
    <xf numFmtId="2" fontId="4" fillId="4" borderId="20" xfId="1" applyNumberFormat="1" applyFont="1" applyFill="1" applyBorder="1" applyAlignment="1">
      <alignment horizontal="center" vertical="center" wrapText="1"/>
    </xf>
    <xf numFmtId="4" fontId="4" fillId="4" borderId="20" xfId="1" applyNumberFormat="1" applyFont="1" applyFill="1" applyBorder="1" applyAlignment="1">
      <alignment horizontal="right" vertical="center" wrapText="1" indent="1"/>
    </xf>
    <xf numFmtId="0" fontId="4" fillId="4" borderId="22" xfId="0" applyNumberFormat="1" applyFont="1" applyFill="1" applyBorder="1" applyAlignment="1">
      <alignment horizontal="center" vertical="center" wrapText="1"/>
    </xf>
    <xf numFmtId="0" fontId="4" fillId="4" borderId="20" xfId="2" applyFont="1" applyFill="1" applyBorder="1"/>
    <xf numFmtId="0" fontId="4" fillId="4" borderId="20" xfId="1" applyNumberFormat="1" applyFont="1" applyFill="1" applyBorder="1" applyAlignment="1">
      <alignment horizontal="center" vertical="center" wrapText="1"/>
    </xf>
    <xf numFmtId="3" fontId="4" fillId="4" borderId="22" xfId="2" applyNumberFormat="1" applyFont="1" applyFill="1" applyBorder="1" applyAlignment="1">
      <alignment horizontal="center" vertical="center" wrapText="1"/>
    </xf>
    <xf numFmtId="2" fontId="4" fillId="4" borderId="20" xfId="0" applyNumberFormat="1" applyFont="1" applyFill="1" applyBorder="1" applyAlignment="1">
      <alignment horizontal="left" vertical="justify" wrapText="1"/>
    </xf>
    <xf numFmtId="2" fontId="4" fillId="4" borderId="20" xfId="0" applyNumberFormat="1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justify" wrapText="1"/>
    </xf>
    <xf numFmtId="0" fontId="4" fillId="4" borderId="20" xfId="0" applyNumberFormat="1" applyFont="1" applyFill="1" applyBorder="1" applyAlignment="1">
      <alignment horizontal="center" vertical="justify" wrapText="1"/>
    </xf>
    <xf numFmtId="0" fontId="4" fillId="4" borderId="20" xfId="0" applyNumberFormat="1" applyFont="1" applyFill="1" applyBorder="1" applyAlignment="1">
      <alignment vertical="justify" wrapText="1"/>
    </xf>
    <xf numFmtId="0" fontId="4" fillId="4" borderId="20" xfId="0" applyFont="1" applyFill="1" applyBorder="1" applyAlignment="1">
      <alignment horizontal="left" wrapText="1"/>
    </xf>
    <xf numFmtId="0" fontId="4" fillId="4" borderId="20" xfId="21" applyFont="1" applyFill="1" applyBorder="1" applyAlignment="1" applyProtection="1">
      <alignment horizontal="left" vertical="center" wrapText="1"/>
    </xf>
    <xf numFmtId="49" fontId="4" fillId="4" borderId="20" xfId="2" applyNumberFormat="1" applyFont="1" applyFill="1" applyBorder="1" applyAlignment="1">
      <alignment horizontal="center" vertical="center" wrapText="1"/>
    </xf>
    <xf numFmtId="4" fontId="4" fillId="4" borderId="20" xfId="16" applyNumberFormat="1" applyFont="1" applyFill="1" applyBorder="1" applyAlignment="1">
      <alignment horizontal="right" vertical="center" wrapText="1" indent="1"/>
    </xf>
    <xf numFmtId="9" fontId="4" fillId="4" borderId="20" xfId="0" applyNumberFormat="1" applyFont="1" applyFill="1" applyBorder="1" applyAlignment="1">
      <alignment horizontal="center" vertical="center" wrapText="1"/>
    </xf>
    <xf numFmtId="49" fontId="4" fillId="4" borderId="20" xfId="0" applyNumberFormat="1" applyFont="1" applyFill="1" applyBorder="1" applyAlignment="1">
      <alignment horizontal="center" vertical="center" wrapText="1"/>
    </xf>
    <xf numFmtId="4" fontId="4" fillId="4" borderId="1" xfId="1" applyNumberFormat="1" applyFont="1" applyFill="1" applyBorder="1" applyAlignment="1">
      <alignment horizontal="right" vertical="center" wrapText="1" indent="1"/>
    </xf>
    <xf numFmtId="1" fontId="4" fillId="4" borderId="1" xfId="2" applyNumberFormat="1" applyFont="1" applyFill="1" applyBorder="1" applyAlignment="1">
      <alignment horizontal="right" vertical="center" wrapText="1" indent="1"/>
    </xf>
    <xf numFmtId="1" fontId="4" fillId="4" borderId="1" xfId="1" applyNumberFormat="1" applyFont="1" applyFill="1" applyBorder="1" applyAlignment="1">
      <alignment horizontal="center" vertical="center" wrapText="1"/>
    </xf>
    <xf numFmtId="171" fontId="4" fillId="4" borderId="22" xfId="1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 applyAlignment="1">
      <alignment horizontal="center" vertical="center" wrapText="1"/>
    </xf>
    <xf numFmtId="1" fontId="4" fillId="4" borderId="1" xfId="2" applyNumberFormat="1" applyFont="1" applyFill="1" applyBorder="1" applyAlignment="1">
      <alignment horizontal="distributed" vertical="center" wrapText="1"/>
    </xf>
    <xf numFmtId="0" fontId="4" fillId="4" borderId="1" xfId="0" applyFont="1" applyFill="1" applyBorder="1" applyAlignment="1">
      <alignment horizontal="distributed" vertical="center"/>
    </xf>
    <xf numFmtId="1" fontId="4" fillId="4" borderId="1" xfId="0" applyNumberFormat="1" applyFont="1" applyFill="1" applyBorder="1" applyAlignment="1">
      <alignment horizontal="left" vertical="center" wrapText="1"/>
    </xf>
    <xf numFmtId="1" fontId="4" fillId="4" borderId="4" xfId="0" applyNumberFormat="1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top" wrapText="1"/>
    </xf>
    <xf numFmtId="2" fontId="4" fillId="4" borderId="22" xfId="0" applyNumberFormat="1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47" fillId="4" borderId="1" xfId="2" applyNumberFormat="1" applyFont="1" applyFill="1" applyBorder="1" applyAlignment="1">
      <alignment horizontal="center" vertical="center" wrapText="1"/>
    </xf>
    <xf numFmtId="1" fontId="47" fillId="4" borderId="1" xfId="2" applyNumberFormat="1" applyFont="1" applyFill="1" applyBorder="1" applyAlignment="1">
      <alignment horizontal="center" vertical="center" wrapText="1"/>
    </xf>
    <xf numFmtId="0" fontId="47" fillId="4" borderId="1" xfId="2" applyFont="1" applyFill="1" applyBorder="1" applyAlignment="1">
      <alignment horizontal="center" vertical="center" wrapText="1"/>
    </xf>
    <xf numFmtId="9" fontId="47" fillId="4" borderId="1" xfId="2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4" fillId="4" borderId="21" xfId="13" applyFont="1" applyFill="1" applyBorder="1" applyAlignment="1">
      <alignment horizontal="left" vertical="center" wrapText="1"/>
    </xf>
    <xf numFmtId="0" fontId="4" fillId="4" borderId="1" xfId="17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vertical="justify" wrapText="1"/>
    </xf>
    <xf numFmtId="0" fontId="4" fillId="4" borderId="23" xfId="0" applyFont="1" applyFill="1" applyBorder="1" applyAlignment="1">
      <alignment horizontal="left" vertical="center" wrapText="1"/>
    </xf>
    <xf numFmtId="2" fontId="4" fillId="4" borderId="23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distributed" vertical="center"/>
    </xf>
    <xf numFmtId="164" fontId="4" fillId="4" borderId="22" xfId="1" applyNumberFormat="1" applyFont="1" applyFill="1" applyBorder="1" applyAlignment="1">
      <alignment horizontal="left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right" vertical="center" wrapText="1" indent="1"/>
    </xf>
    <xf numFmtId="4" fontId="4" fillId="4" borderId="1" xfId="0" applyNumberFormat="1" applyFont="1" applyFill="1" applyBorder="1" applyAlignment="1">
      <alignment horizontal="right" vertical="center" indent="1"/>
    </xf>
    <xf numFmtId="2" fontId="4" fillId="4" borderId="7" xfId="0" applyNumberFormat="1" applyFont="1" applyFill="1" applyBorder="1" applyAlignment="1">
      <alignment horizontal="left" vertical="center" wrapText="1"/>
    </xf>
    <xf numFmtId="2" fontId="4" fillId="4" borderId="0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4" fontId="4" fillId="4" borderId="22" xfId="2" applyNumberFormat="1" applyFont="1" applyFill="1" applyBorder="1" applyAlignment="1">
      <alignment horizontal="right" vertical="center" wrapText="1" indent="1"/>
    </xf>
    <xf numFmtId="0" fontId="4" fillId="4" borderId="22" xfId="0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1" xfId="16" applyNumberFormat="1" applyFont="1" applyFill="1" applyBorder="1" applyAlignment="1">
      <alignment horizontal="right" vertical="center" indent="1"/>
    </xf>
    <xf numFmtId="169" fontId="43" fillId="4" borderId="1" xfId="0" applyNumberFormat="1" applyFont="1" applyFill="1" applyBorder="1" applyAlignment="1">
      <alignment horizontal="center" vertical="center" wrapText="1"/>
    </xf>
    <xf numFmtId="49" fontId="4" fillId="4" borderId="1" xfId="19" applyNumberFormat="1" applyFont="1" applyFill="1" applyBorder="1" applyAlignment="1">
      <alignment horizontal="left" vertical="center" wrapText="1"/>
    </xf>
    <xf numFmtId="2" fontId="4" fillId="4" borderId="23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distributed" vertical="center"/>
    </xf>
    <xf numFmtId="0" fontId="4" fillId="4" borderId="1" xfId="0" applyFont="1" applyFill="1" applyBorder="1" applyAlignment="1">
      <alignment horizontal="left" wrapText="1"/>
    </xf>
    <xf numFmtId="0" fontId="4" fillId="4" borderId="21" xfId="0" applyFont="1" applyFill="1" applyBorder="1"/>
    <xf numFmtId="173" fontId="4" fillId="4" borderId="1" xfId="2" applyNumberFormat="1" applyFont="1" applyFill="1" applyBorder="1" applyAlignment="1">
      <alignment horizontal="center" vertical="center" wrapText="1"/>
    </xf>
    <xf numFmtId="171" fontId="4" fillId="4" borderId="1" xfId="1" applyNumberFormat="1" applyFont="1" applyFill="1" applyBorder="1" applyAlignment="1">
      <alignment horizontal="right" vertical="center" wrapText="1"/>
    </xf>
    <xf numFmtId="2" fontId="4" fillId="4" borderId="1" xfId="1" applyNumberFormat="1" applyFont="1" applyFill="1" applyBorder="1" applyAlignment="1">
      <alignment horizontal="right" vertical="center" wrapText="1"/>
    </xf>
    <xf numFmtId="4" fontId="4" fillId="4" borderId="1" xfId="1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 wrapText="1" shrinkToFit="1"/>
    </xf>
    <xf numFmtId="0" fontId="4" fillId="4" borderId="21" xfId="0" applyNumberFormat="1" applyFont="1" applyFill="1" applyBorder="1" applyAlignment="1">
      <alignment horizontal="left" vertical="center" wrapText="1"/>
    </xf>
    <xf numFmtId="172" fontId="4" fillId="4" borderId="1" xfId="0" applyNumberFormat="1" applyFont="1" applyFill="1" applyBorder="1" applyAlignment="1">
      <alignment vertical="center" wrapText="1"/>
    </xf>
    <xf numFmtId="166" fontId="4" fillId="4" borderId="1" xfId="0" applyNumberFormat="1" applyFont="1" applyFill="1" applyBorder="1" applyAlignment="1">
      <alignment vertical="center" wrapText="1"/>
    </xf>
    <xf numFmtId="4" fontId="4" fillId="4" borderId="1" xfId="2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2" fontId="4" fillId="4" borderId="1" xfId="2" applyNumberFormat="1" applyFont="1" applyFill="1" applyBorder="1" applyAlignment="1">
      <alignment horizontal="right" vertical="center" wrapText="1"/>
    </xf>
    <xf numFmtId="4" fontId="4" fillId="4" borderId="1" xfId="2" applyNumberFormat="1" applyFont="1" applyFill="1" applyBorder="1" applyAlignment="1">
      <alignment horizontal="right" vertical="center" wrapText="1"/>
    </xf>
    <xf numFmtId="172" fontId="4" fillId="4" borderId="1" xfId="0" applyNumberFormat="1" applyFont="1" applyFill="1" applyBorder="1" applyAlignment="1">
      <alignment horizontal="right" vertical="center" wrapText="1"/>
    </xf>
    <xf numFmtId="166" fontId="4" fillId="4" borderId="1" xfId="0" applyNumberFormat="1" applyFont="1" applyFill="1" applyBorder="1" applyAlignment="1">
      <alignment horizontal="right" vertical="center" wrapText="1"/>
    </xf>
    <xf numFmtId="0" fontId="4" fillId="4" borderId="27" xfId="0" applyFont="1" applyFill="1" applyBorder="1" applyAlignment="1">
      <alignment vertical="center" wrapText="1"/>
    </xf>
    <xf numFmtId="0" fontId="4" fillId="4" borderId="20" xfId="17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right"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4" fontId="4" fillId="4" borderId="20" xfId="0" applyNumberFormat="1" applyFont="1" applyFill="1" applyBorder="1" applyAlignment="1">
      <alignment horizontal="right" vertical="center"/>
    </xf>
    <xf numFmtId="4" fontId="4" fillId="4" borderId="20" xfId="2" applyNumberFormat="1" applyFont="1" applyFill="1" applyBorder="1" applyAlignment="1">
      <alignment horizontal="right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2" fontId="4" fillId="4" borderId="20" xfId="0" applyNumberFormat="1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vertical="center" wrapText="1"/>
    </xf>
    <xf numFmtId="1" fontId="4" fillId="4" borderId="22" xfId="0" applyNumberFormat="1" applyFont="1" applyFill="1" applyBorder="1" applyAlignment="1">
      <alignment horizontal="center" vertical="center" wrapText="1"/>
    </xf>
    <xf numFmtId="1" fontId="4" fillId="4" borderId="20" xfId="0" applyNumberFormat="1" applyFont="1" applyFill="1" applyBorder="1" applyAlignment="1">
      <alignment horizontal="center" vertical="center" wrapText="1"/>
    </xf>
    <xf numFmtId="0" fontId="4" fillId="4" borderId="20" xfId="2" applyFont="1" applyFill="1" applyBorder="1" applyAlignment="1">
      <alignment horizontal="left" vertical="center" wrapText="1"/>
    </xf>
    <xf numFmtId="0" fontId="4" fillId="4" borderId="22" xfId="2" applyFont="1" applyFill="1" applyBorder="1" applyAlignment="1">
      <alignment horizontal="center" vertical="center" wrapText="1"/>
    </xf>
    <xf numFmtId="0" fontId="4" fillId="4" borderId="23" xfId="2" applyFont="1" applyFill="1" applyBorder="1" applyAlignment="1">
      <alignment horizontal="center" vertical="center" wrapText="1"/>
    </xf>
    <xf numFmtId="4" fontId="4" fillId="4" borderId="20" xfId="1" applyNumberFormat="1" applyFont="1" applyFill="1" applyBorder="1" applyAlignment="1">
      <alignment horizontal="righ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0" xfId="21" applyFont="1" applyFill="1" applyBorder="1" applyAlignment="1" applyProtection="1">
      <alignment vertical="center" wrapText="1"/>
    </xf>
    <xf numFmtId="49" fontId="4" fillId="4" borderId="20" xfId="19" applyNumberFormat="1" applyFont="1" applyFill="1" applyBorder="1" applyAlignment="1">
      <alignment horizontal="left" vertical="center" wrapText="1"/>
    </xf>
    <xf numFmtId="2" fontId="4" fillId="4" borderId="20" xfId="16" applyNumberFormat="1" applyFont="1" applyFill="1" applyBorder="1" applyAlignment="1">
      <alignment horizontal="right" vertical="center" wrapText="1"/>
    </xf>
    <xf numFmtId="2" fontId="4" fillId="4" borderId="4" xfId="0" applyNumberFormat="1" applyFont="1" applyFill="1" applyBorder="1" applyAlignment="1">
      <alignment horizontal="right" vertical="center" wrapText="1"/>
    </xf>
    <xf numFmtId="173" fontId="4" fillId="4" borderId="20" xfId="2" applyNumberFormat="1" applyFont="1" applyFill="1" applyBorder="1" applyAlignment="1">
      <alignment horizontal="center" vertical="center" wrapText="1"/>
    </xf>
    <xf numFmtId="174" fontId="4" fillId="4" borderId="20" xfId="1" applyNumberFormat="1" applyFont="1" applyFill="1" applyBorder="1" applyAlignment="1">
      <alignment horizontal="right" vertical="center" wrapText="1"/>
    </xf>
    <xf numFmtId="2" fontId="4" fillId="4" borderId="20" xfId="1" applyNumberFormat="1" applyFont="1" applyFill="1" applyBorder="1" applyAlignment="1">
      <alignment horizontal="right" vertical="center" wrapText="1"/>
    </xf>
    <xf numFmtId="0" fontId="4" fillId="4" borderId="20" xfId="13" applyFont="1" applyFill="1" applyBorder="1" applyAlignment="1">
      <alignment horizontal="left" vertical="center" wrapText="1"/>
    </xf>
    <xf numFmtId="17" fontId="4" fillId="4" borderId="20" xfId="0" applyNumberFormat="1" applyFont="1" applyFill="1" applyBorder="1" applyAlignment="1">
      <alignment horizontal="center" vertical="center" wrapText="1"/>
    </xf>
    <xf numFmtId="2" fontId="4" fillId="4" borderId="20" xfId="6" applyNumberFormat="1" applyFont="1" applyFill="1" applyBorder="1" applyAlignment="1">
      <alignment horizontal="right" vertical="center" wrapText="1"/>
    </xf>
    <xf numFmtId="4" fontId="4" fillId="4" borderId="20" xfId="6" applyNumberFormat="1" applyFont="1" applyFill="1" applyBorder="1" applyAlignment="1">
      <alignment horizontal="right" vertical="center" wrapText="1"/>
    </xf>
    <xf numFmtId="4" fontId="4" fillId="4" borderId="20" xfId="16" applyNumberFormat="1" applyFont="1" applyFill="1" applyBorder="1" applyAlignment="1">
      <alignment horizontal="right" vertical="center" wrapText="1"/>
    </xf>
    <xf numFmtId="0" fontId="4" fillId="4" borderId="20" xfId="2" applyFont="1" applyFill="1" applyBorder="1" applyAlignment="1">
      <alignment horizontal="center" vertical="center"/>
    </xf>
    <xf numFmtId="3" fontId="4" fillId="4" borderId="20" xfId="0" applyNumberFormat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0" xfId="14" applyFont="1" applyFill="1" applyBorder="1" applyAlignment="1">
      <alignment horizontal="center" vertical="center" wrapText="1"/>
    </xf>
    <xf numFmtId="4" fontId="4" fillId="4" borderId="20" xfId="16" applyNumberFormat="1" applyFont="1" applyFill="1" applyBorder="1" applyAlignment="1">
      <alignment horizontal="right" vertical="center"/>
    </xf>
    <xf numFmtId="169" fontId="43" fillId="4" borderId="20" xfId="0" applyNumberFormat="1" applyFont="1" applyFill="1" applyBorder="1" applyAlignment="1">
      <alignment horizontal="center" vertical="center" wrapText="1"/>
    </xf>
    <xf numFmtId="49" fontId="4" fillId="4" borderId="20" xfId="0" applyNumberFormat="1" applyFont="1" applyFill="1" applyBorder="1"/>
    <xf numFmtId="171" fontId="4" fillId="4" borderId="20" xfId="1" applyNumberFormat="1" applyFont="1" applyFill="1" applyBorder="1" applyAlignment="1">
      <alignment horizontal="right" vertical="center" wrapText="1"/>
    </xf>
    <xf numFmtId="171" fontId="3" fillId="4" borderId="22" xfId="2" applyNumberFormat="1" applyFont="1" applyFill="1" applyBorder="1" applyAlignment="1">
      <alignment horizontal="center" vertical="center" wrapText="1"/>
    </xf>
    <xf numFmtId="49" fontId="4" fillId="4" borderId="22" xfId="0" applyNumberFormat="1" applyFont="1" applyFill="1" applyBorder="1" applyAlignment="1">
      <alignment horizontal="center" vertical="center" wrapText="1"/>
    </xf>
    <xf numFmtId="0" fontId="4" fillId="4" borderId="22" xfId="16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1" xfId="0" applyNumberFormat="1" applyFont="1" applyFill="1" applyBorder="1" applyAlignment="1">
      <alignment horizontal="center" vertical="center"/>
    </xf>
    <xf numFmtId="0" fontId="4" fillId="4" borderId="20" xfId="0" applyNumberFormat="1" applyFont="1" applyFill="1" applyBorder="1" applyAlignment="1">
      <alignment horizontal="center"/>
    </xf>
    <xf numFmtId="2" fontId="4" fillId="4" borderId="20" xfId="0" applyNumberFormat="1" applyFont="1" applyFill="1" applyBorder="1" applyAlignment="1">
      <alignment horizontal="right" vertical="center"/>
    </xf>
    <xf numFmtId="2" fontId="4" fillId="4" borderId="20" xfId="2" applyNumberFormat="1" applyFont="1" applyFill="1" applyBorder="1" applyAlignment="1">
      <alignment horizontal="right" vertical="center" wrapText="1"/>
    </xf>
    <xf numFmtId="0" fontId="29" fillId="4" borderId="1" xfId="0" applyFont="1" applyFill="1" applyBorder="1"/>
    <xf numFmtId="4" fontId="4" fillId="4" borderId="2" xfId="0" applyNumberFormat="1" applyFont="1" applyFill="1" applyBorder="1" applyAlignment="1">
      <alignment horizontal="right" vertical="center" wrapText="1" indent="1"/>
    </xf>
    <xf numFmtId="0" fontId="4" fillId="4" borderId="2" xfId="0" applyNumberFormat="1" applyFont="1" applyFill="1" applyBorder="1"/>
    <xf numFmtId="0" fontId="4" fillId="4" borderId="1" xfId="2" applyFont="1" applyFill="1" applyBorder="1" applyAlignment="1">
      <alignment horizontal="center" wrapText="1"/>
    </xf>
    <xf numFmtId="9" fontId="4" fillId="4" borderId="1" xfId="0" applyNumberFormat="1" applyFont="1" applyFill="1" applyBorder="1" applyAlignment="1">
      <alignment horizontal="center" wrapText="1"/>
    </xf>
    <xf numFmtId="166" fontId="4" fillId="4" borderId="1" xfId="2" applyNumberFormat="1" applyFont="1" applyFill="1" applyBorder="1" applyAlignment="1">
      <alignment horizontal="center"/>
    </xf>
    <xf numFmtId="4" fontId="4" fillId="4" borderId="1" xfId="2" applyNumberFormat="1" applyFont="1" applyFill="1" applyBorder="1" applyAlignment="1">
      <alignment horizontal="right" vertical="center" indent="1"/>
    </xf>
    <xf numFmtId="1" fontId="4" fillId="4" borderId="1" xfId="2" applyNumberFormat="1" applyFont="1" applyFill="1" applyBorder="1" applyAlignment="1">
      <alignment horizontal="left" vertical="center" wrapText="1"/>
    </xf>
    <xf numFmtId="0" fontId="4" fillId="4" borderId="1" xfId="4" applyFont="1" applyFill="1" applyBorder="1" applyAlignment="1">
      <alignment horizontal="left" vertical="center" wrapText="1"/>
    </xf>
    <xf numFmtId="164" fontId="4" fillId="4" borderId="22" xfId="1" applyNumberFormat="1" applyFont="1" applyFill="1" applyBorder="1" applyAlignment="1">
      <alignment horizontal="center" vertical="center" wrapText="1"/>
    </xf>
    <xf numFmtId="49" fontId="4" fillId="4" borderId="3" xfId="2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vertical="center" wrapText="1"/>
    </xf>
    <xf numFmtId="49" fontId="20" fillId="4" borderId="3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29" fillId="4" borderId="3" xfId="0" applyNumberFormat="1" applyFont="1" applyFill="1" applyBorder="1"/>
    <xf numFmtId="0" fontId="4" fillId="4" borderId="1" xfId="6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166" fontId="4" fillId="4" borderId="1" xfId="0" applyNumberFormat="1" applyFont="1" applyFill="1" applyBorder="1" applyAlignment="1">
      <alignment horizontal="center"/>
    </xf>
    <xf numFmtId="0" fontId="4" fillId="4" borderId="1" xfId="14" applyNumberFormat="1" applyFont="1" applyFill="1" applyBorder="1" applyAlignment="1">
      <alignment horizontal="left" vertical="center" wrapText="1"/>
    </xf>
    <xf numFmtId="0" fontId="4" fillId="4" borderId="12" xfId="2" applyFont="1" applyFill="1" applyBorder="1" applyAlignment="1">
      <alignment horizontal="center" wrapText="1"/>
    </xf>
    <xf numFmtId="170" fontId="4" fillId="4" borderId="1" xfId="0" applyNumberFormat="1" applyFont="1" applyFill="1" applyBorder="1" applyAlignment="1">
      <alignment horizontal="center" vertical="center"/>
    </xf>
    <xf numFmtId="17" fontId="4" fillId="4" borderId="20" xfId="0" applyNumberFormat="1" applyFont="1" applyFill="1" applyBorder="1" applyAlignment="1">
      <alignment horizontal="center" wrapText="1"/>
    </xf>
    <xf numFmtId="0" fontId="4" fillId="4" borderId="20" xfId="2" applyFont="1" applyFill="1" applyBorder="1" applyAlignment="1">
      <alignment horizontal="center" wrapText="1"/>
    </xf>
    <xf numFmtId="166" fontId="4" fillId="4" borderId="20" xfId="2" applyNumberFormat="1" applyFont="1" applyFill="1" applyBorder="1" applyAlignment="1">
      <alignment horizontal="center"/>
    </xf>
    <xf numFmtId="4" fontId="4" fillId="4" borderId="20" xfId="2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left" vertical="center" wrapText="1"/>
    </xf>
    <xf numFmtId="1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49" fontId="4" fillId="4" borderId="1" xfId="2" applyNumberFormat="1" applyFont="1" applyFill="1" applyBorder="1" applyAlignment="1">
      <alignment horizontal="justify" vertical="center" wrapText="1"/>
    </xf>
    <xf numFmtId="0" fontId="4" fillId="4" borderId="1" xfId="2" applyFont="1" applyFill="1" applyBorder="1" applyAlignment="1">
      <alignment horizontal="justify" vertical="center" wrapText="1"/>
    </xf>
    <xf numFmtId="0" fontId="4" fillId="4" borderId="3" xfId="2" applyFont="1" applyFill="1" applyBorder="1" applyAlignment="1">
      <alignment horizontal="center" wrapText="1"/>
    </xf>
    <xf numFmtId="166" fontId="4" fillId="4" borderId="3" xfId="2" applyNumberFormat="1" applyFont="1" applyFill="1" applyBorder="1" applyAlignment="1">
      <alignment horizontal="center"/>
    </xf>
    <xf numFmtId="0" fontId="4" fillId="4" borderId="2" xfId="2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1" xfId="14" applyFont="1" applyFill="1" applyBorder="1" applyAlignment="1">
      <alignment horizontal="justify" vertical="center" wrapText="1"/>
    </xf>
    <xf numFmtId="49" fontId="29" fillId="4" borderId="2" xfId="0" applyNumberFormat="1" applyFont="1" applyFill="1" applyBorder="1"/>
    <xf numFmtId="0" fontId="29" fillId="4" borderId="0" xfId="0" applyFont="1" applyFill="1"/>
    <xf numFmtId="0" fontId="4" fillId="4" borderId="1" xfId="2" applyNumberFormat="1" applyFont="1" applyFill="1" applyBorder="1" applyAlignment="1">
      <alignment horizontal="left" vertical="center"/>
    </xf>
    <xf numFmtId="0" fontId="4" fillId="4" borderId="0" xfId="0" applyNumberFormat="1" applyFont="1" applyFill="1" applyAlignment="1">
      <alignment horizontal="left" vertical="center" wrapText="1"/>
    </xf>
    <xf numFmtId="0" fontId="4" fillId="4" borderId="0" xfId="0" applyNumberFormat="1" applyFont="1" applyFill="1"/>
    <xf numFmtId="49" fontId="4" fillId="4" borderId="0" xfId="0" applyNumberFormat="1" applyFont="1" applyFill="1"/>
    <xf numFmtId="49" fontId="29" fillId="4" borderId="0" xfId="0" applyNumberFormat="1" applyFont="1" applyFill="1"/>
    <xf numFmtId="49" fontId="4" fillId="4" borderId="0" xfId="0" applyNumberFormat="1" applyFont="1" applyFill="1" applyAlignment="1">
      <alignment horizontal="center" vertical="center"/>
    </xf>
    <xf numFmtId="49" fontId="20" fillId="4" borderId="0" xfId="0" applyNumberFormat="1" applyFont="1" applyFill="1" applyAlignment="1">
      <alignment horizontal="center" vertical="center" wrapText="1"/>
    </xf>
    <xf numFmtId="17" fontId="4" fillId="4" borderId="1" xfId="0" applyNumberFormat="1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left" vertical="center" wrapText="1"/>
    </xf>
    <xf numFmtId="0" fontId="4" fillId="4" borderId="2" xfId="2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wrapText="1"/>
    </xf>
    <xf numFmtId="49" fontId="20" fillId="4" borderId="2" xfId="0" applyNumberFormat="1" applyFont="1" applyFill="1" applyBorder="1"/>
    <xf numFmtId="0" fontId="4" fillId="4" borderId="9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17" fontId="4" fillId="4" borderId="3" xfId="0" applyNumberFormat="1" applyFont="1" applyFill="1" applyBorder="1" applyAlignment="1">
      <alignment horizontal="center" wrapText="1"/>
    </xf>
    <xf numFmtId="4" fontId="4" fillId="4" borderId="3" xfId="2" applyNumberFormat="1" applyFont="1" applyFill="1" applyBorder="1" applyAlignment="1">
      <alignment horizontal="right" vertical="center" indent="1"/>
    </xf>
    <xf numFmtId="49" fontId="4" fillId="4" borderId="3" xfId="2" applyNumberFormat="1" applyFont="1" applyFill="1" applyBorder="1" applyAlignment="1">
      <alignment horizontal="justify" vertical="center" wrapText="1"/>
    </xf>
    <xf numFmtId="0" fontId="4" fillId="4" borderId="3" xfId="2" applyFont="1" applyFill="1" applyBorder="1" applyAlignment="1">
      <alignment horizontal="justify" vertical="center" wrapText="1"/>
    </xf>
    <xf numFmtId="0" fontId="4" fillId="4" borderId="3" xfId="0" applyNumberFormat="1" applyFont="1" applyFill="1" applyBorder="1" applyAlignment="1">
      <alignment horizontal="justify" vertical="center"/>
    </xf>
    <xf numFmtId="4" fontId="4" fillId="4" borderId="3" xfId="2" applyNumberFormat="1" applyFont="1" applyFill="1" applyBorder="1" applyAlignment="1">
      <alignment horizontal="right" vertical="center" wrapText="1" inden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justify" vertical="center"/>
    </xf>
    <xf numFmtId="2" fontId="4" fillId="4" borderId="1" xfId="15" applyNumberFormat="1" applyFont="1" applyFill="1" applyBorder="1" applyAlignment="1">
      <alignment horizontal="center" vertical="center" wrapText="1"/>
    </xf>
    <xf numFmtId="0" fontId="4" fillId="4" borderId="1" xfId="12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left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14" xfId="2" applyFont="1" applyFill="1" applyBorder="1" applyAlignment="1">
      <alignment horizontal="left" vertical="center" wrapText="1"/>
    </xf>
    <xf numFmtId="0" fontId="29" fillId="4" borderId="14" xfId="0" applyFont="1" applyFill="1" applyBorder="1"/>
    <xf numFmtId="0" fontId="4" fillId="4" borderId="1" xfId="0" applyFont="1" applyFill="1" applyBorder="1" applyAlignment="1">
      <alignment horizontal="left" vertical="top" wrapText="1" indent="1"/>
    </xf>
    <xf numFmtId="0" fontId="28" fillId="4" borderId="1" xfId="0" applyFont="1" applyFill="1" applyBorder="1"/>
    <xf numFmtId="0" fontId="28" fillId="4" borderId="1" xfId="0" applyFont="1" applyFill="1" applyBorder="1" applyAlignment="1">
      <alignment horizontal="left" wrapText="1"/>
    </xf>
    <xf numFmtId="0" fontId="28" fillId="4" borderId="1" xfId="0" applyFont="1" applyFill="1" applyBorder="1" applyAlignment="1">
      <alignment horizontal="center"/>
    </xf>
    <xf numFmtId="4" fontId="28" fillId="4" borderId="1" xfId="0" applyNumberFormat="1" applyFont="1" applyFill="1" applyBorder="1" applyAlignment="1">
      <alignment horizontal="right" vertical="center" indent="1"/>
    </xf>
    <xf numFmtId="0" fontId="28" fillId="4" borderId="0" xfId="0" applyFont="1" applyFill="1"/>
    <xf numFmtId="0" fontId="28" fillId="4" borderId="0" xfId="0" applyFont="1" applyFill="1" applyAlignment="1">
      <alignment horizontal="left" wrapText="1"/>
    </xf>
    <xf numFmtId="0" fontId="28" fillId="4" borderId="0" xfId="0" applyFont="1" applyFill="1" applyAlignment="1">
      <alignment horizontal="center"/>
    </xf>
    <xf numFmtId="4" fontId="28" fillId="4" borderId="0" xfId="0" applyNumberFormat="1" applyFont="1" applyFill="1" applyAlignment="1">
      <alignment horizontal="right" vertical="center" indent="1"/>
    </xf>
    <xf numFmtId="0" fontId="4" fillId="4" borderId="0" xfId="0" applyFont="1" applyFill="1" applyAlignment="1"/>
    <xf numFmtId="164" fontId="4" fillId="4" borderId="20" xfId="1" applyNumberFormat="1" applyFont="1" applyFill="1" applyBorder="1" applyAlignment="1">
      <alignment horizontal="center" vertical="center" wrapText="1"/>
    </xf>
    <xf numFmtId="2" fontId="4" fillId="4" borderId="20" xfId="1" applyNumberFormat="1" applyFont="1" applyFill="1" applyBorder="1" applyAlignment="1">
      <alignment vertical="center" wrapText="1"/>
    </xf>
    <xf numFmtId="170" fontId="4" fillId="4" borderId="20" xfId="0" applyNumberFormat="1" applyFont="1" applyFill="1" applyBorder="1" applyAlignment="1">
      <alignment horizontal="right" vertical="center" wrapText="1"/>
    </xf>
    <xf numFmtId="0" fontId="4" fillId="4" borderId="20" xfId="12" applyFont="1" applyFill="1" applyBorder="1" applyAlignment="1">
      <alignment horizontal="left" vertical="center" wrapText="1"/>
    </xf>
    <xf numFmtId="0" fontId="4" fillId="4" borderId="20" xfId="18" applyFont="1" applyFill="1" applyBorder="1" applyAlignment="1" applyProtection="1">
      <alignment horizontal="center" vertical="center" wrapText="1"/>
    </xf>
    <xf numFmtId="0" fontId="4" fillId="4" borderId="1" xfId="13" applyFont="1" applyFill="1" applyBorder="1" applyAlignment="1">
      <alignment vertical="center" wrapText="1"/>
    </xf>
    <xf numFmtId="0" fontId="4" fillId="4" borderId="1" xfId="6" applyFont="1" applyFill="1" applyBorder="1" applyAlignment="1">
      <alignment horizontal="center" vertical="center" wrapText="1"/>
    </xf>
    <xf numFmtId="9" fontId="4" fillId="4" borderId="1" xfId="6" applyNumberFormat="1" applyFont="1" applyFill="1" applyBorder="1" applyAlignment="1">
      <alignment horizontal="center" vertical="center" wrapText="1"/>
    </xf>
    <xf numFmtId="0" fontId="4" fillId="4" borderId="1" xfId="6" applyFont="1" applyFill="1" applyBorder="1" applyAlignment="1">
      <alignment horizontal="center" vertical="center"/>
    </xf>
    <xf numFmtId="0" fontId="4" fillId="4" borderId="22" xfId="6" applyFont="1" applyFill="1" applyBorder="1" applyAlignment="1">
      <alignment horizontal="center" vertical="center"/>
    </xf>
    <xf numFmtId="0" fontId="4" fillId="4" borderId="20" xfId="0" applyNumberFormat="1" applyFont="1" applyFill="1" applyBorder="1"/>
    <xf numFmtId="2" fontId="4" fillId="4" borderId="20" xfId="0" applyNumberFormat="1" applyFont="1" applyFill="1" applyBorder="1" applyAlignment="1">
      <alignment horizontal="right" vertical="center" wrapText="1" indent="1"/>
    </xf>
    <xf numFmtId="0" fontId="4" fillId="4" borderId="1" xfId="0" applyNumberFormat="1" applyFont="1" applyFill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justify" vertical="justify" wrapText="1"/>
    </xf>
    <xf numFmtId="0" fontId="4" fillId="4" borderId="22" xfId="0" applyNumberFormat="1" applyFont="1" applyFill="1" applyBorder="1"/>
    <xf numFmtId="0" fontId="4" fillId="4" borderId="22" xfId="0" applyNumberFormat="1" applyFont="1" applyFill="1" applyBorder="1" applyAlignment="1">
      <alignment horizontal="left" wrapText="1"/>
    </xf>
    <xf numFmtId="0" fontId="50" fillId="4" borderId="22" xfId="0" applyNumberFormat="1" applyFont="1" applyFill="1" applyBorder="1" applyAlignment="1">
      <alignment horizontal="center" vertical="center" wrapText="1"/>
    </xf>
    <xf numFmtId="0" fontId="4" fillId="4" borderId="20" xfId="0" applyNumberFormat="1" applyFont="1" applyFill="1" applyBorder="1" applyAlignment="1">
      <alignment horizontal="left"/>
    </xf>
    <xf numFmtId="1" fontId="4" fillId="4" borderId="20" xfId="0" applyNumberFormat="1" applyFont="1" applyFill="1" applyBorder="1" applyAlignment="1">
      <alignment horizontal="center"/>
    </xf>
    <xf numFmtId="0" fontId="4" fillId="4" borderId="22" xfId="0" applyNumberFormat="1" applyFont="1" applyFill="1" applyBorder="1" applyAlignment="1">
      <alignment horizontal="left"/>
    </xf>
    <xf numFmtId="0" fontId="4" fillId="4" borderId="20" xfId="0" applyNumberFormat="1" applyFont="1" applyFill="1" applyBorder="1" applyAlignment="1">
      <alignment wrapText="1"/>
    </xf>
    <xf numFmtId="0" fontId="19" fillId="4" borderId="1" xfId="0" applyFont="1" applyFill="1" applyBorder="1"/>
    <xf numFmtId="4" fontId="4" fillId="4" borderId="4" xfId="0" applyNumberFormat="1" applyFont="1" applyFill="1" applyBorder="1" applyAlignment="1">
      <alignment horizontal="right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0" xfId="2" applyFont="1" applyFill="1" applyBorder="1" applyAlignment="1">
      <alignment wrapText="1"/>
    </xf>
    <xf numFmtId="0" fontId="4" fillId="4" borderId="1" xfId="0" applyFont="1" applyFill="1" applyBorder="1" applyAlignment="1" applyProtection="1">
      <alignment horizontal="left" vertical="center" wrapText="1"/>
    </xf>
    <xf numFmtId="49" fontId="4" fillId="4" borderId="1" xfId="18" applyNumberFormat="1" applyFont="1" applyFill="1" applyBorder="1" applyAlignment="1" applyProtection="1">
      <alignment horizontal="center" vertical="center" wrapText="1"/>
    </xf>
    <xf numFmtId="0" fontId="4" fillId="4" borderId="22" xfId="2" applyFont="1" applyFill="1" applyBorder="1"/>
    <xf numFmtId="49" fontId="4" fillId="4" borderId="21" xfId="6" applyNumberFormat="1" applyFont="1" applyFill="1" applyBorder="1" applyAlignment="1">
      <alignment horizontal="left" vertical="center" wrapText="1"/>
    </xf>
    <xf numFmtId="2" fontId="4" fillId="4" borderId="1" xfId="6" applyNumberFormat="1" applyFont="1" applyFill="1" applyBorder="1" applyAlignment="1">
      <alignment horizontal="right" vertical="center" wrapText="1"/>
    </xf>
    <xf numFmtId="4" fontId="4" fillId="4" borderId="1" xfId="6" applyNumberFormat="1" applyFont="1" applyFill="1" applyBorder="1" applyAlignment="1">
      <alignment horizontal="right" vertical="center" wrapText="1"/>
    </xf>
    <xf numFmtId="2" fontId="4" fillId="4" borderId="1" xfId="16" applyNumberFormat="1" applyFont="1" applyFill="1" applyBorder="1" applyAlignment="1">
      <alignment horizontal="right" vertical="center" wrapText="1"/>
    </xf>
    <xf numFmtId="4" fontId="4" fillId="4" borderId="1" xfId="16" applyNumberFormat="1" applyFont="1" applyFill="1" applyBorder="1" applyAlignment="1">
      <alignment horizontal="right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wrapText="1"/>
    </xf>
    <xf numFmtId="0" fontId="4" fillId="4" borderId="22" xfId="0" applyFont="1" applyFill="1" applyBorder="1" applyAlignment="1">
      <alignment horizontal="left" vertical="center" wrapText="1"/>
    </xf>
    <xf numFmtId="9" fontId="51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6" fillId="4" borderId="1" xfId="0" applyFont="1" applyFill="1" applyBorder="1"/>
    <xf numFmtId="4" fontId="4" fillId="4" borderId="4" xfId="0" applyNumberFormat="1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vertical="center" wrapText="1"/>
    </xf>
    <xf numFmtId="0" fontId="4" fillId="4" borderId="1" xfId="18" applyNumberFormat="1" applyFont="1" applyFill="1" applyBorder="1" applyAlignment="1" applyProtection="1">
      <alignment horizontal="center" vertical="center" wrapText="1"/>
    </xf>
    <xf numFmtId="4" fontId="4" fillId="4" borderId="4" xfId="6" applyNumberFormat="1" applyFont="1" applyFill="1" applyBorder="1" applyAlignment="1">
      <alignment horizontal="right" vertical="center" wrapText="1" indent="1"/>
    </xf>
    <xf numFmtId="0" fontId="4" fillId="4" borderId="22" xfId="0" applyNumberFormat="1" applyFont="1" applyFill="1" applyBorder="1" applyAlignment="1">
      <alignment horizontal="left" vertical="center" wrapText="1"/>
    </xf>
    <xf numFmtId="1" fontId="4" fillId="4" borderId="1" xfId="16" applyNumberFormat="1" applyFont="1" applyFill="1" applyBorder="1" applyAlignment="1">
      <alignment horizontal="center" vertical="center" wrapText="1"/>
    </xf>
    <xf numFmtId="4" fontId="4" fillId="4" borderId="21" xfId="1" applyNumberFormat="1" applyFont="1" applyFill="1" applyBorder="1" applyAlignment="1">
      <alignment horizontal="right" vertical="center" wrapText="1" indent="1"/>
    </xf>
    <xf numFmtId="0" fontId="4" fillId="4" borderId="1" xfId="0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left" vertical="center" wrapText="1"/>
    </xf>
    <xf numFmtId="0" fontId="4" fillId="4" borderId="4" xfId="16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right" vertical="center"/>
    </xf>
    <xf numFmtId="4" fontId="4" fillId="4" borderId="4" xfId="0" applyNumberFormat="1" applyFont="1" applyFill="1" applyBorder="1" applyAlignment="1">
      <alignment horizontal="right" vertical="center"/>
    </xf>
    <xf numFmtId="49" fontId="4" fillId="4" borderId="4" xfId="2" applyNumberFormat="1" applyFont="1" applyFill="1" applyBorder="1" applyAlignment="1">
      <alignment horizontal="center" vertical="center" wrapText="1"/>
    </xf>
    <xf numFmtId="0" fontId="4" fillId="4" borderId="4" xfId="21" applyFont="1" applyFill="1" applyBorder="1" applyAlignment="1" applyProtection="1">
      <alignment horizontal="left" vertical="center" wrapText="1"/>
    </xf>
    <xf numFmtId="0" fontId="4" fillId="4" borderId="1" xfId="19" applyNumberFormat="1" applyFont="1" applyFill="1" applyBorder="1" applyAlignment="1">
      <alignment horizontal="left" vertical="center" wrapText="1"/>
    </xf>
    <xf numFmtId="49" fontId="4" fillId="4" borderId="26" xfId="6" applyNumberFormat="1" applyFont="1" applyFill="1" applyBorder="1" applyAlignment="1">
      <alignment horizontal="left" vertical="center" wrapText="1"/>
    </xf>
    <xf numFmtId="2" fontId="4" fillId="4" borderId="1" xfId="13" applyNumberFormat="1" applyFont="1" applyFill="1" applyBorder="1" applyAlignment="1">
      <alignment horizontal="right" vertical="center" wrapText="1"/>
    </xf>
    <xf numFmtId="4" fontId="4" fillId="4" borderId="1" xfId="13" applyNumberFormat="1" applyFont="1" applyFill="1" applyBorder="1" applyAlignment="1">
      <alignment horizontal="right" vertical="center" wrapText="1"/>
    </xf>
    <xf numFmtId="0" fontId="4" fillId="4" borderId="20" xfId="11" applyFont="1" applyFill="1" applyBorder="1" applyAlignment="1">
      <alignment horizontal="center" vertical="center" wrapText="1"/>
    </xf>
    <xf numFmtId="172" fontId="4" fillId="4" borderId="20" xfId="0" applyNumberFormat="1" applyFont="1" applyFill="1" applyBorder="1" applyAlignment="1">
      <alignment horizontal="right" vertical="center" wrapText="1"/>
    </xf>
    <xf numFmtId="166" fontId="4" fillId="4" borderId="20" xfId="0" applyNumberFormat="1" applyFont="1" applyFill="1" applyBorder="1" applyAlignment="1">
      <alignment horizontal="right" vertical="center" wrapText="1"/>
    </xf>
    <xf numFmtId="168" fontId="4" fillId="4" borderId="20" xfId="0" applyNumberFormat="1" applyFont="1" applyFill="1" applyBorder="1" applyAlignment="1">
      <alignment horizontal="left" vertical="center" wrapText="1"/>
    </xf>
    <xf numFmtId="169" fontId="4" fillId="4" borderId="20" xfId="0" applyNumberFormat="1" applyFont="1" applyFill="1" applyBorder="1" applyAlignment="1">
      <alignment horizontal="right" vertical="center" wrapText="1"/>
    </xf>
    <xf numFmtId="0" fontId="4" fillId="4" borderId="20" xfId="2" applyFont="1" applyFill="1" applyBorder="1" applyAlignment="1">
      <alignment vertical="center" wrapText="1"/>
    </xf>
    <xf numFmtId="1" fontId="4" fillId="4" borderId="20" xfId="16" applyNumberFormat="1" applyFont="1" applyFill="1" applyBorder="1" applyAlignment="1">
      <alignment horizontal="center" vertical="center" wrapText="1"/>
    </xf>
    <xf numFmtId="0" fontId="4" fillId="4" borderId="20" xfId="22" applyFont="1" applyFill="1" applyBorder="1" applyAlignment="1">
      <alignment horizontal="center" vertical="center"/>
    </xf>
    <xf numFmtId="2" fontId="4" fillId="4" borderId="20" xfId="19" applyNumberFormat="1" applyFont="1" applyFill="1" applyBorder="1" applyAlignment="1">
      <alignment horizontal="right" vertical="center" wrapText="1"/>
    </xf>
    <xf numFmtId="49" fontId="3" fillId="4" borderId="22" xfId="0" applyNumberFormat="1" applyFont="1" applyFill="1" applyBorder="1" applyAlignment="1">
      <alignment horizontal="center" vertical="center" wrapText="1"/>
    </xf>
    <xf numFmtId="0" fontId="4" fillId="4" borderId="20" xfId="11" applyFont="1" applyFill="1" applyBorder="1" applyAlignment="1">
      <alignment horizontal="left" vertical="center" wrapText="1"/>
    </xf>
    <xf numFmtId="49" fontId="4" fillId="4" borderId="20" xfId="0" applyNumberFormat="1" applyFont="1" applyFill="1" applyBorder="1" applyAlignment="1">
      <alignment horizontal="center" vertical="center"/>
    </xf>
    <xf numFmtId="166" fontId="4" fillId="4" borderId="1" xfId="2" applyNumberFormat="1" applyFont="1" applyFill="1" applyBorder="1" applyAlignment="1">
      <alignment horizontal="right" indent="1"/>
    </xf>
    <xf numFmtId="4" fontId="4" fillId="4" borderId="1" xfId="2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/>
    </xf>
    <xf numFmtId="0" fontId="4" fillId="4" borderId="22" xfId="2" applyFont="1" applyFill="1" applyBorder="1" applyAlignment="1">
      <alignment horizontal="center" wrapText="1"/>
    </xf>
    <xf numFmtId="4" fontId="4" fillId="4" borderId="1" xfId="2" applyNumberFormat="1" applyFont="1" applyFill="1" applyBorder="1" applyAlignment="1">
      <alignment horizontal="right" vertical="center"/>
    </xf>
  </cellXfs>
  <cellStyles count="23">
    <cellStyle name="Гиперссылка" xfId="20" builtinId="8"/>
    <cellStyle name="Гиперссылка 2" xfId="21"/>
    <cellStyle name="Обычный" xfId="0" builtinId="0"/>
    <cellStyle name="Обычный 2" xfId="2"/>
    <cellStyle name="Обычный 2 2" xfId="6"/>
    <cellStyle name="Обычный 2 3" xfId="10"/>
    <cellStyle name="Обычный 3 4" xfId="22"/>
    <cellStyle name="Обычный 4 2" xfId="9"/>
    <cellStyle name="Обычный 6" xfId="8"/>
    <cellStyle name="Обычный_20" xfId="11"/>
    <cellStyle name="Обычный_апрель" xfId="19"/>
    <cellStyle name="Обычный_Лист1" xfId="4"/>
    <cellStyle name="Обычный_Лист1 12" xfId="14"/>
    <cellStyle name="Обычный_Лист1 2" xfId="12"/>
    <cellStyle name="Обычный_Лист1 5" xfId="5"/>
    <cellStyle name="Обычный_Лист1_2" xfId="18"/>
    <cellStyle name="Обычный_Лист2" xfId="13"/>
    <cellStyle name="Обычный_Лист3 2" xfId="15"/>
    <cellStyle name="Обычный_НОВЫЙ План закупа от 218 цеха на 2011 год с добавлением Яковлева В.В." xfId="16"/>
    <cellStyle name="Обычный_План на 2010 столовая" xfId="17"/>
    <cellStyle name="Финансовый" xfId="1" builtinId="3"/>
    <cellStyle name="Финансовый 2" xfId="3"/>
    <cellStyle name="Финансовый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FF99FF"/>
      <color rgb="FFFF6600"/>
      <color rgb="FFFF0066"/>
      <color rgb="FF0033CC"/>
      <color rgb="FF008080"/>
      <color rgb="FF6600CC"/>
      <color rgb="FF009999"/>
      <color rgb="FFCC33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viropt.ru/images/nomen/m2258b.j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viropt.ru/images/nomen/m2258b.jpg" TargetMode="External"/><Relationship Id="rId1" Type="http://schemas.openxmlformats.org/officeDocument/2006/relationships/hyperlink" Target="http://www.viropt.ru/images/nomen/m2258b.jpg" TargetMode="External"/><Relationship Id="rId6" Type="http://schemas.openxmlformats.org/officeDocument/2006/relationships/hyperlink" Target="http://www.google.kz/url?url=http://ashk.ru/catalog/tyres_for_trucks/forward-traction-1260-n-s-14-18-425-85r21%3Fid%3D313&amp;rct=j&amp;frm=1&amp;q=&amp;esrc=s&amp;sa=U&amp;ved=0ahUKEwjt86eQqfzLAhXGhywKHeARDJYQFggTMAA&amp;usg=AFQjCNHhypb1kIgTM50sIzvawBNFSuG9yg" TargetMode="External"/><Relationship Id="rId5" Type="http://schemas.openxmlformats.org/officeDocument/2006/relationships/hyperlink" Target="http://www.google.kz/url?url=http://ashk.ru/catalog/tyres_for_trucks/forward-traction-1260-n-s-14-18-425-85r21%3Fid%3D313&amp;rct=j&amp;frm=1&amp;q=&amp;esrc=s&amp;sa=U&amp;ved=0ahUKEwjt86eQqfzLAhXGhywKHeARDJYQFggTMAA&amp;usg=AFQjCNHhypb1kIgTM50sIzvawBNFSuG9yg" TargetMode="External"/><Relationship Id="rId4" Type="http://schemas.openxmlformats.org/officeDocument/2006/relationships/hyperlink" Target="http://www.google.kz/url?url=http://ashk.ru/catalog/tyres_for_trucks/forward-traction-1260-n-s-14-18-425-85r21%3Fid%3D313&amp;rct=j&amp;frm=1&amp;q=&amp;esrc=s&amp;sa=U&amp;ved=0ahUKEwjt86eQqfzLAhXGhywKHeARDJYQFggTMAA&amp;usg=AFQjCNHhypb1kIgTM50sIzvawBNFSuG9yg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C2873"/>
  <sheetViews>
    <sheetView tabSelected="1" zoomScale="120" zoomScaleNormal="120" zoomScaleSheetLayoutView="125" workbookViewId="0">
      <pane xSplit="9090" topLeftCell="V1" activePane="topRight"/>
      <selection activeCell="D9" sqref="D9"/>
      <selection pane="topRight" activeCell="Z10" sqref="Z10"/>
    </sheetView>
  </sheetViews>
  <sheetFormatPr defaultRowHeight="15"/>
  <cols>
    <col min="1" max="1" width="9.28515625" style="628" bestFit="1" customWidth="1"/>
    <col min="2" max="2" width="6.85546875" style="628" customWidth="1"/>
    <col min="3" max="3" width="16.140625" style="628" customWidth="1"/>
    <col min="4" max="4" width="20.28515625" style="629" customWidth="1"/>
    <col min="5" max="5" width="15.42578125" style="628" customWidth="1"/>
    <col min="6" max="6" width="19.5703125" style="628" customWidth="1"/>
    <col min="7" max="7" width="7.5703125" style="628" customWidth="1"/>
    <col min="8" max="8" width="7.7109375" style="630" customWidth="1"/>
    <col min="9" max="9" width="11" style="628" customWidth="1"/>
    <col min="10" max="12" width="9.28515625" style="628" bestFit="1" customWidth="1"/>
    <col min="13" max="13" width="8.28515625" style="628" customWidth="1"/>
    <col min="14" max="14" width="11.42578125" style="628" customWidth="1"/>
    <col min="15" max="15" width="9.28515625" style="628" bestFit="1" customWidth="1"/>
    <col min="16" max="16" width="7.140625" style="628" customWidth="1"/>
    <col min="17" max="17" width="7" style="628" customWidth="1"/>
    <col min="18" max="18" width="9.85546875" style="630" customWidth="1"/>
    <col min="19" max="19" width="11" style="630" customWidth="1"/>
    <col min="20" max="20" width="18" style="631" customWidth="1"/>
    <col min="21" max="21" width="17.42578125" style="631" customWidth="1"/>
    <col min="22" max="23" width="9.28515625" style="628" bestFit="1" customWidth="1"/>
    <col min="24" max="24" width="9.5703125" style="628" customWidth="1"/>
  </cols>
  <sheetData>
    <row r="1" spans="1:107" s="20" customFormat="1" ht="12.75">
      <c r="A1" s="71"/>
      <c r="B1" s="71"/>
      <c r="C1" s="71"/>
      <c r="D1" s="72"/>
      <c r="E1" s="72"/>
      <c r="F1" s="72"/>
      <c r="G1" s="71"/>
      <c r="H1" s="73"/>
      <c r="I1" s="74"/>
      <c r="J1" s="71"/>
      <c r="K1" s="71"/>
      <c r="L1" s="71"/>
      <c r="M1" s="71"/>
      <c r="N1" s="71"/>
      <c r="O1" s="71"/>
      <c r="P1" s="71"/>
      <c r="Q1" s="71"/>
      <c r="R1" s="73"/>
      <c r="S1" s="75"/>
      <c r="T1" s="76"/>
      <c r="U1" s="76"/>
      <c r="V1" s="71"/>
      <c r="W1" s="71"/>
      <c r="X1" s="71"/>
    </row>
    <row r="2" spans="1:107" s="20" customFormat="1" ht="12.75">
      <c r="A2" s="77" t="s">
        <v>5984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1"/>
      <c r="P2" s="71"/>
      <c r="Q2" s="71"/>
      <c r="R2" s="73"/>
      <c r="S2" s="75"/>
      <c r="T2" s="76"/>
      <c r="U2" s="76"/>
      <c r="V2" s="71"/>
      <c r="W2" s="71"/>
      <c r="X2" s="71"/>
    </row>
    <row r="3" spans="1:107" s="20" customFormat="1" ht="12.75">
      <c r="A3" s="77" t="s">
        <v>5983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1"/>
      <c r="P3" s="71"/>
      <c r="Q3" s="71"/>
      <c r="R3" s="73"/>
      <c r="S3" s="75"/>
      <c r="T3" s="76"/>
      <c r="U3" s="76"/>
      <c r="V3" s="71"/>
      <c r="W3" s="71"/>
      <c r="X3" s="71"/>
    </row>
    <row r="4" spans="1:107" s="20" customFormat="1" ht="12.75">
      <c r="A4" s="73"/>
      <c r="B4" s="71"/>
      <c r="C4" s="71"/>
      <c r="D4" s="72"/>
      <c r="E4" s="72"/>
      <c r="F4" s="72"/>
      <c r="G4" s="71"/>
      <c r="H4" s="73"/>
      <c r="I4" s="71"/>
      <c r="J4" s="71"/>
      <c r="K4" s="71"/>
      <c r="L4" s="71"/>
      <c r="M4" s="71"/>
      <c r="N4" s="71"/>
      <c r="O4" s="71"/>
      <c r="P4" s="71"/>
      <c r="Q4" s="71"/>
      <c r="R4" s="73"/>
      <c r="S4" s="75"/>
      <c r="T4" s="76"/>
      <c r="U4" s="76"/>
      <c r="V4" s="71"/>
      <c r="W4" s="71"/>
      <c r="X4" s="71"/>
    </row>
    <row r="5" spans="1:107" s="20" customFormat="1" ht="12.75">
      <c r="A5" s="78" t="s">
        <v>5985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1"/>
      <c r="P5" s="71"/>
      <c r="Q5" s="71"/>
      <c r="R5" s="73"/>
      <c r="S5" s="75"/>
      <c r="T5" s="76"/>
      <c r="U5" s="76"/>
      <c r="V5" s="71"/>
      <c r="W5" s="71"/>
      <c r="X5" s="71"/>
    </row>
    <row r="6" spans="1:107" s="20" customFormat="1" ht="12.75">
      <c r="A6" s="78" t="s">
        <v>7530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1"/>
      <c r="P6" s="71"/>
      <c r="Q6" s="71"/>
      <c r="R6" s="73"/>
      <c r="S6" s="75"/>
      <c r="T6" s="76"/>
      <c r="U6" s="76"/>
      <c r="V6" s="71"/>
      <c r="W6" s="71"/>
      <c r="X6" s="71"/>
    </row>
    <row r="7" spans="1:107" s="20" customFormat="1" ht="12.75">
      <c r="A7" s="80"/>
      <c r="B7" s="81"/>
      <c r="C7" s="81"/>
      <c r="D7" s="71" t="s">
        <v>9493</v>
      </c>
      <c r="E7" s="81"/>
      <c r="F7" s="81"/>
      <c r="G7" s="81"/>
      <c r="H7" s="82"/>
      <c r="I7" s="81"/>
      <c r="J7" s="81"/>
      <c r="K7" s="81"/>
      <c r="L7" s="81"/>
      <c r="M7" s="81"/>
      <c r="N7" s="81"/>
      <c r="O7" s="71"/>
      <c r="P7" s="71"/>
      <c r="Q7" s="71"/>
      <c r="R7" s="73"/>
      <c r="S7" s="75"/>
      <c r="T7" s="76"/>
      <c r="U7" s="76"/>
      <c r="V7" s="71"/>
      <c r="W7" s="71"/>
      <c r="X7" s="71"/>
    </row>
    <row r="8" spans="1:107" s="67" customFormat="1" ht="12.75">
      <c r="A8" s="81"/>
      <c r="B8" s="81"/>
      <c r="C8" s="81"/>
      <c r="D8" s="632" t="s">
        <v>9492</v>
      </c>
      <c r="E8" s="81"/>
      <c r="F8" s="81"/>
      <c r="G8" s="81"/>
      <c r="H8" s="82"/>
      <c r="I8" s="81"/>
      <c r="J8" s="81"/>
      <c r="K8" s="81"/>
      <c r="L8" s="81"/>
      <c r="M8" s="81"/>
      <c r="N8" s="81"/>
      <c r="O8" s="83"/>
      <c r="P8" s="83"/>
      <c r="Q8" s="83"/>
      <c r="R8" s="84"/>
      <c r="S8" s="85"/>
      <c r="T8" s="86"/>
      <c r="U8" s="86"/>
      <c r="V8" s="83"/>
      <c r="W8" s="83"/>
      <c r="X8" s="83"/>
    </row>
    <row r="9" spans="1:107" s="20" customFormat="1" ht="12.75">
      <c r="A9" s="87"/>
      <c r="B9" s="87"/>
      <c r="C9" s="87"/>
      <c r="D9" s="71"/>
      <c r="E9" s="87"/>
      <c r="F9" s="87"/>
      <c r="G9" s="87"/>
      <c r="H9" s="88"/>
      <c r="I9" s="87"/>
      <c r="J9" s="87"/>
      <c r="K9" s="87"/>
      <c r="L9" s="87"/>
      <c r="M9" s="87"/>
      <c r="N9" s="87"/>
      <c r="O9" s="71"/>
      <c r="P9" s="71"/>
      <c r="Q9" s="71"/>
      <c r="R9" s="73"/>
      <c r="S9" s="75"/>
      <c r="T9" s="76"/>
      <c r="U9" s="76"/>
      <c r="V9" s="71"/>
      <c r="W9" s="71"/>
      <c r="X9" s="71"/>
    </row>
    <row r="10" spans="1:107" s="50" customFormat="1" ht="128.25" thickBot="1">
      <c r="A10" s="89" t="s">
        <v>6706</v>
      </c>
      <c r="B10" s="89" t="s">
        <v>6707</v>
      </c>
      <c r="C10" s="89" t="s">
        <v>6708</v>
      </c>
      <c r="D10" s="89" t="s">
        <v>6709</v>
      </c>
      <c r="E10" s="90" t="s">
        <v>6710</v>
      </c>
      <c r="F10" s="89" t="s">
        <v>6711</v>
      </c>
      <c r="G10" s="89" t="s">
        <v>6712</v>
      </c>
      <c r="H10" s="89" t="s">
        <v>6713</v>
      </c>
      <c r="I10" s="89" t="s">
        <v>6714</v>
      </c>
      <c r="J10" s="89" t="s">
        <v>6715</v>
      </c>
      <c r="K10" s="89" t="s">
        <v>6716</v>
      </c>
      <c r="L10" s="89" t="s">
        <v>6717</v>
      </c>
      <c r="M10" s="89" t="s">
        <v>6718</v>
      </c>
      <c r="N10" s="89" t="s">
        <v>6719</v>
      </c>
      <c r="O10" s="89" t="s">
        <v>6720</v>
      </c>
      <c r="P10" s="89" t="s">
        <v>6721</v>
      </c>
      <c r="Q10" s="89" t="s">
        <v>6722</v>
      </c>
      <c r="R10" s="89" t="s">
        <v>6723</v>
      </c>
      <c r="S10" s="89" t="s">
        <v>6724</v>
      </c>
      <c r="T10" s="91" t="s">
        <v>6725</v>
      </c>
      <c r="U10" s="91" t="s">
        <v>6726</v>
      </c>
      <c r="V10" s="89" t="s">
        <v>6727</v>
      </c>
      <c r="W10" s="89" t="s">
        <v>6728</v>
      </c>
      <c r="X10" s="89" t="s">
        <v>6729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</row>
    <row r="11" spans="1:107" s="50" customFormat="1" ht="14.25" thickBot="1">
      <c r="A11" s="92">
        <v>1</v>
      </c>
      <c r="B11" s="93">
        <v>2</v>
      </c>
      <c r="C11" s="92">
        <v>3</v>
      </c>
      <c r="D11" s="93">
        <v>4</v>
      </c>
      <c r="E11" s="92">
        <v>5</v>
      </c>
      <c r="F11" s="93">
        <v>6</v>
      </c>
      <c r="G11" s="92">
        <v>7</v>
      </c>
      <c r="H11" s="93">
        <v>8</v>
      </c>
      <c r="I11" s="92">
        <v>9</v>
      </c>
      <c r="J11" s="93">
        <v>10</v>
      </c>
      <c r="K11" s="92">
        <v>11</v>
      </c>
      <c r="L11" s="93">
        <v>12</v>
      </c>
      <c r="M11" s="92">
        <v>13</v>
      </c>
      <c r="N11" s="93">
        <v>14</v>
      </c>
      <c r="O11" s="92">
        <v>15</v>
      </c>
      <c r="P11" s="93">
        <v>16</v>
      </c>
      <c r="Q11" s="92">
        <v>17</v>
      </c>
      <c r="R11" s="93">
        <v>18</v>
      </c>
      <c r="S11" s="92">
        <v>19</v>
      </c>
      <c r="T11" s="93">
        <v>20</v>
      </c>
      <c r="U11" s="92">
        <v>21</v>
      </c>
      <c r="V11" s="93">
        <v>22</v>
      </c>
      <c r="W11" s="92">
        <v>23</v>
      </c>
      <c r="X11" s="93">
        <v>24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</row>
    <row r="12" spans="1:107">
      <c r="A12" s="94"/>
      <c r="B12" s="95" t="s">
        <v>61</v>
      </c>
      <c r="C12" s="96"/>
      <c r="D12" s="97"/>
      <c r="E12" s="98"/>
      <c r="F12" s="94"/>
      <c r="G12" s="94"/>
      <c r="H12" s="99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100"/>
      <c r="T12" s="101"/>
      <c r="U12" s="101"/>
      <c r="V12" s="94"/>
      <c r="W12" s="94"/>
      <c r="X12" s="94"/>
    </row>
    <row r="13" spans="1:107" ht="50.1" customHeight="1">
      <c r="A13" s="102" t="s">
        <v>4278</v>
      </c>
      <c r="B13" s="103" t="s">
        <v>5974</v>
      </c>
      <c r="C13" s="104" t="s">
        <v>963</v>
      </c>
      <c r="D13" s="104" t="s">
        <v>964</v>
      </c>
      <c r="E13" s="104" t="s">
        <v>965</v>
      </c>
      <c r="F13" s="104" t="s">
        <v>966</v>
      </c>
      <c r="G13" s="104" t="s">
        <v>4</v>
      </c>
      <c r="H13" s="103">
        <v>0</v>
      </c>
      <c r="I13" s="105">
        <v>590000000</v>
      </c>
      <c r="J13" s="105" t="s">
        <v>5</v>
      </c>
      <c r="K13" s="104" t="s">
        <v>775</v>
      </c>
      <c r="L13" s="105" t="s">
        <v>67</v>
      </c>
      <c r="M13" s="104" t="s">
        <v>201</v>
      </c>
      <c r="N13" s="104" t="s">
        <v>922</v>
      </c>
      <c r="O13" s="104" t="s">
        <v>35</v>
      </c>
      <c r="P13" s="105">
        <v>796</v>
      </c>
      <c r="Q13" s="104" t="s">
        <v>57</v>
      </c>
      <c r="R13" s="106">
        <v>50</v>
      </c>
      <c r="S13" s="106">
        <v>600</v>
      </c>
      <c r="T13" s="107">
        <f t="shared" ref="T13" si="0">R13*S13</f>
        <v>30000</v>
      </c>
      <c r="U13" s="107">
        <f t="shared" ref="U13" si="1">T13*1.12</f>
        <v>33600</v>
      </c>
      <c r="V13" s="108"/>
      <c r="W13" s="103">
        <v>2016</v>
      </c>
      <c r="X13" s="103"/>
    </row>
    <row r="14" spans="1:107" ht="50.1" customHeight="1">
      <c r="A14" s="102" t="s">
        <v>4279</v>
      </c>
      <c r="B14" s="103" t="s">
        <v>5974</v>
      </c>
      <c r="C14" s="104" t="s">
        <v>2658</v>
      </c>
      <c r="D14" s="109" t="s">
        <v>4277</v>
      </c>
      <c r="E14" s="103" t="s">
        <v>2659</v>
      </c>
      <c r="F14" s="110" t="s">
        <v>2660</v>
      </c>
      <c r="G14" s="103" t="s">
        <v>4</v>
      </c>
      <c r="H14" s="103">
        <v>0</v>
      </c>
      <c r="I14" s="111">
        <v>590000000</v>
      </c>
      <c r="J14" s="105" t="s">
        <v>5</v>
      </c>
      <c r="K14" s="105" t="s">
        <v>4227</v>
      </c>
      <c r="L14" s="112" t="s">
        <v>5</v>
      </c>
      <c r="M14" s="110" t="s">
        <v>201</v>
      </c>
      <c r="N14" s="103" t="s">
        <v>2371</v>
      </c>
      <c r="O14" s="111" t="s">
        <v>1946</v>
      </c>
      <c r="P14" s="110" t="s">
        <v>1731</v>
      </c>
      <c r="Q14" s="110" t="s">
        <v>2551</v>
      </c>
      <c r="R14" s="112">
        <v>100</v>
      </c>
      <c r="S14" s="110" t="s">
        <v>2661</v>
      </c>
      <c r="T14" s="107">
        <f t="shared" ref="T14:T86" si="2">R14*S14</f>
        <v>12000</v>
      </c>
      <c r="U14" s="107">
        <f t="shared" ref="U14:U86" si="3">T14*1.12</f>
        <v>13440.000000000002</v>
      </c>
      <c r="V14" s="110"/>
      <c r="W14" s="112">
        <v>2016</v>
      </c>
      <c r="X14" s="103"/>
    </row>
    <row r="15" spans="1:107" ht="50.1" customHeight="1">
      <c r="A15" s="102" t="s">
        <v>4280</v>
      </c>
      <c r="B15" s="103" t="s">
        <v>5974</v>
      </c>
      <c r="C15" s="104" t="s">
        <v>139</v>
      </c>
      <c r="D15" s="104" t="s">
        <v>140</v>
      </c>
      <c r="E15" s="104" t="s">
        <v>141</v>
      </c>
      <c r="F15" s="104" t="s">
        <v>142</v>
      </c>
      <c r="G15" s="105" t="s">
        <v>4</v>
      </c>
      <c r="H15" s="103">
        <v>0</v>
      </c>
      <c r="I15" s="113">
        <v>590000000</v>
      </c>
      <c r="J15" s="105" t="s">
        <v>5</v>
      </c>
      <c r="K15" s="105" t="s">
        <v>143</v>
      </c>
      <c r="L15" s="105" t="s">
        <v>67</v>
      </c>
      <c r="M15" s="114" t="s">
        <v>144</v>
      </c>
      <c r="N15" s="105" t="s">
        <v>145</v>
      </c>
      <c r="O15" s="105" t="s">
        <v>146</v>
      </c>
      <c r="P15" s="105">
        <v>796</v>
      </c>
      <c r="Q15" s="105" t="s">
        <v>57</v>
      </c>
      <c r="R15" s="115">
        <v>35</v>
      </c>
      <c r="S15" s="115">
        <v>4900</v>
      </c>
      <c r="T15" s="107">
        <f t="shared" si="2"/>
        <v>171500</v>
      </c>
      <c r="U15" s="107">
        <f t="shared" si="3"/>
        <v>192080.00000000003</v>
      </c>
      <c r="V15" s="116" t="s">
        <v>25</v>
      </c>
      <c r="W15" s="112">
        <v>2016</v>
      </c>
      <c r="X15" s="103"/>
    </row>
    <row r="16" spans="1:107" ht="50.1" customHeight="1">
      <c r="A16" s="102" t="s">
        <v>4281</v>
      </c>
      <c r="B16" s="103" t="s">
        <v>5974</v>
      </c>
      <c r="C16" s="117" t="s">
        <v>2854</v>
      </c>
      <c r="D16" s="104" t="s">
        <v>140</v>
      </c>
      <c r="E16" s="117" t="s">
        <v>2855</v>
      </c>
      <c r="F16" s="117" t="s">
        <v>2809</v>
      </c>
      <c r="G16" s="118" t="s">
        <v>4</v>
      </c>
      <c r="H16" s="119">
        <v>90</v>
      </c>
      <c r="I16" s="120" t="s">
        <v>13</v>
      </c>
      <c r="J16" s="105" t="s">
        <v>5</v>
      </c>
      <c r="K16" s="105" t="s">
        <v>2856</v>
      </c>
      <c r="L16" s="120" t="s">
        <v>93</v>
      </c>
      <c r="M16" s="118" t="s">
        <v>54</v>
      </c>
      <c r="N16" s="120" t="s">
        <v>55</v>
      </c>
      <c r="O16" s="118">
        <v>100</v>
      </c>
      <c r="P16" s="118" t="s">
        <v>871</v>
      </c>
      <c r="Q16" s="120" t="s">
        <v>57</v>
      </c>
      <c r="R16" s="121">
        <v>4</v>
      </c>
      <c r="S16" s="121">
        <v>15500</v>
      </c>
      <c r="T16" s="107">
        <f t="shared" si="2"/>
        <v>62000</v>
      </c>
      <c r="U16" s="107">
        <f t="shared" si="3"/>
        <v>69440</v>
      </c>
      <c r="V16" s="122"/>
      <c r="W16" s="112">
        <v>2016</v>
      </c>
      <c r="X16" s="123"/>
    </row>
    <row r="17" spans="1:46" s="53" customFormat="1" ht="50.1" customHeight="1">
      <c r="A17" s="102" t="s">
        <v>4282</v>
      </c>
      <c r="B17" s="103" t="s">
        <v>5974</v>
      </c>
      <c r="C17" s="117" t="s">
        <v>2857</v>
      </c>
      <c r="D17" s="104" t="s">
        <v>140</v>
      </c>
      <c r="E17" s="117" t="s">
        <v>2858</v>
      </c>
      <c r="F17" s="117" t="s">
        <v>2765</v>
      </c>
      <c r="G17" s="118" t="s">
        <v>4</v>
      </c>
      <c r="H17" s="119">
        <v>90</v>
      </c>
      <c r="I17" s="120" t="s">
        <v>13</v>
      </c>
      <c r="J17" s="105" t="s">
        <v>5</v>
      </c>
      <c r="K17" s="105" t="s">
        <v>2859</v>
      </c>
      <c r="L17" s="120" t="s">
        <v>93</v>
      </c>
      <c r="M17" s="118" t="s">
        <v>54</v>
      </c>
      <c r="N17" s="120" t="s">
        <v>55</v>
      </c>
      <c r="O17" s="118">
        <v>100</v>
      </c>
      <c r="P17" s="118" t="s">
        <v>871</v>
      </c>
      <c r="Q17" s="120" t="s">
        <v>57</v>
      </c>
      <c r="R17" s="121">
        <v>2</v>
      </c>
      <c r="S17" s="121">
        <v>18000</v>
      </c>
      <c r="T17" s="107">
        <f t="shared" si="2"/>
        <v>36000</v>
      </c>
      <c r="U17" s="107">
        <f t="shared" si="3"/>
        <v>40320.000000000007</v>
      </c>
      <c r="V17" s="122"/>
      <c r="W17" s="112">
        <v>2016</v>
      </c>
      <c r="X17" s="123"/>
    </row>
    <row r="18" spans="1:46" s="29" customFormat="1" ht="50.1" customHeight="1">
      <c r="A18" s="124" t="s">
        <v>4283</v>
      </c>
      <c r="B18" s="125" t="s">
        <v>5974</v>
      </c>
      <c r="C18" s="104" t="s">
        <v>2860</v>
      </c>
      <c r="D18" s="126" t="s">
        <v>140</v>
      </c>
      <c r="E18" s="126" t="s">
        <v>2861</v>
      </c>
      <c r="F18" s="104" t="s">
        <v>2765</v>
      </c>
      <c r="G18" s="127" t="s">
        <v>4</v>
      </c>
      <c r="H18" s="112">
        <v>90</v>
      </c>
      <c r="I18" s="128">
        <v>590000000</v>
      </c>
      <c r="J18" s="127" t="s">
        <v>5</v>
      </c>
      <c r="K18" s="129" t="s">
        <v>7045</v>
      </c>
      <c r="L18" s="127" t="s">
        <v>93</v>
      </c>
      <c r="M18" s="127" t="s">
        <v>54</v>
      </c>
      <c r="N18" s="127" t="s">
        <v>6815</v>
      </c>
      <c r="O18" s="130" t="s">
        <v>2980</v>
      </c>
      <c r="P18" s="103">
        <v>796</v>
      </c>
      <c r="Q18" s="103" t="s">
        <v>57</v>
      </c>
      <c r="R18" s="131">
        <v>8</v>
      </c>
      <c r="S18" s="131">
        <v>36500</v>
      </c>
      <c r="T18" s="107">
        <v>0</v>
      </c>
      <c r="U18" s="107">
        <f>T18*1.12</f>
        <v>0</v>
      </c>
      <c r="V18" s="132"/>
      <c r="W18" s="133">
        <v>2016</v>
      </c>
      <c r="X18" s="134" t="s">
        <v>7046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6" s="29" customFormat="1" ht="50.1" customHeight="1">
      <c r="A19" s="135" t="s">
        <v>7047</v>
      </c>
      <c r="B19" s="125" t="s">
        <v>5974</v>
      </c>
      <c r="C19" s="104" t="s">
        <v>2860</v>
      </c>
      <c r="D19" s="126" t="s">
        <v>140</v>
      </c>
      <c r="E19" s="126" t="s">
        <v>2861</v>
      </c>
      <c r="F19" s="104" t="s">
        <v>2765</v>
      </c>
      <c r="G19" s="127" t="s">
        <v>62</v>
      </c>
      <c r="H19" s="112">
        <v>90</v>
      </c>
      <c r="I19" s="128">
        <v>590000000</v>
      </c>
      <c r="J19" s="127" t="s">
        <v>5</v>
      </c>
      <c r="K19" s="129" t="s">
        <v>7045</v>
      </c>
      <c r="L19" s="127" t="s">
        <v>93</v>
      </c>
      <c r="M19" s="127" t="s">
        <v>54</v>
      </c>
      <c r="N19" s="127" t="s">
        <v>7048</v>
      </c>
      <c r="O19" s="130" t="s">
        <v>2472</v>
      </c>
      <c r="P19" s="103">
        <v>796</v>
      </c>
      <c r="Q19" s="103" t="s">
        <v>57</v>
      </c>
      <c r="R19" s="131">
        <v>10</v>
      </c>
      <c r="S19" s="131">
        <v>37500</v>
      </c>
      <c r="T19" s="107">
        <f>R19*S19</f>
        <v>375000</v>
      </c>
      <c r="U19" s="107">
        <f>T19*1.12</f>
        <v>420000.00000000006</v>
      </c>
      <c r="V19" s="132"/>
      <c r="W19" s="133">
        <v>2016</v>
      </c>
      <c r="X19" s="134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6" s="53" customFormat="1" ht="50.1" customHeight="1">
      <c r="A20" s="102" t="s">
        <v>4284</v>
      </c>
      <c r="B20" s="103" t="s">
        <v>5974</v>
      </c>
      <c r="C20" s="104" t="s">
        <v>918</v>
      </c>
      <c r="D20" s="104" t="s">
        <v>919</v>
      </c>
      <c r="E20" s="104" t="s">
        <v>920</v>
      </c>
      <c r="F20" s="104" t="s">
        <v>921</v>
      </c>
      <c r="G20" s="104" t="s">
        <v>4</v>
      </c>
      <c r="H20" s="103">
        <v>0</v>
      </c>
      <c r="I20" s="105">
        <v>590000000</v>
      </c>
      <c r="J20" s="105" t="s">
        <v>5</v>
      </c>
      <c r="K20" s="104" t="s">
        <v>775</v>
      </c>
      <c r="L20" s="105" t="s">
        <v>67</v>
      </c>
      <c r="M20" s="104" t="s">
        <v>201</v>
      </c>
      <c r="N20" s="104" t="s">
        <v>922</v>
      </c>
      <c r="O20" s="104" t="s">
        <v>532</v>
      </c>
      <c r="P20" s="105">
        <v>796</v>
      </c>
      <c r="Q20" s="104" t="s">
        <v>57</v>
      </c>
      <c r="R20" s="106">
        <v>50</v>
      </c>
      <c r="S20" s="106">
        <v>200</v>
      </c>
      <c r="T20" s="107">
        <f t="shared" si="2"/>
        <v>10000</v>
      </c>
      <c r="U20" s="107">
        <f t="shared" si="3"/>
        <v>11200.000000000002</v>
      </c>
      <c r="V20" s="136"/>
      <c r="W20" s="112">
        <v>2016</v>
      </c>
      <c r="X20" s="103"/>
    </row>
    <row r="21" spans="1:46" ht="50.1" customHeight="1">
      <c r="A21" s="102" t="s">
        <v>4285</v>
      </c>
      <c r="B21" s="103" t="s">
        <v>5974</v>
      </c>
      <c r="C21" s="104" t="s">
        <v>2362</v>
      </c>
      <c r="D21" s="137" t="s">
        <v>2363</v>
      </c>
      <c r="E21" s="138" t="s">
        <v>2364</v>
      </c>
      <c r="F21" s="103" t="s">
        <v>2365</v>
      </c>
      <c r="G21" s="103" t="s">
        <v>631</v>
      </c>
      <c r="H21" s="139">
        <v>100</v>
      </c>
      <c r="I21" s="111">
        <v>590000000</v>
      </c>
      <c r="J21" s="105" t="s">
        <v>5</v>
      </c>
      <c r="K21" s="129" t="s">
        <v>434</v>
      </c>
      <c r="L21" s="112" t="s">
        <v>5</v>
      </c>
      <c r="M21" s="103" t="s">
        <v>54</v>
      </c>
      <c r="N21" s="103" t="s">
        <v>611</v>
      </c>
      <c r="O21" s="111" t="s">
        <v>1946</v>
      </c>
      <c r="P21" s="103">
        <v>5108</v>
      </c>
      <c r="Q21" s="103" t="s">
        <v>2366</v>
      </c>
      <c r="R21" s="134">
        <v>1200</v>
      </c>
      <c r="S21" s="140">
        <v>7800</v>
      </c>
      <c r="T21" s="107">
        <f t="shared" si="2"/>
        <v>9360000</v>
      </c>
      <c r="U21" s="107">
        <f t="shared" si="3"/>
        <v>10483200.000000002</v>
      </c>
      <c r="V21" s="141" t="s">
        <v>777</v>
      </c>
      <c r="W21" s="112">
        <v>2016</v>
      </c>
      <c r="X21" s="103"/>
    </row>
    <row r="22" spans="1:46" ht="50.1" customHeight="1">
      <c r="A22" s="102" t="s">
        <v>4286</v>
      </c>
      <c r="B22" s="103" t="s">
        <v>5974</v>
      </c>
      <c r="C22" s="104" t="s">
        <v>2367</v>
      </c>
      <c r="D22" s="104" t="s">
        <v>2368</v>
      </c>
      <c r="E22" s="103" t="s">
        <v>2369</v>
      </c>
      <c r="F22" s="103" t="s">
        <v>2370</v>
      </c>
      <c r="G22" s="103" t="s">
        <v>4</v>
      </c>
      <c r="H22" s="103">
        <v>0</v>
      </c>
      <c r="I22" s="111">
        <v>590000000</v>
      </c>
      <c r="J22" s="105" t="s">
        <v>5</v>
      </c>
      <c r="K22" s="129" t="s">
        <v>610</v>
      </c>
      <c r="L22" s="112" t="s">
        <v>5</v>
      </c>
      <c r="M22" s="103" t="s">
        <v>54</v>
      </c>
      <c r="N22" s="103" t="s">
        <v>2371</v>
      </c>
      <c r="O22" s="111" t="s">
        <v>1946</v>
      </c>
      <c r="P22" s="103">
        <v>166</v>
      </c>
      <c r="Q22" s="103" t="s">
        <v>2372</v>
      </c>
      <c r="R22" s="134">
        <v>800</v>
      </c>
      <c r="S22" s="140">
        <v>1875</v>
      </c>
      <c r="T22" s="107">
        <f t="shared" si="2"/>
        <v>1500000</v>
      </c>
      <c r="U22" s="107">
        <f t="shared" si="3"/>
        <v>1680000.0000000002</v>
      </c>
      <c r="V22" s="141"/>
      <c r="W22" s="112">
        <v>2016</v>
      </c>
      <c r="X22" s="103"/>
    </row>
    <row r="23" spans="1:46" ht="50.1" customHeight="1">
      <c r="A23" s="102" t="s">
        <v>4287</v>
      </c>
      <c r="B23" s="103" t="s">
        <v>5974</v>
      </c>
      <c r="C23" s="104" t="s">
        <v>1276</v>
      </c>
      <c r="D23" s="104" t="s">
        <v>1277</v>
      </c>
      <c r="E23" s="104" t="s">
        <v>1263</v>
      </c>
      <c r="F23" s="104" t="s">
        <v>1278</v>
      </c>
      <c r="G23" s="104" t="s">
        <v>4</v>
      </c>
      <c r="H23" s="103">
        <v>0</v>
      </c>
      <c r="I23" s="105" t="s">
        <v>13</v>
      </c>
      <c r="J23" s="105" t="s">
        <v>5</v>
      </c>
      <c r="K23" s="104" t="s">
        <v>1258</v>
      </c>
      <c r="L23" s="104" t="s">
        <v>622</v>
      </c>
      <c r="M23" s="104" t="s">
        <v>54</v>
      </c>
      <c r="N23" s="104" t="s">
        <v>1259</v>
      </c>
      <c r="O23" s="104" t="s">
        <v>1260</v>
      </c>
      <c r="P23" s="105">
        <v>796</v>
      </c>
      <c r="Q23" s="104" t="s">
        <v>57</v>
      </c>
      <c r="R23" s="139">
        <v>1</v>
      </c>
      <c r="S23" s="106">
        <v>950000</v>
      </c>
      <c r="T23" s="107">
        <f t="shared" si="2"/>
        <v>950000</v>
      </c>
      <c r="U23" s="107">
        <f t="shared" si="3"/>
        <v>1064000</v>
      </c>
      <c r="V23" s="136"/>
      <c r="W23" s="112">
        <v>2016</v>
      </c>
      <c r="X23" s="103"/>
    </row>
    <row r="24" spans="1:46" s="29" customFormat="1" ht="50.1" customHeight="1">
      <c r="A24" s="142" t="s">
        <v>4288</v>
      </c>
      <c r="B24" s="103" t="s">
        <v>5974</v>
      </c>
      <c r="C24" s="104" t="s">
        <v>3943</v>
      </c>
      <c r="D24" s="104" t="s">
        <v>3944</v>
      </c>
      <c r="E24" s="104" t="s">
        <v>3945</v>
      </c>
      <c r="F24" s="104"/>
      <c r="G24" s="112" t="s">
        <v>4</v>
      </c>
      <c r="H24" s="103">
        <v>0</v>
      </c>
      <c r="I24" s="112">
        <v>590000000</v>
      </c>
      <c r="J24" s="112" t="s">
        <v>5</v>
      </c>
      <c r="K24" s="112" t="s">
        <v>4228</v>
      </c>
      <c r="L24" s="112" t="s">
        <v>67</v>
      </c>
      <c r="M24" s="112" t="s">
        <v>54</v>
      </c>
      <c r="N24" s="125" t="s">
        <v>3748</v>
      </c>
      <c r="O24" s="112" t="s">
        <v>3749</v>
      </c>
      <c r="P24" s="103">
        <v>166</v>
      </c>
      <c r="Q24" s="103" t="s">
        <v>1204</v>
      </c>
      <c r="R24" s="106">
        <v>5000</v>
      </c>
      <c r="S24" s="106">
        <v>184</v>
      </c>
      <c r="T24" s="294">
        <v>0</v>
      </c>
      <c r="U24" s="107">
        <f>T24*1.12</f>
        <v>0</v>
      </c>
      <c r="V24" s="297"/>
      <c r="W24" s="112">
        <v>2016</v>
      </c>
      <c r="X24" s="112">
        <v>19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s="29" customFormat="1" ht="50.1" customHeight="1">
      <c r="A25" s="142" t="s">
        <v>7735</v>
      </c>
      <c r="B25" s="103" t="s">
        <v>5974</v>
      </c>
      <c r="C25" s="104" t="s">
        <v>3943</v>
      </c>
      <c r="D25" s="104" t="s">
        <v>3944</v>
      </c>
      <c r="E25" s="104" t="s">
        <v>3945</v>
      </c>
      <c r="F25" s="104"/>
      <c r="G25" s="112" t="s">
        <v>4</v>
      </c>
      <c r="H25" s="103">
        <v>0</v>
      </c>
      <c r="I25" s="112">
        <v>590000000</v>
      </c>
      <c r="J25" s="112" t="s">
        <v>5</v>
      </c>
      <c r="K25" s="112" t="s">
        <v>4228</v>
      </c>
      <c r="L25" s="112" t="s">
        <v>67</v>
      </c>
      <c r="M25" s="112" t="s">
        <v>54</v>
      </c>
      <c r="N25" s="125" t="s">
        <v>3748</v>
      </c>
      <c r="O25" s="112" t="s">
        <v>3749</v>
      </c>
      <c r="P25" s="103">
        <v>166</v>
      </c>
      <c r="Q25" s="103" t="s">
        <v>1204</v>
      </c>
      <c r="R25" s="106">
        <v>5000</v>
      </c>
      <c r="S25" s="106">
        <v>210</v>
      </c>
      <c r="T25" s="294">
        <f>R25*S25</f>
        <v>1050000</v>
      </c>
      <c r="U25" s="107">
        <f>T25*1.12</f>
        <v>1176000</v>
      </c>
      <c r="V25" s="297"/>
      <c r="W25" s="112">
        <v>2016</v>
      </c>
      <c r="X25" s="112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ht="50.1" customHeight="1">
      <c r="A26" s="102" t="s">
        <v>4289</v>
      </c>
      <c r="B26" s="103" t="s">
        <v>5974</v>
      </c>
      <c r="C26" s="143" t="s">
        <v>3946</v>
      </c>
      <c r="D26" s="104" t="s">
        <v>3947</v>
      </c>
      <c r="E26" s="143" t="s">
        <v>3948</v>
      </c>
      <c r="F26" s="143"/>
      <c r="G26" s="112" t="s">
        <v>4</v>
      </c>
      <c r="H26" s="103">
        <v>0</v>
      </c>
      <c r="I26" s="112">
        <v>590000000</v>
      </c>
      <c r="J26" s="105" t="s">
        <v>5</v>
      </c>
      <c r="K26" s="112" t="s">
        <v>4228</v>
      </c>
      <c r="L26" s="112" t="s">
        <v>67</v>
      </c>
      <c r="M26" s="112" t="s">
        <v>54</v>
      </c>
      <c r="N26" s="125" t="s">
        <v>3748</v>
      </c>
      <c r="O26" s="112" t="s">
        <v>3749</v>
      </c>
      <c r="P26" s="103" t="s">
        <v>1726</v>
      </c>
      <c r="Q26" s="103" t="s">
        <v>1727</v>
      </c>
      <c r="R26" s="144">
        <v>0.5</v>
      </c>
      <c r="S26" s="144">
        <v>200000</v>
      </c>
      <c r="T26" s="107">
        <f t="shared" si="2"/>
        <v>100000</v>
      </c>
      <c r="U26" s="107">
        <f t="shared" si="3"/>
        <v>112000.00000000001</v>
      </c>
      <c r="V26" s="145"/>
      <c r="W26" s="112">
        <v>2016</v>
      </c>
      <c r="X26" s="146"/>
    </row>
    <row r="27" spans="1:46" ht="50.1" customHeight="1">
      <c r="A27" s="102" t="s">
        <v>4290</v>
      </c>
      <c r="B27" s="103" t="s">
        <v>5974</v>
      </c>
      <c r="C27" s="104" t="s">
        <v>976</v>
      </c>
      <c r="D27" s="104" t="s">
        <v>977</v>
      </c>
      <c r="E27" s="104" t="s">
        <v>978</v>
      </c>
      <c r="F27" s="104" t="s">
        <v>979</v>
      </c>
      <c r="G27" s="104" t="s">
        <v>4</v>
      </c>
      <c r="H27" s="103">
        <v>0</v>
      </c>
      <c r="I27" s="105">
        <v>590000000</v>
      </c>
      <c r="J27" s="105" t="s">
        <v>5</v>
      </c>
      <c r="K27" s="104" t="s">
        <v>775</v>
      </c>
      <c r="L27" s="105" t="s">
        <v>67</v>
      </c>
      <c r="M27" s="104" t="s">
        <v>201</v>
      </c>
      <c r="N27" s="104" t="s">
        <v>917</v>
      </c>
      <c r="O27" s="104" t="s">
        <v>35</v>
      </c>
      <c r="P27" s="105">
        <v>796</v>
      </c>
      <c r="Q27" s="104" t="s">
        <v>57</v>
      </c>
      <c r="R27" s="106">
        <v>3</v>
      </c>
      <c r="S27" s="106">
        <v>250000</v>
      </c>
      <c r="T27" s="107">
        <f t="shared" si="2"/>
        <v>750000</v>
      </c>
      <c r="U27" s="107">
        <f t="shared" si="3"/>
        <v>840000.00000000012</v>
      </c>
      <c r="V27" s="136"/>
      <c r="W27" s="112">
        <v>2016</v>
      </c>
      <c r="X27" s="103"/>
    </row>
    <row r="28" spans="1:46" ht="50.1" customHeight="1">
      <c r="A28" s="102" t="s">
        <v>4291</v>
      </c>
      <c r="B28" s="103" t="s">
        <v>5974</v>
      </c>
      <c r="C28" s="104" t="s">
        <v>147</v>
      </c>
      <c r="D28" s="104" t="s">
        <v>148</v>
      </c>
      <c r="E28" s="104" t="s">
        <v>149</v>
      </c>
      <c r="F28" s="104" t="s">
        <v>150</v>
      </c>
      <c r="G28" s="105" t="s">
        <v>4</v>
      </c>
      <c r="H28" s="103">
        <v>0</v>
      </c>
      <c r="I28" s="113">
        <v>590000000</v>
      </c>
      <c r="J28" s="105" t="s">
        <v>5</v>
      </c>
      <c r="K28" s="105" t="s">
        <v>143</v>
      </c>
      <c r="L28" s="105" t="s">
        <v>67</v>
      </c>
      <c r="M28" s="114" t="s">
        <v>144</v>
      </c>
      <c r="N28" s="105" t="s">
        <v>145</v>
      </c>
      <c r="O28" s="105" t="s">
        <v>146</v>
      </c>
      <c r="P28" s="105">
        <v>796</v>
      </c>
      <c r="Q28" s="105" t="s">
        <v>57</v>
      </c>
      <c r="R28" s="115">
        <v>20</v>
      </c>
      <c r="S28" s="115">
        <v>250</v>
      </c>
      <c r="T28" s="107">
        <f t="shared" si="2"/>
        <v>5000</v>
      </c>
      <c r="U28" s="107">
        <f t="shared" si="3"/>
        <v>5600.0000000000009</v>
      </c>
      <c r="V28" s="116"/>
      <c r="W28" s="112">
        <v>2016</v>
      </c>
      <c r="X28" s="103"/>
    </row>
    <row r="29" spans="1:46" ht="50.1" customHeight="1">
      <c r="A29" s="102" t="s">
        <v>4292</v>
      </c>
      <c r="B29" s="103" t="s">
        <v>5974</v>
      </c>
      <c r="C29" s="147" t="s">
        <v>2867</v>
      </c>
      <c r="D29" s="148" t="s">
        <v>2868</v>
      </c>
      <c r="E29" s="147" t="s">
        <v>2869</v>
      </c>
      <c r="F29" s="147" t="s">
        <v>2870</v>
      </c>
      <c r="G29" s="118" t="s">
        <v>4</v>
      </c>
      <c r="H29" s="119">
        <v>100</v>
      </c>
      <c r="I29" s="120" t="s">
        <v>13</v>
      </c>
      <c r="J29" s="105" t="s">
        <v>5</v>
      </c>
      <c r="K29" s="105" t="s">
        <v>2871</v>
      </c>
      <c r="L29" s="120" t="s">
        <v>93</v>
      </c>
      <c r="M29" s="118" t="s">
        <v>54</v>
      </c>
      <c r="N29" s="120" t="s">
        <v>55</v>
      </c>
      <c r="O29" s="118">
        <v>100</v>
      </c>
      <c r="P29" s="149">
        <v>112</v>
      </c>
      <c r="Q29" s="150" t="s">
        <v>1957</v>
      </c>
      <c r="R29" s="121">
        <v>30000</v>
      </c>
      <c r="S29" s="121">
        <v>89</v>
      </c>
      <c r="T29" s="107">
        <f t="shared" si="2"/>
        <v>2670000</v>
      </c>
      <c r="U29" s="107">
        <f t="shared" si="3"/>
        <v>2990400.0000000005</v>
      </c>
      <c r="V29" s="122"/>
      <c r="W29" s="112">
        <v>2016</v>
      </c>
      <c r="X29" s="123"/>
    </row>
    <row r="30" spans="1:46" ht="50.1" customHeight="1">
      <c r="A30" s="102" t="s">
        <v>4293</v>
      </c>
      <c r="B30" s="103" t="s">
        <v>5974</v>
      </c>
      <c r="C30" s="147" t="s">
        <v>2872</v>
      </c>
      <c r="D30" s="148" t="s">
        <v>2868</v>
      </c>
      <c r="E30" s="147" t="s">
        <v>2873</v>
      </c>
      <c r="F30" s="147" t="s">
        <v>2874</v>
      </c>
      <c r="G30" s="118" t="s">
        <v>4</v>
      </c>
      <c r="H30" s="119">
        <v>100</v>
      </c>
      <c r="I30" s="120" t="s">
        <v>13</v>
      </c>
      <c r="J30" s="105" t="s">
        <v>5</v>
      </c>
      <c r="K30" s="105" t="s">
        <v>2871</v>
      </c>
      <c r="L30" s="120" t="s">
        <v>93</v>
      </c>
      <c r="M30" s="118" t="s">
        <v>54</v>
      </c>
      <c r="N30" s="120" t="s">
        <v>55</v>
      </c>
      <c r="O30" s="118">
        <v>100</v>
      </c>
      <c r="P30" s="149">
        <v>112</v>
      </c>
      <c r="Q30" s="150" t="s">
        <v>1957</v>
      </c>
      <c r="R30" s="121">
        <v>40000</v>
      </c>
      <c r="S30" s="121">
        <v>127</v>
      </c>
      <c r="T30" s="107">
        <f t="shared" si="2"/>
        <v>5080000</v>
      </c>
      <c r="U30" s="107">
        <f t="shared" si="3"/>
        <v>5689600.0000000009</v>
      </c>
      <c r="V30" s="122"/>
      <c r="W30" s="112">
        <v>2016</v>
      </c>
      <c r="X30" s="123"/>
    </row>
    <row r="31" spans="1:46" ht="50.1" customHeight="1">
      <c r="A31" s="102" t="s">
        <v>4294</v>
      </c>
      <c r="B31" s="103" t="s">
        <v>5974</v>
      </c>
      <c r="C31" s="104" t="s">
        <v>1878</v>
      </c>
      <c r="D31" s="104" t="s">
        <v>1879</v>
      </c>
      <c r="E31" s="104" t="s">
        <v>1880</v>
      </c>
      <c r="F31" s="104" t="s">
        <v>1881</v>
      </c>
      <c r="G31" s="104" t="s">
        <v>62</v>
      </c>
      <c r="H31" s="103">
        <v>10</v>
      </c>
      <c r="I31" s="105">
        <v>590000000</v>
      </c>
      <c r="J31" s="105" t="s">
        <v>5</v>
      </c>
      <c r="K31" s="104" t="s">
        <v>1740</v>
      </c>
      <c r="L31" s="105" t="s">
        <v>67</v>
      </c>
      <c r="M31" s="104" t="s">
        <v>54</v>
      </c>
      <c r="N31" s="104" t="s">
        <v>1938</v>
      </c>
      <c r="O31" s="104" t="s">
        <v>56</v>
      </c>
      <c r="P31" s="105">
        <v>168</v>
      </c>
      <c r="Q31" s="104" t="s">
        <v>1727</v>
      </c>
      <c r="R31" s="106">
        <v>500</v>
      </c>
      <c r="S31" s="106">
        <v>135</v>
      </c>
      <c r="T31" s="107">
        <f t="shared" si="2"/>
        <v>67500</v>
      </c>
      <c r="U31" s="107">
        <f t="shared" si="3"/>
        <v>75600</v>
      </c>
      <c r="V31" s="136" t="s">
        <v>777</v>
      </c>
      <c r="W31" s="112">
        <v>2016</v>
      </c>
      <c r="X31" s="103"/>
    </row>
    <row r="32" spans="1:46" ht="50.1" customHeight="1">
      <c r="A32" s="102" t="s">
        <v>4295</v>
      </c>
      <c r="B32" s="103" t="s">
        <v>5974</v>
      </c>
      <c r="C32" s="104" t="s">
        <v>2373</v>
      </c>
      <c r="D32" s="137" t="s">
        <v>2374</v>
      </c>
      <c r="E32" s="103" t="s">
        <v>2375</v>
      </c>
      <c r="F32" s="103" t="s">
        <v>2376</v>
      </c>
      <c r="G32" s="103" t="s">
        <v>4</v>
      </c>
      <c r="H32" s="103">
        <v>0</v>
      </c>
      <c r="I32" s="111">
        <v>590000000</v>
      </c>
      <c r="J32" s="105" t="s">
        <v>5</v>
      </c>
      <c r="K32" s="129" t="s">
        <v>610</v>
      </c>
      <c r="L32" s="112" t="s">
        <v>5</v>
      </c>
      <c r="M32" s="103" t="s">
        <v>54</v>
      </c>
      <c r="N32" s="103" t="s">
        <v>2371</v>
      </c>
      <c r="O32" s="111" t="s">
        <v>1946</v>
      </c>
      <c r="P32" s="103">
        <v>166</v>
      </c>
      <c r="Q32" s="103" t="s">
        <v>2372</v>
      </c>
      <c r="R32" s="134">
        <v>50</v>
      </c>
      <c r="S32" s="151">
        <v>4107</v>
      </c>
      <c r="T32" s="107">
        <f t="shared" si="2"/>
        <v>205350</v>
      </c>
      <c r="U32" s="107">
        <f t="shared" si="3"/>
        <v>229992.00000000003</v>
      </c>
      <c r="V32" s="152"/>
      <c r="W32" s="112">
        <v>2016</v>
      </c>
      <c r="X32" s="103"/>
    </row>
    <row r="33" spans="1:24" ht="50.1" customHeight="1">
      <c r="A33" s="102" t="s">
        <v>4296</v>
      </c>
      <c r="B33" s="103" t="s">
        <v>5974</v>
      </c>
      <c r="C33" s="104" t="s">
        <v>2377</v>
      </c>
      <c r="D33" s="137" t="s">
        <v>2378</v>
      </c>
      <c r="E33" s="103" t="s">
        <v>2379</v>
      </c>
      <c r="F33" s="103"/>
      <c r="G33" s="103" t="s">
        <v>4</v>
      </c>
      <c r="H33" s="103">
        <v>0</v>
      </c>
      <c r="I33" s="111">
        <v>590000000</v>
      </c>
      <c r="J33" s="105" t="s">
        <v>5</v>
      </c>
      <c r="K33" s="129" t="s">
        <v>610</v>
      </c>
      <c r="L33" s="112" t="s">
        <v>5</v>
      </c>
      <c r="M33" s="103" t="s">
        <v>54</v>
      </c>
      <c r="N33" s="103" t="s">
        <v>2371</v>
      </c>
      <c r="O33" s="111" t="s">
        <v>1946</v>
      </c>
      <c r="P33" s="103">
        <v>166</v>
      </c>
      <c r="Q33" s="103" t="s">
        <v>2372</v>
      </c>
      <c r="R33" s="134">
        <v>400</v>
      </c>
      <c r="S33" s="151">
        <v>2554</v>
      </c>
      <c r="T33" s="107">
        <f t="shared" si="2"/>
        <v>1021600</v>
      </c>
      <c r="U33" s="107">
        <f t="shared" si="3"/>
        <v>1144192</v>
      </c>
      <c r="V33" s="152"/>
      <c r="W33" s="112">
        <v>2016</v>
      </c>
      <c r="X33" s="103"/>
    </row>
    <row r="34" spans="1:24" ht="50.1" customHeight="1">
      <c r="A34" s="102" t="s">
        <v>4297</v>
      </c>
      <c r="B34" s="103" t="s">
        <v>5974</v>
      </c>
      <c r="C34" s="104" t="s">
        <v>2256</v>
      </c>
      <c r="D34" s="104" t="s">
        <v>2257</v>
      </c>
      <c r="E34" s="103" t="s">
        <v>2258</v>
      </c>
      <c r="F34" s="103" t="s">
        <v>2259</v>
      </c>
      <c r="G34" s="103" t="s">
        <v>4</v>
      </c>
      <c r="H34" s="103">
        <v>10</v>
      </c>
      <c r="I34" s="112">
        <v>590000000</v>
      </c>
      <c r="J34" s="105" t="s">
        <v>5</v>
      </c>
      <c r="K34" s="103" t="s">
        <v>2160</v>
      </c>
      <c r="L34" s="105" t="s">
        <v>67</v>
      </c>
      <c r="M34" s="103" t="s">
        <v>54</v>
      </c>
      <c r="N34" s="103" t="s">
        <v>1951</v>
      </c>
      <c r="O34" s="103" t="s">
        <v>1946</v>
      </c>
      <c r="P34" s="112">
        <v>796</v>
      </c>
      <c r="Q34" s="103" t="s">
        <v>57</v>
      </c>
      <c r="R34" s="106">
        <v>1000</v>
      </c>
      <c r="S34" s="106">
        <v>41.2</v>
      </c>
      <c r="T34" s="107">
        <f t="shared" si="2"/>
        <v>41200</v>
      </c>
      <c r="U34" s="107">
        <f t="shared" si="3"/>
        <v>46144.000000000007</v>
      </c>
      <c r="V34" s="153"/>
      <c r="W34" s="112">
        <v>2016</v>
      </c>
      <c r="X34" s="103"/>
    </row>
    <row r="35" spans="1:24" ht="50.1" customHeight="1">
      <c r="A35" s="102" t="s">
        <v>4298</v>
      </c>
      <c r="B35" s="103" t="s">
        <v>5974</v>
      </c>
      <c r="C35" s="104" t="s">
        <v>2256</v>
      </c>
      <c r="D35" s="104" t="s">
        <v>2257</v>
      </c>
      <c r="E35" s="103" t="s">
        <v>2258</v>
      </c>
      <c r="F35" s="103" t="s">
        <v>2260</v>
      </c>
      <c r="G35" s="103" t="s">
        <v>4</v>
      </c>
      <c r="H35" s="103">
        <v>10</v>
      </c>
      <c r="I35" s="112">
        <v>590000000</v>
      </c>
      <c r="J35" s="105" t="s">
        <v>5</v>
      </c>
      <c r="K35" s="103" t="s">
        <v>2160</v>
      </c>
      <c r="L35" s="105" t="s">
        <v>67</v>
      </c>
      <c r="M35" s="103" t="s">
        <v>54</v>
      </c>
      <c r="N35" s="103" t="s">
        <v>1951</v>
      </c>
      <c r="O35" s="103" t="s">
        <v>1946</v>
      </c>
      <c r="P35" s="112">
        <v>796</v>
      </c>
      <c r="Q35" s="103" t="s">
        <v>57</v>
      </c>
      <c r="R35" s="106">
        <v>50</v>
      </c>
      <c r="S35" s="106">
        <v>278.10000000000002</v>
      </c>
      <c r="T35" s="107">
        <f t="shared" si="2"/>
        <v>13905.000000000002</v>
      </c>
      <c r="U35" s="107">
        <f t="shared" si="3"/>
        <v>15573.600000000004</v>
      </c>
      <c r="V35" s="153"/>
      <c r="W35" s="112">
        <v>2016</v>
      </c>
      <c r="X35" s="103"/>
    </row>
    <row r="36" spans="1:24" ht="50.1" customHeight="1">
      <c r="A36" s="102" t="s">
        <v>4299</v>
      </c>
      <c r="B36" s="103" t="s">
        <v>5974</v>
      </c>
      <c r="C36" s="104" t="s">
        <v>2256</v>
      </c>
      <c r="D36" s="104" t="s">
        <v>2257</v>
      </c>
      <c r="E36" s="103" t="s">
        <v>2258</v>
      </c>
      <c r="F36" s="103" t="s">
        <v>2261</v>
      </c>
      <c r="G36" s="103" t="s">
        <v>4</v>
      </c>
      <c r="H36" s="103">
        <v>10</v>
      </c>
      <c r="I36" s="112">
        <v>590000000</v>
      </c>
      <c r="J36" s="105" t="s">
        <v>5</v>
      </c>
      <c r="K36" s="103" t="s">
        <v>2160</v>
      </c>
      <c r="L36" s="105" t="s">
        <v>67</v>
      </c>
      <c r="M36" s="103" t="s">
        <v>54</v>
      </c>
      <c r="N36" s="103" t="s">
        <v>1951</v>
      </c>
      <c r="O36" s="103" t="s">
        <v>1946</v>
      </c>
      <c r="P36" s="112">
        <v>796</v>
      </c>
      <c r="Q36" s="103" t="s">
        <v>57</v>
      </c>
      <c r="R36" s="106">
        <v>55048</v>
      </c>
      <c r="S36" s="106">
        <v>0.42</v>
      </c>
      <c r="T36" s="107">
        <f t="shared" si="2"/>
        <v>23120.16</v>
      </c>
      <c r="U36" s="107">
        <f t="shared" si="3"/>
        <v>25894.579200000004</v>
      </c>
      <c r="V36" s="153"/>
      <c r="W36" s="112">
        <v>2016</v>
      </c>
      <c r="X36" s="103"/>
    </row>
    <row r="37" spans="1:24" ht="50.1" customHeight="1">
      <c r="A37" s="57" t="s">
        <v>4300</v>
      </c>
      <c r="B37" s="103" t="s">
        <v>5974</v>
      </c>
      <c r="C37" s="104" t="s">
        <v>2256</v>
      </c>
      <c r="D37" s="104" t="s">
        <v>2257</v>
      </c>
      <c r="E37" s="104" t="s">
        <v>2258</v>
      </c>
      <c r="F37" s="104" t="s">
        <v>2262</v>
      </c>
      <c r="G37" s="103" t="s">
        <v>4</v>
      </c>
      <c r="H37" s="103">
        <v>10</v>
      </c>
      <c r="I37" s="112">
        <v>590000000</v>
      </c>
      <c r="J37" s="112" t="s">
        <v>5</v>
      </c>
      <c r="K37" s="103" t="s">
        <v>2160</v>
      </c>
      <c r="L37" s="112" t="s">
        <v>67</v>
      </c>
      <c r="M37" s="103" t="s">
        <v>54</v>
      </c>
      <c r="N37" s="103" t="s">
        <v>1951</v>
      </c>
      <c r="O37" s="103" t="s">
        <v>1946</v>
      </c>
      <c r="P37" s="112">
        <v>796</v>
      </c>
      <c r="Q37" s="103" t="s">
        <v>57</v>
      </c>
      <c r="R37" s="106">
        <v>250</v>
      </c>
      <c r="S37" s="106">
        <v>5.15</v>
      </c>
      <c r="T37" s="107">
        <v>0</v>
      </c>
      <c r="U37" s="107">
        <f t="shared" ref="U37:U42" si="4">T37*1.12</f>
        <v>0</v>
      </c>
      <c r="V37" s="153"/>
      <c r="W37" s="112">
        <v>2016</v>
      </c>
      <c r="X37" s="103">
        <v>19</v>
      </c>
    </row>
    <row r="38" spans="1:24" ht="50.1" customHeight="1">
      <c r="A38" s="57" t="s">
        <v>7497</v>
      </c>
      <c r="B38" s="103" t="s">
        <v>5974</v>
      </c>
      <c r="C38" s="104" t="s">
        <v>2256</v>
      </c>
      <c r="D38" s="104" t="s">
        <v>2257</v>
      </c>
      <c r="E38" s="104" t="s">
        <v>2258</v>
      </c>
      <c r="F38" s="104" t="s">
        <v>2262</v>
      </c>
      <c r="G38" s="103" t="s">
        <v>4</v>
      </c>
      <c r="H38" s="103">
        <v>10</v>
      </c>
      <c r="I38" s="112">
        <v>590000000</v>
      </c>
      <c r="J38" s="112" t="s">
        <v>5</v>
      </c>
      <c r="K38" s="103" t="s">
        <v>2160</v>
      </c>
      <c r="L38" s="112" t="s">
        <v>67</v>
      </c>
      <c r="M38" s="103" t="s">
        <v>54</v>
      </c>
      <c r="N38" s="103" t="s">
        <v>1951</v>
      </c>
      <c r="O38" s="103" t="s">
        <v>1946</v>
      </c>
      <c r="P38" s="112">
        <v>796</v>
      </c>
      <c r="Q38" s="103" t="s">
        <v>57</v>
      </c>
      <c r="R38" s="106">
        <v>250</v>
      </c>
      <c r="S38" s="106">
        <v>15.18</v>
      </c>
      <c r="T38" s="107">
        <f t="shared" ref="T38" si="5">R38*S38</f>
        <v>3795</v>
      </c>
      <c r="U38" s="107">
        <f t="shared" si="4"/>
        <v>4250.4000000000005</v>
      </c>
      <c r="V38" s="153"/>
      <c r="W38" s="112">
        <v>2016</v>
      </c>
      <c r="X38" s="103"/>
    </row>
    <row r="39" spans="1:24" ht="50.1" customHeight="1">
      <c r="A39" s="57" t="s">
        <v>4301</v>
      </c>
      <c r="B39" s="103" t="s">
        <v>5974</v>
      </c>
      <c r="C39" s="104" t="s">
        <v>2256</v>
      </c>
      <c r="D39" s="104" t="s">
        <v>2257</v>
      </c>
      <c r="E39" s="104" t="s">
        <v>2258</v>
      </c>
      <c r="F39" s="104" t="s">
        <v>2263</v>
      </c>
      <c r="G39" s="103" t="s">
        <v>4</v>
      </c>
      <c r="H39" s="103">
        <v>10</v>
      </c>
      <c r="I39" s="112">
        <v>590000000</v>
      </c>
      <c r="J39" s="112" t="s">
        <v>5</v>
      </c>
      <c r="K39" s="103" t="s">
        <v>2160</v>
      </c>
      <c r="L39" s="112" t="s">
        <v>67</v>
      </c>
      <c r="M39" s="103" t="s">
        <v>54</v>
      </c>
      <c r="N39" s="103" t="s">
        <v>1951</v>
      </c>
      <c r="O39" s="103" t="s">
        <v>1946</v>
      </c>
      <c r="P39" s="112">
        <v>796</v>
      </c>
      <c r="Q39" s="103" t="s">
        <v>57</v>
      </c>
      <c r="R39" s="106">
        <v>4000</v>
      </c>
      <c r="S39" s="106">
        <v>15.45</v>
      </c>
      <c r="T39" s="107">
        <v>0</v>
      </c>
      <c r="U39" s="107">
        <f t="shared" si="4"/>
        <v>0</v>
      </c>
      <c r="V39" s="153"/>
      <c r="W39" s="112">
        <v>2016</v>
      </c>
      <c r="X39" s="103">
        <v>19</v>
      </c>
    </row>
    <row r="40" spans="1:24" ht="50.1" customHeight="1">
      <c r="A40" s="57" t="s">
        <v>7498</v>
      </c>
      <c r="B40" s="103" t="s">
        <v>5974</v>
      </c>
      <c r="C40" s="104" t="s">
        <v>2256</v>
      </c>
      <c r="D40" s="104" t="s">
        <v>2257</v>
      </c>
      <c r="E40" s="104" t="s">
        <v>2258</v>
      </c>
      <c r="F40" s="104" t="s">
        <v>2263</v>
      </c>
      <c r="G40" s="103" t="s">
        <v>4</v>
      </c>
      <c r="H40" s="103">
        <v>10</v>
      </c>
      <c r="I40" s="112">
        <v>590000000</v>
      </c>
      <c r="J40" s="112" t="s">
        <v>5</v>
      </c>
      <c r="K40" s="103" t="s">
        <v>2160</v>
      </c>
      <c r="L40" s="112" t="s">
        <v>67</v>
      </c>
      <c r="M40" s="103" t="s">
        <v>54</v>
      </c>
      <c r="N40" s="103" t="s">
        <v>1951</v>
      </c>
      <c r="O40" s="103" t="s">
        <v>1946</v>
      </c>
      <c r="P40" s="112">
        <v>796</v>
      </c>
      <c r="Q40" s="103" t="s">
        <v>57</v>
      </c>
      <c r="R40" s="106">
        <v>4000</v>
      </c>
      <c r="S40" s="106">
        <v>32.15</v>
      </c>
      <c r="T40" s="107">
        <f t="shared" ref="T40" si="6">R40*S40</f>
        <v>128600</v>
      </c>
      <c r="U40" s="107">
        <f t="shared" si="4"/>
        <v>144032</v>
      </c>
      <c r="V40" s="153"/>
      <c r="W40" s="112">
        <v>2016</v>
      </c>
      <c r="X40" s="103"/>
    </row>
    <row r="41" spans="1:24" ht="50.1" customHeight="1">
      <c r="A41" s="57" t="s">
        <v>4302</v>
      </c>
      <c r="B41" s="103" t="s">
        <v>5974</v>
      </c>
      <c r="C41" s="104" t="s">
        <v>2256</v>
      </c>
      <c r="D41" s="104" t="s">
        <v>2257</v>
      </c>
      <c r="E41" s="104" t="s">
        <v>2258</v>
      </c>
      <c r="F41" s="104" t="s">
        <v>2264</v>
      </c>
      <c r="G41" s="103" t="s">
        <v>4</v>
      </c>
      <c r="H41" s="103">
        <v>10</v>
      </c>
      <c r="I41" s="112">
        <v>590000000</v>
      </c>
      <c r="J41" s="112" t="s">
        <v>5</v>
      </c>
      <c r="K41" s="103" t="s">
        <v>2160</v>
      </c>
      <c r="L41" s="112" t="s">
        <v>67</v>
      </c>
      <c r="M41" s="103" t="s">
        <v>54</v>
      </c>
      <c r="N41" s="103" t="s">
        <v>1951</v>
      </c>
      <c r="O41" s="103" t="s">
        <v>1946</v>
      </c>
      <c r="P41" s="112">
        <v>796</v>
      </c>
      <c r="Q41" s="103" t="s">
        <v>57</v>
      </c>
      <c r="R41" s="106">
        <v>30</v>
      </c>
      <c r="S41" s="106">
        <v>10.3</v>
      </c>
      <c r="T41" s="107">
        <v>0</v>
      </c>
      <c r="U41" s="107">
        <f t="shared" si="4"/>
        <v>0</v>
      </c>
      <c r="V41" s="153"/>
      <c r="W41" s="112">
        <v>2016</v>
      </c>
      <c r="X41" s="103">
        <v>19</v>
      </c>
    </row>
    <row r="42" spans="1:24" ht="50.1" customHeight="1">
      <c r="A42" s="57" t="s">
        <v>7499</v>
      </c>
      <c r="B42" s="103" t="s">
        <v>5974</v>
      </c>
      <c r="C42" s="104" t="s">
        <v>2256</v>
      </c>
      <c r="D42" s="104" t="s">
        <v>2257</v>
      </c>
      <c r="E42" s="104" t="s">
        <v>2258</v>
      </c>
      <c r="F42" s="104" t="s">
        <v>2264</v>
      </c>
      <c r="G42" s="103" t="s">
        <v>4</v>
      </c>
      <c r="H42" s="103">
        <v>10</v>
      </c>
      <c r="I42" s="112">
        <v>590000000</v>
      </c>
      <c r="J42" s="112" t="s">
        <v>5</v>
      </c>
      <c r="K42" s="103" t="s">
        <v>2160</v>
      </c>
      <c r="L42" s="112" t="s">
        <v>67</v>
      </c>
      <c r="M42" s="103" t="s">
        <v>54</v>
      </c>
      <c r="N42" s="103" t="s">
        <v>1951</v>
      </c>
      <c r="O42" s="103" t="s">
        <v>1946</v>
      </c>
      <c r="P42" s="112">
        <v>796</v>
      </c>
      <c r="Q42" s="103" t="s">
        <v>57</v>
      </c>
      <c r="R42" s="106">
        <v>30</v>
      </c>
      <c r="S42" s="106">
        <v>17.86</v>
      </c>
      <c r="T42" s="107">
        <f t="shared" ref="T42" si="7">R42*S42</f>
        <v>535.79999999999995</v>
      </c>
      <c r="U42" s="107">
        <f t="shared" si="4"/>
        <v>600.096</v>
      </c>
      <c r="V42" s="153"/>
      <c r="W42" s="112">
        <v>2016</v>
      </c>
      <c r="X42" s="103"/>
    </row>
    <row r="43" spans="1:24" ht="50.1" customHeight="1">
      <c r="A43" s="102" t="s">
        <v>4303</v>
      </c>
      <c r="B43" s="103" t="s">
        <v>5974</v>
      </c>
      <c r="C43" s="103" t="s">
        <v>2256</v>
      </c>
      <c r="D43" s="104" t="s">
        <v>2257</v>
      </c>
      <c r="E43" s="103" t="s">
        <v>2258</v>
      </c>
      <c r="F43" s="103" t="s">
        <v>2265</v>
      </c>
      <c r="G43" s="103" t="s">
        <v>4</v>
      </c>
      <c r="H43" s="103">
        <v>10</v>
      </c>
      <c r="I43" s="112">
        <v>590000000</v>
      </c>
      <c r="J43" s="105" t="s">
        <v>5</v>
      </c>
      <c r="K43" s="103" t="s">
        <v>2160</v>
      </c>
      <c r="L43" s="105" t="s">
        <v>67</v>
      </c>
      <c r="M43" s="103" t="s">
        <v>54</v>
      </c>
      <c r="N43" s="103" t="s">
        <v>1951</v>
      </c>
      <c r="O43" s="103" t="s">
        <v>1946</v>
      </c>
      <c r="P43" s="112">
        <v>796</v>
      </c>
      <c r="Q43" s="103" t="s">
        <v>57</v>
      </c>
      <c r="R43" s="106">
        <v>600</v>
      </c>
      <c r="S43" s="106">
        <v>20.6</v>
      </c>
      <c r="T43" s="107">
        <f t="shared" si="2"/>
        <v>12360</v>
      </c>
      <c r="U43" s="107">
        <f t="shared" si="3"/>
        <v>13843.2</v>
      </c>
      <c r="V43" s="153"/>
      <c r="W43" s="112">
        <v>2016</v>
      </c>
      <c r="X43" s="103"/>
    </row>
    <row r="44" spans="1:24" ht="50.1" customHeight="1">
      <c r="A44" s="57" t="s">
        <v>4304</v>
      </c>
      <c r="B44" s="103" t="s">
        <v>5974</v>
      </c>
      <c r="C44" s="104" t="s">
        <v>2256</v>
      </c>
      <c r="D44" s="104" t="s">
        <v>2257</v>
      </c>
      <c r="E44" s="104" t="s">
        <v>2258</v>
      </c>
      <c r="F44" s="104" t="s">
        <v>2266</v>
      </c>
      <c r="G44" s="103" t="s">
        <v>4</v>
      </c>
      <c r="H44" s="103">
        <v>10</v>
      </c>
      <c r="I44" s="112">
        <v>590000000</v>
      </c>
      <c r="J44" s="112" t="s">
        <v>5</v>
      </c>
      <c r="K44" s="103" t="s">
        <v>2160</v>
      </c>
      <c r="L44" s="112" t="s">
        <v>67</v>
      </c>
      <c r="M44" s="103" t="s">
        <v>54</v>
      </c>
      <c r="N44" s="103" t="s">
        <v>1951</v>
      </c>
      <c r="O44" s="103" t="s">
        <v>1946</v>
      </c>
      <c r="P44" s="112">
        <v>796</v>
      </c>
      <c r="Q44" s="103" t="s">
        <v>57</v>
      </c>
      <c r="R44" s="106">
        <v>240</v>
      </c>
      <c r="S44" s="106">
        <v>41.2</v>
      </c>
      <c r="T44" s="107">
        <v>0</v>
      </c>
      <c r="U44" s="107">
        <f>T44*1.12</f>
        <v>0</v>
      </c>
      <c r="V44" s="153"/>
      <c r="W44" s="112">
        <v>2016</v>
      </c>
      <c r="X44" s="103">
        <v>19</v>
      </c>
    </row>
    <row r="45" spans="1:24" ht="50.1" customHeight="1">
      <c r="A45" s="57" t="s">
        <v>7500</v>
      </c>
      <c r="B45" s="103" t="s">
        <v>5974</v>
      </c>
      <c r="C45" s="104" t="s">
        <v>2256</v>
      </c>
      <c r="D45" s="104" t="s">
        <v>2257</v>
      </c>
      <c r="E45" s="104" t="s">
        <v>2258</v>
      </c>
      <c r="F45" s="104" t="s">
        <v>2266</v>
      </c>
      <c r="G45" s="103" t="s">
        <v>4</v>
      </c>
      <c r="H45" s="103">
        <v>10</v>
      </c>
      <c r="I45" s="112">
        <v>590000000</v>
      </c>
      <c r="J45" s="112" t="s">
        <v>5</v>
      </c>
      <c r="K45" s="103" t="s">
        <v>2160</v>
      </c>
      <c r="L45" s="112" t="s">
        <v>67</v>
      </c>
      <c r="M45" s="103" t="s">
        <v>54</v>
      </c>
      <c r="N45" s="103" t="s">
        <v>1951</v>
      </c>
      <c r="O45" s="103" t="s">
        <v>1946</v>
      </c>
      <c r="P45" s="112">
        <v>796</v>
      </c>
      <c r="Q45" s="103" t="s">
        <v>57</v>
      </c>
      <c r="R45" s="106">
        <v>240</v>
      </c>
      <c r="S45" s="106">
        <v>60</v>
      </c>
      <c r="T45" s="107">
        <f t="shared" ref="T45" si="8">R45*S45</f>
        <v>14400</v>
      </c>
      <c r="U45" s="107">
        <f>T45*1.12</f>
        <v>16128.000000000002</v>
      </c>
      <c r="V45" s="153"/>
      <c r="W45" s="112">
        <v>2016</v>
      </c>
      <c r="X45" s="103"/>
    </row>
    <row r="46" spans="1:24" ht="50.1" customHeight="1">
      <c r="A46" s="102" t="s">
        <v>4305</v>
      </c>
      <c r="B46" s="103" t="s">
        <v>5974</v>
      </c>
      <c r="C46" s="103" t="s">
        <v>2256</v>
      </c>
      <c r="D46" s="104" t="s">
        <v>2257</v>
      </c>
      <c r="E46" s="103" t="s">
        <v>2258</v>
      </c>
      <c r="F46" s="103" t="s">
        <v>2267</v>
      </c>
      <c r="G46" s="103" t="s">
        <v>4</v>
      </c>
      <c r="H46" s="103">
        <v>10</v>
      </c>
      <c r="I46" s="112">
        <v>590000000</v>
      </c>
      <c r="J46" s="105" t="s">
        <v>5</v>
      </c>
      <c r="K46" s="103" t="s">
        <v>2160</v>
      </c>
      <c r="L46" s="105" t="s">
        <v>67</v>
      </c>
      <c r="M46" s="103" t="s">
        <v>54</v>
      </c>
      <c r="N46" s="103" t="s">
        <v>1951</v>
      </c>
      <c r="O46" s="103" t="s">
        <v>1946</v>
      </c>
      <c r="P46" s="112">
        <v>796</v>
      </c>
      <c r="Q46" s="103" t="s">
        <v>57</v>
      </c>
      <c r="R46" s="106">
        <v>28970</v>
      </c>
      <c r="S46" s="106">
        <v>3.41</v>
      </c>
      <c r="T46" s="107">
        <f t="shared" si="2"/>
        <v>98787.7</v>
      </c>
      <c r="U46" s="107">
        <f t="shared" si="3"/>
        <v>110642.224</v>
      </c>
      <c r="V46" s="153"/>
      <c r="W46" s="112">
        <v>2016</v>
      </c>
      <c r="X46" s="103"/>
    </row>
    <row r="47" spans="1:24" ht="50.1" customHeight="1">
      <c r="A47" s="102" t="s">
        <v>4306</v>
      </c>
      <c r="B47" s="103" t="s">
        <v>5974</v>
      </c>
      <c r="C47" s="103" t="s">
        <v>2256</v>
      </c>
      <c r="D47" s="104" t="s">
        <v>2257</v>
      </c>
      <c r="E47" s="103" t="s">
        <v>2258</v>
      </c>
      <c r="F47" s="103" t="s">
        <v>2268</v>
      </c>
      <c r="G47" s="103" t="s">
        <v>4</v>
      </c>
      <c r="H47" s="103">
        <v>10</v>
      </c>
      <c r="I47" s="112">
        <v>590000000</v>
      </c>
      <c r="J47" s="105" t="s">
        <v>5</v>
      </c>
      <c r="K47" s="103" t="s">
        <v>2160</v>
      </c>
      <c r="L47" s="105" t="s">
        <v>67</v>
      </c>
      <c r="M47" s="103" t="s">
        <v>54</v>
      </c>
      <c r="N47" s="103" t="s">
        <v>1951</v>
      </c>
      <c r="O47" s="103" t="s">
        <v>1946</v>
      </c>
      <c r="P47" s="112">
        <v>796</v>
      </c>
      <c r="Q47" s="103" t="s">
        <v>57</v>
      </c>
      <c r="R47" s="106">
        <v>23071</v>
      </c>
      <c r="S47" s="106">
        <v>3.41</v>
      </c>
      <c r="T47" s="107">
        <f t="shared" si="2"/>
        <v>78672.11</v>
      </c>
      <c r="U47" s="107">
        <f t="shared" si="3"/>
        <v>88112.763200000016</v>
      </c>
      <c r="V47" s="153"/>
      <c r="W47" s="112">
        <v>2016</v>
      </c>
      <c r="X47" s="103"/>
    </row>
    <row r="48" spans="1:24" ht="50.1" customHeight="1">
      <c r="A48" s="102" t="s">
        <v>4307</v>
      </c>
      <c r="B48" s="103" t="s">
        <v>5974</v>
      </c>
      <c r="C48" s="103" t="s">
        <v>2256</v>
      </c>
      <c r="D48" s="104" t="s">
        <v>2257</v>
      </c>
      <c r="E48" s="103" t="s">
        <v>2258</v>
      </c>
      <c r="F48" s="103" t="s">
        <v>2269</v>
      </c>
      <c r="G48" s="103" t="s">
        <v>4</v>
      </c>
      <c r="H48" s="103">
        <v>10</v>
      </c>
      <c r="I48" s="112">
        <v>590000000</v>
      </c>
      <c r="J48" s="105" t="s">
        <v>5</v>
      </c>
      <c r="K48" s="103" t="s">
        <v>2160</v>
      </c>
      <c r="L48" s="105" t="s">
        <v>67</v>
      </c>
      <c r="M48" s="103" t="s">
        <v>54</v>
      </c>
      <c r="N48" s="103" t="s">
        <v>1951</v>
      </c>
      <c r="O48" s="103" t="s">
        <v>1946</v>
      </c>
      <c r="P48" s="112">
        <v>796</v>
      </c>
      <c r="Q48" s="103" t="s">
        <v>57</v>
      </c>
      <c r="R48" s="106">
        <v>66038</v>
      </c>
      <c r="S48" s="106">
        <v>5.35</v>
      </c>
      <c r="T48" s="107">
        <f t="shared" si="2"/>
        <v>353303.3</v>
      </c>
      <c r="U48" s="107">
        <f t="shared" si="3"/>
        <v>395699.696</v>
      </c>
      <c r="V48" s="153"/>
      <c r="W48" s="112">
        <v>2016</v>
      </c>
      <c r="X48" s="103"/>
    </row>
    <row r="49" spans="1:61" ht="50.1" customHeight="1">
      <c r="A49" s="102" t="s">
        <v>4308</v>
      </c>
      <c r="B49" s="103" t="s">
        <v>5974</v>
      </c>
      <c r="C49" s="103" t="s">
        <v>2256</v>
      </c>
      <c r="D49" s="104" t="s">
        <v>2257</v>
      </c>
      <c r="E49" s="103" t="s">
        <v>2258</v>
      </c>
      <c r="F49" s="103" t="s">
        <v>2270</v>
      </c>
      <c r="G49" s="103" t="s">
        <v>4</v>
      </c>
      <c r="H49" s="103">
        <v>10</v>
      </c>
      <c r="I49" s="112">
        <v>590000000</v>
      </c>
      <c r="J49" s="105" t="s">
        <v>5</v>
      </c>
      <c r="K49" s="103" t="s">
        <v>2160</v>
      </c>
      <c r="L49" s="105" t="s">
        <v>67</v>
      </c>
      <c r="M49" s="103" t="s">
        <v>54</v>
      </c>
      <c r="N49" s="103" t="s">
        <v>1951</v>
      </c>
      <c r="O49" s="103" t="s">
        <v>1946</v>
      </c>
      <c r="P49" s="112">
        <v>796</v>
      </c>
      <c r="Q49" s="103" t="s">
        <v>57</v>
      </c>
      <c r="R49" s="106">
        <v>120</v>
      </c>
      <c r="S49" s="106">
        <v>5.35</v>
      </c>
      <c r="T49" s="107">
        <f t="shared" si="2"/>
        <v>642</v>
      </c>
      <c r="U49" s="107">
        <f t="shared" si="3"/>
        <v>719.04000000000008</v>
      </c>
      <c r="V49" s="154"/>
      <c r="W49" s="112">
        <v>2016</v>
      </c>
      <c r="X49" s="103"/>
    </row>
    <row r="50" spans="1:61" ht="50.1" customHeight="1">
      <c r="A50" s="102" t="s">
        <v>4309</v>
      </c>
      <c r="B50" s="103" t="s">
        <v>5974</v>
      </c>
      <c r="C50" s="103" t="s">
        <v>2256</v>
      </c>
      <c r="D50" s="104" t="s">
        <v>2257</v>
      </c>
      <c r="E50" s="103" t="s">
        <v>2258</v>
      </c>
      <c r="F50" s="103" t="s">
        <v>2271</v>
      </c>
      <c r="G50" s="103" t="s">
        <v>4</v>
      </c>
      <c r="H50" s="103">
        <v>10</v>
      </c>
      <c r="I50" s="112">
        <v>590000000</v>
      </c>
      <c r="J50" s="105" t="s">
        <v>5</v>
      </c>
      <c r="K50" s="103" t="s">
        <v>2160</v>
      </c>
      <c r="L50" s="105" t="s">
        <v>67</v>
      </c>
      <c r="M50" s="103" t="s">
        <v>54</v>
      </c>
      <c r="N50" s="103" t="s">
        <v>1951</v>
      </c>
      <c r="O50" s="103" t="s">
        <v>1946</v>
      </c>
      <c r="P50" s="112">
        <v>796</v>
      </c>
      <c r="Q50" s="103" t="s">
        <v>57</v>
      </c>
      <c r="R50" s="106">
        <v>2200</v>
      </c>
      <c r="S50" s="106">
        <v>10.66</v>
      </c>
      <c r="T50" s="107">
        <f t="shared" si="2"/>
        <v>23452</v>
      </c>
      <c r="U50" s="107">
        <f t="shared" si="3"/>
        <v>26266.240000000002</v>
      </c>
      <c r="V50" s="154"/>
      <c r="W50" s="112">
        <v>2016</v>
      </c>
      <c r="X50" s="103"/>
    </row>
    <row r="51" spans="1:61" ht="50.1" customHeight="1">
      <c r="A51" s="102" t="s">
        <v>4310</v>
      </c>
      <c r="B51" s="103" t="s">
        <v>5974</v>
      </c>
      <c r="C51" s="103" t="s">
        <v>2256</v>
      </c>
      <c r="D51" s="104" t="s">
        <v>2257</v>
      </c>
      <c r="E51" s="103" t="s">
        <v>2258</v>
      </c>
      <c r="F51" s="103" t="s">
        <v>2272</v>
      </c>
      <c r="G51" s="103" t="s">
        <v>4</v>
      </c>
      <c r="H51" s="103">
        <v>10</v>
      </c>
      <c r="I51" s="112">
        <v>590000000</v>
      </c>
      <c r="J51" s="105" t="s">
        <v>5</v>
      </c>
      <c r="K51" s="103" t="s">
        <v>2160</v>
      </c>
      <c r="L51" s="105" t="s">
        <v>67</v>
      </c>
      <c r="M51" s="103" t="s">
        <v>54</v>
      </c>
      <c r="N51" s="103" t="s">
        <v>1951</v>
      </c>
      <c r="O51" s="103" t="s">
        <v>1946</v>
      </c>
      <c r="P51" s="112">
        <v>796</v>
      </c>
      <c r="Q51" s="103" t="s">
        <v>57</v>
      </c>
      <c r="R51" s="106">
        <v>406</v>
      </c>
      <c r="S51" s="106">
        <v>10.66</v>
      </c>
      <c r="T51" s="107">
        <f t="shared" si="2"/>
        <v>4327.96</v>
      </c>
      <c r="U51" s="107">
        <f t="shared" si="3"/>
        <v>4847.3152000000009</v>
      </c>
      <c r="V51" s="154"/>
      <c r="W51" s="112">
        <v>2016</v>
      </c>
      <c r="X51" s="103"/>
    </row>
    <row r="52" spans="1:61" ht="50.1" customHeight="1">
      <c r="A52" s="102" t="s">
        <v>4311</v>
      </c>
      <c r="B52" s="103" t="s">
        <v>5974</v>
      </c>
      <c r="C52" s="103" t="s">
        <v>2256</v>
      </c>
      <c r="D52" s="104" t="s">
        <v>2257</v>
      </c>
      <c r="E52" s="103" t="s">
        <v>2258</v>
      </c>
      <c r="F52" s="103" t="s">
        <v>2273</v>
      </c>
      <c r="G52" s="103" t="s">
        <v>4</v>
      </c>
      <c r="H52" s="103">
        <v>10</v>
      </c>
      <c r="I52" s="112">
        <v>590000000</v>
      </c>
      <c r="J52" s="105" t="s">
        <v>5</v>
      </c>
      <c r="K52" s="103" t="s">
        <v>2160</v>
      </c>
      <c r="L52" s="105" t="s">
        <v>67</v>
      </c>
      <c r="M52" s="103" t="s">
        <v>54</v>
      </c>
      <c r="N52" s="103" t="s">
        <v>1951</v>
      </c>
      <c r="O52" s="103" t="s">
        <v>1946</v>
      </c>
      <c r="P52" s="112">
        <v>796</v>
      </c>
      <c r="Q52" s="103" t="s">
        <v>57</v>
      </c>
      <c r="R52" s="106">
        <v>50</v>
      </c>
      <c r="S52" s="106">
        <v>3.41</v>
      </c>
      <c r="T52" s="107">
        <f t="shared" si="2"/>
        <v>170.5</v>
      </c>
      <c r="U52" s="107">
        <f t="shared" si="3"/>
        <v>190.96</v>
      </c>
      <c r="V52" s="154"/>
      <c r="W52" s="112">
        <v>2016</v>
      </c>
      <c r="X52" s="103"/>
    </row>
    <row r="53" spans="1:61" ht="50.1" customHeight="1">
      <c r="A53" s="102" t="s">
        <v>4312</v>
      </c>
      <c r="B53" s="103" t="s">
        <v>5974</v>
      </c>
      <c r="C53" s="103" t="s">
        <v>2256</v>
      </c>
      <c r="D53" s="104" t="s">
        <v>2257</v>
      </c>
      <c r="E53" s="103" t="s">
        <v>2258</v>
      </c>
      <c r="F53" s="103" t="s">
        <v>2274</v>
      </c>
      <c r="G53" s="103" t="s">
        <v>4</v>
      </c>
      <c r="H53" s="103">
        <v>10</v>
      </c>
      <c r="I53" s="112">
        <v>590000000</v>
      </c>
      <c r="J53" s="105" t="s">
        <v>5</v>
      </c>
      <c r="K53" s="103" t="s">
        <v>2160</v>
      </c>
      <c r="L53" s="105" t="s">
        <v>67</v>
      </c>
      <c r="M53" s="103" t="s">
        <v>54</v>
      </c>
      <c r="N53" s="103" t="s">
        <v>1951</v>
      </c>
      <c r="O53" s="103" t="s">
        <v>1946</v>
      </c>
      <c r="P53" s="112">
        <v>796</v>
      </c>
      <c r="Q53" s="103" t="s">
        <v>57</v>
      </c>
      <c r="R53" s="106">
        <v>105081</v>
      </c>
      <c r="S53" s="106">
        <v>3.41</v>
      </c>
      <c r="T53" s="107">
        <f t="shared" si="2"/>
        <v>358326.21</v>
      </c>
      <c r="U53" s="107">
        <f t="shared" si="3"/>
        <v>401325.35520000005</v>
      </c>
      <c r="V53" s="153"/>
      <c r="W53" s="112">
        <v>2016</v>
      </c>
      <c r="X53" s="103"/>
    </row>
    <row r="54" spans="1:61" ht="50.1" customHeight="1">
      <c r="A54" s="102" t="s">
        <v>4313</v>
      </c>
      <c r="B54" s="103" t="s">
        <v>5974</v>
      </c>
      <c r="C54" s="103" t="s">
        <v>2256</v>
      </c>
      <c r="D54" s="104" t="s">
        <v>2257</v>
      </c>
      <c r="E54" s="103" t="s">
        <v>2258</v>
      </c>
      <c r="F54" s="103" t="s">
        <v>2275</v>
      </c>
      <c r="G54" s="103" t="s">
        <v>4</v>
      </c>
      <c r="H54" s="103">
        <v>10</v>
      </c>
      <c r="I54" s="112">
        <v>590000000</v>
      </c>
      <c r="J54" s="105" t="s">
        <v>5</v>
      </c>
      <c r="K54" s="103" t="s">
        <v>2160</v>
      </c>
      <c r="L54" s="105" t="s">
        <v>67</v>
      </c>
      <c r="M54" s="103" t="s">
        <v>54</v>
      </c>
      <c r="N54" s="103" t="s">
        <v>1951</v>
      </c>
      <c r="O54" s="103" t="s">
        <v>1946</v>
      </c>
      <c r="P54" s="112">
        <v>796</v>
      </c>
      <c r="Q54" s="103" t="s">
        <v>57</v>
      </c>
      <c r="R54" s="106">
        <v>161300</v>
      </c>
      <c r="S54" s="106">
        <v>1.71</v>
      </c>
      <c r="T54" s="107">
        <f t="shared" si="2"/>
        <v>275823</v>
      </c>
      <c r="U54" s="107">
        <f t="shared" si="3"/>
        <v>308921.76</v>
      </c>
      <c r="V54" s="153"/>
      <c r="W54" s="112">
        <v>2016</v>
      </c>
      <c r="X54" s="103"/>
    </row>
    <row r="55" spans="1:61" ht="50.1" customHeight="1">
      <c r="A55" s="102" t="s">
        <v>4314</v>
      </c>
      <c r="B55" s="103" t="s">
        <v>5974</v>
      </c>
      <c r="C55" s="104" t="s">
        <v>1912</v>
      </c>
      <c r="D55" s="104" t="s">
        <v>1913</v>
      </c>
      <c r="E55" s="104" t="s">
        <v>1914</v>
      </c>
      <c r="F55" s="104" t="s">
        <v>1915</v>
      </c>
      <c r="G55" s="104" t="s">
        <v>62</v>
      </c>
      <c r="H55" s="103">
        <v>10</v>
      </c>
      <c r="I55" s="105">
        <v>590000000</v>
      </c>
      <c r="J55" s="105" t="s">
        <v>5</v>
      </c>
      <c r="K55" s="104" t="s">
        <v>1740</v>
      </c>
      <c r="L55" s="105" t="s">
        <v>67</v>
      </c>
      <c r="M55" s="104" t="s">
        <v>54</v>
      </c>
      <c r="N55" s="104" t="s">
        <v>1938</v>
      </c>
      <c r="O55" s="104" t="s">
        <v>56</v>
      </c>
      <c r="P55" s="105">
        <v>839</v>
      </c>
      <c r="Q55" s="104" t="s">
        <v>318</v>
      </c>
      <c r="R55" s="106">
        <v>5</v>
      </c>
      <c r="S55" s="106">
        <v>32500</v>
      </c>
      <c r="T55" s="107">
        <f t="shared" si="2"/>
        <v>162500</v>
      </c>
      <c r="U55" s="107">
        <f t="shared" si="3"/>
        <v>182000.00000000003</v>
      </c>
      <c r="V55" s="108" t="s">
        <v>777</v>
      </c>
      <c r="W55" s="112">
        <v>2016</v>
      </c>
      <c r="X55" s="103"/>
    </row>
    <row r="56" spans="1:61" ht="50.1" customHeight="1">
      <c r="A56" s="102" t="s">
        <v>4315</v>
      </c>
      <c r="B56" s="103" t="s">
        <v>5974</v>
      </c>
      <c r="C56" s="104" t="s">
        <v>1122</v>
      </c>
      <c r="D56" s="104" t="s">
        <v>1123</v>
      </c>
      <c r="E56" s="104" t="s">
        <v>1124</v>
      </c>
      <c r="F56" s="104" t="s">
        <v>1125</v>
      </c>
      <c r="G56" s="104" t="s">
        <v>4</v>
      </c>
      <c r="H56" s="103">
        <v>0</v>
      </c>
      <c r="I56" s="105">
        <v>590000000</v>
      </c>
      <c r="J56" s="105" t="s">
        <v>5</v>
      </c>
      <c r="K56" s="104" t="s">
        <v>866</v>
      </c>
      <c r="L56" s="104" t="s">
        <v>5</v>
      </c>
      <c r="M56" s="104" t="s">
        <v>54</v>
      </c>
      <c r="N56" s="104" t="s">
        <v>1126</v>
      </c>
      <c r="O56" s="104" t="s">
        <v>532</v>
      </c>
      <c r="P56" s="105" t="s">
        <v>871</v>
      </c>
      <c r="Q56" s="104" t="s">
        <v>57</v>
      </c>
      <c r="R56" s="106">
        <v>1</v>
      </c>
      <c r="S56" s="106">
        <v>350000</v>
      </c>
      <c r="T56" s="107">
        <f t="shared" si="2"/>
        <v>350000</v>
      </c>
      <c r="U56" s="107">
        <f t="shared" si="3"/>
        <v>392000.00000000006</v>
      </c>
      <c r="V56" s="136"/>
      <c r="W56" s="112">
        <v>2016</v>
      </c>
      <c r="X56" s="103"/>
    </row>
    <row r="57" spans="1:61" ht="50.1" customHeight="1">
      <c r="A57" s="102" t="s">
        <v>4316</v>
      </c>
      <c r="B57" s="103" t="s">
        <v>5974</v>
      </c>
      <c r="C57" s="104" t="s">
        <v>426</v>
      </c>
      <c r="D57" s="104" t="s">
        <v>427</v>
      </c>
      <c r="E57" s="104" t="s">
        <v>428</v>
      </c>
      <c r="F57" s="104" t="s">
        <v>429</v>
      </c>
      <c r="G57" s="104" t="s">
        <v>4</v>
      </c>
      <c r="H57" s="103">
        <v>0</v>
      </c>
      <c r="I57" s="155" t="s">
        <v>13</v>
      </c>
      <c r="J57" s="105" t="s">
        <v>5</v>
      </c>
      <c r="K57" s="114" t="s">
        <v>430</v>
      </c>
      <c r="L57" s="105" t="s">
        <v>67</v>
      </c>
      <c r="M57" s="114" t="s">
        <v>144</v>
      </c>
      <c r="N57" s="114" t="s">
        <v>364</v>
      </c>
      <c r="O57" s="105" t="s">
        <v>146</v>
      </c>
      <c r="P57" s="114">
        <v>796</v>
      </c>
      <c r="Q57" s="104" t="s">
        <v>57</v>
      </c>
      <c r="R57" s="115">
        <v>6</v>
      </c>
      <c r="S57" s="115">
        <v>108</v>
      </c>
      <c r="T57" s="107">
        <f t="shared" si="2"/>
        <v>648</v>
      </c>
      <c r="U57" s="107">
        <f t="shared" si="3"/>
        <v>725.7600000000001</v>
      </c>
      <c r="V57" s="156"/>
      <c r="W57" s="112">
        <v>2016</v>
      </c>
      <c r="X57" s="103"/>
    </row>
    <row r="58" spans="1:61" s="29" customFormat="1" ht="50.1" customHeight="1">
      <c r="A58" s="220" t="s">
        <v>4317</v>
      </c>
      <c r="B58" s="220" t="s">
        <v>5974</v>
      </c>
      <c r="C58" s="221" t="s">
        <v>431</v>
      </c>
      <c r="D58" s="221" t="s">
        <v>427</v>
      </c>
      <c r="E58" s="221" t="s">
        <v>432</v>
      </c>
      <c r="F58" s="221" t="s">
        <v>433</v>
      </c>
      <c r="G58" s="220" t="s">
        <v>4</v>
      </c>
      <c r="H58" s="220">
        <v>0</v>
      </c>
      <c r="I58" s="426">
        <v>590000000</v>
      </c>
      <c r="J58" s="222" t="s">
        <v>5</v>
      </c>
      <c r="K58" s="70" t="s">
        <v>434</v>
      </c>
      <c r="L58" s="222" t="s">
        <v>67</v>
      </c>
      <c r="M58" s="70" t="s">
        <v>144</v>
      </c>
      <c r="N58" s="70" t="s">
        <v>364</v>
      </c>
      <c r="O58" s="222" t="s">
        <v>146</v>
      </c>
      <c r="P58" s="70">
        <v>796</v>
      </c>
      <c r="Q58" s="220" t="s">
        <v>57</v>
      </c>
      <c r="R58" s="506">
        <v>6</v>
      </c>
      <c r="S58" s="506">
        <v>54</v>
      </c>
      <c r="T58" s="506">
        <v>0</v>
      </c>
      <c r="U58" s="506">
        <v>0</v>
      </c>
      <c r="V58" s="479"/>
      <c r="W58" s="222">
        <v>2016</v>
      </c>
      <c r="X58" s="220">
        <v>11</v>
      </c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</row>
    <row r="59" spans="1:61" s="29" customFormat="1" ht="50.1" customHeight="1">
      <c r="A59" s="220" t="s">
        <v>9417</v>
      </c>
      <c r="B59" s="220" t="s">
        <v>5974</v>
      </c>
      <c r="C59" s="221" t="s">
        <v>431</v>
      </c>
      <c r="D59" s="221" t="s">
        <v>427</v>
      </c>
      <c r="E59" s="221" t="s">
        <v>432</v>
      </c>
      <c r="F59" s="221" t="s">
        <v>433</v>
      </c>
      <c r="G59" s="220" t="s">
        <v>4</v>
      </c>
      <c r="H59" s="220">
        <v>0</v>
      </c>
      <c r="I59" s="426">
        <v>590000000</v>
      </c>
      <c r="J59" s="222" t="s">
        <v>5</v>
      </c>
      <c r="K59" s="70" t="s">
        <v>9387</v>
      </c>
      <c r="L59" s="222" t="s">
        <v>67</v>
      </c>
      <c r="M59" s="70" t="s">
        <v>144</v>
      </c>
      <c r="N59" s="70" t="s">
        <v>364</v>
      </c>
      <c r="O59" s="222" t="s">
        <v>9407</v>
      </c>
      <c r="P59" s="70">
        <v>796</v>
      </c>
      <c r="Q59" s="220" t="s">
        <v>57</v>
      </c>
      <c r="R59" s="506">
        <v>6</v>
      </c>
      <c r="S59" s="506">
        <v>54</v>
      </c>
      <c r="T59" s="506">
        <f>R59*S59</f>
        <v>324</v>
      </c>
      <c r="U59" s="506">
        <f>T59*1.12</f>
        <v>362.88000000000005</v>
      </c>
      <c r="V59" s="479"/>
      <c r="W59" s="222">
        <v>2016</v>
      </c>
      <c r="X59" s="22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</row>
    <row r="60" spans="1:61" ht="50.1" customHeight="1">
      <c r="A60" s="102" t="s">
        <v>4318</v>
      </c>
      <c r="B60" s="103" t="s">
        <v>5974</v>
      </c>
      <c r="C60" s="104" t="s">
        <v>1645</v>
      </c>
      <c r="D60" s="104" t="s">
        <v>1646</v>
      </c>
      <c r="E60" s="104" t="s">
        <v>1647</v>
      </c>
      <c r="F60" s="104" t="s">
        <v>1648</v>
      </c>
      <c r="G60" s="104" t="s">
        <v>4</v>
      </c>
      <c r="H60" s="103">
        <v>0</v>
      </c>
      <c r="I60" s="105">
        <v>590000000</v>
      </c>
      <c r="J60" s="105" t="s">
        <v>5</v>
      </c>
      <c r="K60" s="104" t="s">
        <v>866</v>
      </c>
      <c r="L60" s="105" t="s">
        <v>67</v>
      </c>
      <c r="M60" s="104" t="s">
        <v>201</v>
      </c>
      <c r="N60" s="104" t="s">
        <v>1291</v>
      </c>
      <c r="O60" s="104" t="s">
        <v>532</v>
      </c>
      <c r="P60" s="105">
        <v>796</v>
      </c>
      <c r="Q60" s="104" t="s">
        <v>57</v>
      </c>
      <c r="R60" s="106">
        <v>5</v>
      </c>
      <c r="S60" s="106">
        <v>360</v>
      </c>
      <c r="T60" s="107">
        <f t="shared" si="2"/>
        <v>1800</v>
      </c>
      <c r="U60" s="107">
        <f t="shared" si="3"/>
        <v>2016.0000000000002</v>
      </c>
      <c r="V60" s="136"/>
      <c r="W60" s="112">
        <v>2016</v>
      </c>
      <c r="X60" s="103"/>
    </row>
    <row r="61" spans="1:61" ht="50.1" customHeight="1">
      <c r="A61" s="102" t="s">
        <v>4319</v>
      </c>
      <c r="B61" s="103" t="s">
        <v>5974</v>
      </c>
      <c r="C61" s="103" t="s">
        <v>2952</v>
      </c>
      <c r="D61" s="104" t="s">
        <v>2953</v>
      </c>
      <c r="E61" s="103" t="s">
        <v>2954</v>
      </c>
      <c r="F61" s="103" t="s">
        <v>2955</v>
      </c>
      <c r="G61" s="118" t="s">
        <v>4</v>
      </c>
      <c r="H61" s="103">
        <v>0</v>
      </c>
      <c r="I61" s="118" t="s">
        <v>13</v>
      </c>
      <c r="J61" s="112" t="s">
        <v>5</v>
      </c>
      <c r="K61" s="112" t="s">
        <v>143</v>
      </c>
      <c r="L61" s="112" t="s">
        <v>2932</v>
      </c>
      <c r="M61" s="118" t="s">
        <v>144</v>
      </c>
      <c r="N61" s="112" t="s">
        <v>2942</v>
      </c>
      <c r="O61" s="112" t="s">
        <v>146</v>
      </c>
      <c r="P61" s="112" t="s">
        <v>871</v>
      </c>
      <c r="Q61" s="112" t="s">
        <v>57</v>
      </c>
      <c r="R61" s="103">
        <v>2</v>
      </c>
      <c r="S61" s="139">
        <v>550</v>
      </c>
      <c r="T61" s="107">
        <f t="shared" si="2"/>
        <v>1100</v>
      </c>
      <c r="U61" s="107">
        <f t="shared" si="3"/>
        <v>1232.0000000000002</v>
      </c>
      <c r="V61" s="157"/>
      <c r="W61" s="112">
        <v>2016</v>
      </c>
      <c r="X61" s="158"/>
    </row>
    <row r="62" spans="1:61" s="29" customFormat="1" ht="50.1" customHeight="1">
      <c r="A62" s="64" t="s">
        <v>4320</v>
      </c>
      <c r="B62" s="220" t="s">
        <v>5974</v>
      </c>
      <c r="C62" s="221" t="s">
        <v>2201</v>
      </c>
      <c r="D62" s="221" t="s">
        <v>2202</v>
      </c>
      <c r="E62" s="221" t="s">
        <v>2203</v>
      </c>
      <c r="F62" s="221" t="s">
        <v>2204</v>
      </c>
      <c r="G62" s="220" t="s">
        <v>631</v>
      </c>
      <c r="H62" s="220">
        <v>89.3</v>
      </c>
      <c r="I62" s="222">
        <v>590000000</v>
      </c>
      <c r="J62" s="222" t="s">
        <v>5</v>
      </c>
      <c r="K62" s="220" t="s">
        <v>2160</v>
      </c>
      <c r="L62" s="222" t="s">
        <v>67</v>
      </c>
      <c r="M62" s="220" t="s">
        <v>54</v>
      </c>
      <c r="N62" s="220" t="s">
        <v>1951</v>
      </c>
      <c r="O62" s="220" t="s">
        <v>1946</v>
      </c>
      <c r="P62" s="222">
        <v>715</v>
      </c>
      <c r="Q62" s="220" t="s">
        <v>2140</v>
      </c>
      <c r="R62" s="505">
        <v>15</v>
      </c>
      <c r="S62" s="505">
        <v>5965.25</v>
      </c>
      <c r="T62" s="506">
        <v>0</v>
      </c>
      <c r="U62" s="506">
        <f>T62*1.12</f>
        <v>0</v>
      </c>
      <c r="V62" s="556" t="s">
        <v>777</v>
      </c>
      <c r="W62" s="222">
        <v>2016</v>
      </c>
      <c r="X62" s="220" t="s">
        <v>8965</v>
      </c>
      <c r="Y62" s="30"/>
      <c r="Z62" s="30"/>
      <c r="AA62" s="30"/>
      <c r="AB62" s="30"/>
      <c r="AC62" s="30"/>
      <c r="AD62" s="30"/>
      <c r="AE62" s="30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</row>
    <row r="63" spans="1:61" s="29" customFormat="1" ht="50.1" customHeight="1">
      <c r="A63" s="64" t="s">
        <v>8968</v>
      </c>
      <c r="B63" s="220" t="s">
        <v>5974</v>
      </c>
      <c r="C63" s="221" t="s">
        <v>2201</v>
      </c>
      <c r="D63" s="221" t="s">
        <v>2202</v>
      </c>
      <c r="E63" s="221" t="s">
        <v>2203</v>
      </c>
      <c r="F63" s="221" t="s">
        <v>2204</v>
      </c>
      <c r="G63" s="220" t="s">
        <v>62</v>
      </c>
      <c r="H63" s="220">
        <v>89.3</v>
      </c>
      <c r="I63" s="222">
        <v>590000000</v>
      </c>
      <c r="J63" s="222" t="s">
        <v>5</v>
      </c>
      <c r="K63" s="220" t="s">
        <v>8967</v>
      </c>
      <c r="L63" s="222" t="s">
        <v>67</v>
      </c>
      <c r="M63" s="220" t="s">
        <v>54</v>
      </c>
      <c r="N63" s="220" t="s">
        <v>2219</v>
      </c>
      <c r="O63" s="220" t="s">
        <v>1946</v>
      </c>
      <c r="P63" s="222">
        <v>715</v>
      </c>
      <c r="Q63" s="220" t="s">
        <v>2140</v>
      </c>
      <c r="R63" s="505">
        <v>15</v>
      </c>
      <c r="S63" s="505">
        <v>6250</v>
      </c>
      <c r="T63" s="506">
        <f t="shared" ref="T63" si="9">R63*S63</f>
        <v>93750</v>
      </c>
      <c r="U63" s="506">
        <f>T63*1.12</f>
        <v>105000.00000000001</v>
      </c>
      <c r="V63" s="556"/>
      <c r="W63" s="222">
        <v>2016</v>
      </c>
      <c r="X63" s="220"/>
      <c r="Y63" s="30"/>
      <c r="Z63" s="30"/>
      <c r="AA63" s="30"/>
      <c r="AB63" s="30"/>
      <c r="AC63" s="30"/>
      <c r="AD63" s="30"/>
      <c r="AE63" s="30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</row>
    <row r="64" spans="1:61" s="29" customFormat="1" ht="50.1" customHeight="1">
      <c r="A64" s="64" t="s">
        <v>4321</v>
      </c>
      <c r="B64" s="220" t="s">
        <v>5974</v>
      </c>
      <c r="C64" s="221" t="s">
        <v>2205</v>
      </c>
      <c r="D64" s="221" t="s">
        <v>2202</v>
      </c>
      <c r="E64" s="221" t="s">
        <v>2206</v>
      </c>
      <c r="F64" s="221" t="s">
        <v>2207</v>
      </c>
      <c r="G64" s="220" t="s">
        <v>631</v>
      </c>
      <c r="H64" s="220">
        <v>68.899999999999991</v>
      </c>
      <c r="I64" s="222">
        <v>590000000</v>
      </c>
      <c r="J64" s="222" t="s">
        <v>5</v>
      </c>
      <c r="K64" s="220" t="s">
        <v>2160</v>
      </c>
      <c r="L64" s="222" t="s">
        <v>67</v>
      </c>
      <c r="M64" s="220" t="s">
        <v>54</v>
      </c>
      <c r="N64" s="220" t="s">
        <v>1951</v>
      </c>
      <c r="O64" s="220" t="s">
        <v>1946</v>
      </c>
      <c r="P64" s="222">
        <v>715</v>
      </c>
      <c r="Q64" s="220" t="s">
        <v>2140</v>
      </c>
      <c r="R64" s="505">
        <v>455</v>
      </c>
      <c r="S64" s="505">
        <v>3179.1</v>
      </c>
      <c r="T64" s="506">
        <v>0</v>
      </c>
      <c r="U64" s="506">
        <f>T64*1.12</f>
        <v>0</v>
      </c>
      <c r="V64" s="556" t="s">
        <v>777</v>
      </c>
      <c r="W64" s="222">
        <v>2016</v>
      </c>
      <c r="X64" s="220" t="s">
        <v>8965</v>
      </c>
      <c r="Y64" s="30"/>
      <c r="Z64" s="30"/>
      <c r="AA64" s="30"/>
      <c r="AB64" s="30"/>
      <c r="AC64" s="30"/>
      <c r="AD64" s="30"/>
      <c r="AE64" s="30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</row>
    <row r="65" spans="1:56" s="29" customFormat="1" ht="50.1" customHeight="1">
      <c r="A65" s="64" t="s">
        <v>8969</v>
      </c>
      <c r="B65" s="220" t="s">
        <v>5974</v>
      </c>
      <c r="C65" s="221" t="s">
        <v>2205</v>
      </c>
      <c r="D65" s="221" t="s">
        <v>2202</v>
      </c>
      <c r="E65" s="221" t="s">
        <v>2206</v>
      </c>
      <c r="F65" s="221" t="s">
        <v>2207</v>
      </c>
      <c r="G65" s="220" t="s">
        <v>62</v>
      </c>
      <c r="H65" s="220">
        <v>68.899999999999991</v>
      </c>
      <c r="I65" s="222">
        <v>590000000</v>
      </c>
      <c r="J65" s="222" t="s">
        <v>5</v>
      </c>
      <c r="K65" s="220" t="s">
        <v>8967</v>
      </c>
      <c r="L65" s="222" t="s">
        <v>67</v>
      </c>
      <c r="M65" s="220" t="s">
        <v>54</v>
      </c>
      <c r="N65" s="220" t="s">
        <v>2219</v>
      </c>
      <c r="O65" s="220" t="s">
        <v>1946</v>
      </c>
      <c r="P65" s="222">
        <v>715</v>
      </c>
      <c r="Q65" s="220" t="s">
        <v>2140</v>
      </c>
      <c r="R65" s="505">
        <v>455</v>
      </c>
      <c r="S65" s="505">
        <v>5200</v>
      </c>
      <c r="T65" s="506">
        <f t="shared" ref="T65" si="10">R65*S65</f>
        <v>2366000</v>
      </c>
      <c r="U65" s="506">
        <f>T65*1.12</f>
        <v>2649920.0000000005</v>
      </c>
      <c r="V65" s="556"/>
      <c r="W65" s="222">
        <v>2016</v>
      </c>
      <c r="X65" s="220"/>
      <c r="Y65" s="30"/>
      <c r="Z65" s="30"/>
      <c r="AA65" s="30"/>
      <c r="AB65" s="30"/>
      <c r="AC65" s="30"/>
      <c r="AD65" s="30"/>
      <c r="AE65" s="30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</row>
    <row r="66" spans="1:56" ht="50.1" customHeight="1">
      <c r="A66" s="102" t="s">
        <v>4322</v>
      </c>
      <c r="B66" s="103" t="s">
        <v>5974</v>
      </c>
      <c r="C66" s="104" t="s">
        <v>440</v>
      </c>
      <c r="D66" s="104" t="s">
        <v>441</v>
      </c>
      <c r="E66" s="104" t="s">
        <v>442</v>
      </c>
      <c r="F66" s="104" t="s">
        <v>443</v>
      </c>
      <c r="G66" s="159" t="s">
        <v>4</v>
      </c>
      <c r="H66" s="103">
        <v>0</v>
      </c>
      <c r="I66" s="155" t="s">
        <v>13</v>
      </c>
      <c r="J66" s="105" t="s">
        <v>5</v>
      </c>
      <c r="K66" s="114" t="s">
        <v>430</v>
      </c>
      <c r="L66" s="105" t="s">
        <v>67</v>
      </c>
      <c r="M66" s="114" t="s">
        <v>144</v>
      </c>
      <c r="N66" s="114" t="s">
        <v>364</v>
      </c>
      <c r="O66" s="105" t="s">
        <v>146</v>
      </c>
      <c r="P66" s="114">
        <v>5111</v>
      </c>
      <c r="Q66" s="104" t="s">
        <v>370</v>
      </c>
      <c r="R66" s="115">
        <v>10</v>
      </c>
      <c r="S66" s="115">
        <v>192</v>
      </c>
      <c r="T66" s="107">
        <f t="shared" si="2"/>
        <v>1920</v>
      </c>
      <c r="U66" s="107">
        <f t="shared" si="3"/>
        <v>2150.4</v>
      </c>
      <c r="V66" s="104"/>
      <c r="W66" s="112">
        <v>2016</v>
      </c>
      <c r="X66" s="103"/>
    </row>
    <row r="67" spans="1:56" ht="50.1" customHeight="1">
      <c r="A67" s="102" t="s">
        <v>4323</v>
      </c>
      <c r="B67" s="103" t="s">
        <v>5974</v>
      </c>
      <c r="C67" s="104" t="s">
        <v>502</v>
      </c>
      <c r="D67" s="104" t="s">
        <v>441</v>
      </c>
      <c r="E67" s="104" t="s">
        <v>503</v>
      </c>
      <c r="F67" s="104" t="s">
        <v>504</v>
      </c>
      <c r="G67" s="104" t="s">
        <v>4</v>
      </c>
      <c r="H67" s="103">
        <v>0</v>
      </c>
      <c r="I67" s="113">
        <v>590000000</v>
      </c>
      <c r="J67" s="105" t="s">
        <v>5</v>
      </c>
      <c r="K67" s="114" t="s">
        <v>479</v>
      </c>
      <c r="L67" s="105" t="s">
        <v>67</v>
      </c>
      <c r="M67" s="114" t="s">
        <v>144</v>
      </c>
      <c r="N67" s="114" t="s">
        <v>364</v>
      </c>
      <c r="O67" s="105" t="s">
        <v>146</v>
      </c>
      <c r="P67" s="114">
        <v>5111</v>
      </c>
      <c r="Q67" s="104" t="s">
        <v>370</v>
      </c>
      <c r="R67" s="115">
        <v>1</v>
      </c>
      <c r="S67" s="115">
        <v>7500</v>
      </c>
      <c r="T67" s="107">
        <f t="shared" si="2"/>
        <v>7500</v>
      </c>
      <c r="U67" s="107">
        <f t="shared" si="3"/>
        <v>8400</v>
      </c>
      <c r="V67" s="114"/>
      <c r="W67" s="112">
        <v>2016</v>
      </c>
      <c r="X67" s="103"/>
    </row>
    <row r="68" spans="1:56" ht="50.1" customHeight="1">
      <c r="A68" s="102" t="s">
        <v>4324</v>
      </c>
      <c r="B68" s="103" t="s">
        <v>5974</v>
      </c>
      <c r="C68" s="104" t="s">
        <v>502</v>
      </c>
      <c r="D68" s="104" t="s">
        <v>441</v>
      </c>
      <c r="E68" s="104" t="s">
        <v>503</v>
      </c>
      <c r="F68" s="104" t="s">
        <v>505</v>
      </c>
      <c r="G68" s="104" t="s">
        <v>4</v>
      </c>
      <c r="H68" s="103">
        <v>0</v>
      </c>
      <c r="I68" s="113">
        <v>590000000</v>
      </c>
      <c r="J68" s="105" t="s">
        <v>5</v>
      </c>
      <c r="K68" s="114" t="s">
        <v>475</v>
      </c>
      <c r="L68" s="105" t="s">
        <v>67</v>
      </c>
      <c r="M68" s="114" t="s">
        <v>144</v>
      </c>
      <c r="N68" s="114" t="s">
        <v>364</v>
      </c>
      <c r="O68" s="105" t="s">
        <v>146</v>
      </c>
      <c r="P68" s="114">
        <v>5111</v>
      </c>
      <c r="Q68" s="104" t="s">
        <v>370</v>
      </c>
      <c r="R68" s="115">
        <v>6</v>
      </c>
      <c r="S68" s="115">
        <v>3500</v>
      </c>
      <c r="T68" s="107">
        <f t="shared" si="2"/>
        <v>21000</v>
      </c>
      <c r="U68" s="107">
        <f t="shared" si="3"/>
        <v>23520.000000000004</v>
      </c>
      <c r="V68" s="114"/>
      <c r="W68" s="112">
        <v>2016</v>
      </c>
      <c r="X68" s="103"/>
    </row>
    <row r="69" spans="1:56" ht="50.1" customHeight="1">
      <c r="A69" s="102" t="s">
        <v>4325</v>
      </c>
      <c r="B69" s="103" t="s">
        <v>5974</v>
      </c>
      <c r="C69" s="104" t="s">
        <v>506</v>
      </c>
      <c r="D69" s="104" t="s">
        <v>441</v>
      </c>
      <c r="E69" s="104" t="s">
        <v>507</v>
      </c>
      <c r="F69" s="104" t="s">
        <v>508</v>
      </c>
      <c r="G69" s="104" t="s">
        <v>4</v>
      </c>
      <c r="H69" s="103">
        <v>0</v>
      </c>
      <c r="I69" s="113">
        <v>590000000</v>
      </c>
      <c r="J69" s="105" t="s">
        <v>5</v>
      </c>
      <c r="K69" s="114" t="s">
        <v>475</v>
      </c>
      <c r="L69" s="105" t="s">
        <v>67</v>
      </c>
      <c r="M69" s="114" t="s">
        <v>144</v>
      </c>
      <c r="N69" s="114" t="s">
        <v>364</v>
      </c>
      <c r="O69" s="105" t="s">
        <v>146</v>
      </c>
      <c r="P69" s="114">
        <v>5111</v>
      </c>
      <c r="Q69" s="104" t="s">
        <v>370</v>
      </c>
      <c r="R69" s="115">
        <v>3</v>
      </c>
      <c r="S69" s="115">
        <v>4400</v>
      </c>
      <c r="T69" s="107">
        <f t="shared" si="2"/>
        <v>13200</v>
      </c>
      <c r="U69" s="107">
        <f t="shared" si="3"/>
        <v>14784.000000000002</v>
      </c>
      <c r="V69" s="114"/>
      <c r="W69" s="112">
        <v>2016</v>
      </c>
      <c r="X69" s="103"/>
    </row>
    <row r="70" spans="1:56" ht="50.1" customHeight="1">
      <c r="A70" s="102" t="s">
        <v>4326</v>
      </c>
      <c r="B70" s="103" t="s">
        <v>5974</v>
      </c>
      <c r="C70" s="104" t="s">
        <v>506</v>
      </c>
      <c r="D70" s="104" t="s">
        <v>441</v>
      </c>
      <c r="E70" s="104" t="s">
        <v>507</v>
      </c>
      <c r="F70" s="104" t="s">
        <v>509</v>
      </c>
      <c r="G70" s="104" t="s">
        <v>4</v>
      </c>
      <c r="H70" s="103">
        <v>0</v>
      </c>
      <c r="I70" s="113">
        <v>590000000</v>
      </c>
      <c r="J70" s="105" t="s">
        <v>5</v>
      </c>
      <c r="K70" s="114" t="s">
        <v>475</v>
      </c>
      <c r="L70" s="105" t="s">
        <v>67</v>
      </c>
      <c r="M70" s="114" t="s">
        <v>144</v>
      </c>
      <c r="N70" s="114" t="s">
        <v>364</v>
      </c>
      <c r="O70" s="105" t="s">
        <v>146</v>
      </c>
      <c r="P70" s="114">
        <v>5111</v>
      </c>
      <c r="Q70" s="104" t="s">
        <v>370</v>
      </c>
      <c r="R70" s="115">
        <v>6</v>
      </c>
      <c r="S70" s="160">
        <v>4000</v>
      </c>
      <c r="T70" s="107">
        <f t="shared" si="2"/>
        <v>24000</v>
      </c>
      <c r="U70" s="107">
        <f t="shared" si="3"/>
        <v>26880.000000000004</v>
      </c>
      <c r="V70" s="114"/>
      <c r="W70" s="112">
        <v>2016</v>
      </c>
      <c r="X70" s="103"/>
    </row>
    <row r="71" spans="1:56" ht="50.1" customHeight="1">
      <c r="A71" s="102" t="s">
        <v>4327</v>
      </c>
      <c r="B71" s="103" t="s">
        <v>5974</v>
      </c>
      <c r="C71" s="103" t="s">
        <v>2253</v>
      </c>
      <c r="D71" s="104" t="s">
        <v>441</v>
      </c>
      <c r="E71" s="103" t="s">
        <v>2254</v>
      </c>
      <c r="F71" s="103" t="s">
        <v>2255</v>
      </c>
      <c r="G71" s="103" t="s">
        <v>4</v>
      </c>
      <c r="H71" s="103">
        <v>0</v>
      </c>
      <c r="I71" s="112">
        <v>590000000</v>
      </c>
      <c r="J71" s="105" t="s">
        <v>5</v>
      </c>
      <c r="K71" s="103" t="s">
        <v>479</v>
      </c>
      <c r="L71" s="105" t="s">
        <v>67</v>
      </c>
      <c r="M71" s="103" t="s">
        <v>54</v>
      </c>
      <c r="N71" s="103" t="s">
        <v>1945</v>
      </c>
      <c r="O71" s="103" t="s">
        <v>1946</v>
      </c>
      <c r="P71" s="112">
        <v>736</v>
      </c>
      <c r="Q71" s="103" t="s">
        <v>1331</v>
      </c>
      <c r="R71" s="106">
        <v>6</v>
      </c>
      <c r="S71" s="161">
        <v>92000</v>
      </c>
      <c r="T71" s="107">
        <f t="shared" si="2"/>
        <v>552000</v>
      </c>
      <c r="U71" s="107">
        <f t="shared" si="3"/>
        <v>618240.00000000012</v>
      </c>
      <c r="V71" s="153"/>
      <c r="W71" s="112">
        <v>2016</v>
      </c>
      <c r="X71" s="103"/>
    </row>
    <row r="72" spans="1:56" ht="50.1" customHeight="1">
      <c r="A72" s="102" t="s">
        <v>4328</v>
      </c>
      <c r="B72" s="103" t="s">
        <v>5974</v>
      </c>
      <c r="C72" s="104" t="s">
        <v>207</v>
      </c>
      <c r="D72" s="104" t="s">
        <v>208</v>
      </c>
      <c r="E72" s="104" t="s">
        <v>209</v>
      </c>
      <c r="F72" s="105" t="s">
        <v>210</v>
      </c>
      <c r="G72" s="105" t="s">
        <v>4</v>
      </c>
      <c r="H72" s="103">
        <v>0</v>
      </c>
      <c r="I72" s="113">
        <v>590000000</v>
      </c>
      <c r="J72" s="105" t="s">
        <v>5</v>
      </c>
      <c r="K72" s="105" t="s">
        <v>211</v>
      </c>
      <c r="L72" s="105" t="s">
        <v>67</v>
      </c>
      <c r="M72" s="114" t="s">
        <v>144</v>
      </c>
      <c r="N72" s="105" t="s">
        <v>145</v>
      </c>
      <c r="O72" s="105" t="s">
        <v>146</v>
      </c>
      <c r="P72" s="105">
        <v>796</v>
      </c>
      <c r="Q72" s="105" t="s">
        <v>57</v>
      </c>
      <c r="R72" s="115">
        <v>20</v>
      </c>
      <c r="S72" s="115">
        <v>1400</v>
      </c>
      <c r="T72" s="107">
        <f t="shared" si="2"/>
        <v>28000</v>
      </c>
      <c r="U72" s="107">
        <f t="shared" si="3"/>
        <v>31360.000000000004</v>
      </c>
      <c r="V72" s="105"/>
      <c r="W72" s="112">
        <v>2016</v>
      </c>
      <c r="X72" s="103"/>
    </row>
    <row r="73" spans="1:56" ht="50.1" customHeight="1">
      <c r="A73" s="102" t="s">
        <v>4329</v>
      </c>
      <c r="B73" s="103" t="s">
        <v>5974</v>
      </c>
      <c r="C73" s="104" t="s">
        <v>867</v>
      </c>
      <c r="D73" s="104" t="s">
        <v>208</v>
      </c>
      <c r="E73" s="104" t="s">
        <v>868</v>
      </c>
      <c r="F73" s="104" t="s">
        <v>869</v>
      </c>
      <c r="G73" s="104" t="s">
        <v>4</v>
      </c>
      <c r="H73" s="103">
        <v>0</v>
      </c>
      <c r="I73" s="105">
        <v>590000000</v>
      </c>
      <c r="J73" s="105" t="s">
        <v>5</v>
      </c>
      <c r="K73" s="104" t="s">
        <v>866</v>
      </c>
      <c r="L73" s="105" t="s">
        <v>67</v>
      </c>
      <c r="M73" s="104" t="s">
        <v>54</v>
      </c>
      <c r="N73" s="104" t="s">
        <v>870</v>
      </c>
      <c r="O73" s="104" t="s">
        <v>35</v>
      </c>
      <c r="P73" s="105" t="s">
        <v>871</v>
      </c>
      <c r="Q73" s="104" t="s">
        <v>57</v>
      </c>
      <c r="R73" s="106">
        <v>4</v>
      </c>
      <c r="S73" s="106">
        <v>44275</v>
      </c>
      <c r="T73" s="107">
        <f t="shared" si="2"/>
        <v>177100</v>
      </c>
      <c r="U73" s="107">
        <f t="shared" si="3"/>
        <v>198352.00000000003</v>
      </c>
      <c r="V73" s="108"/>
      <c r="W73" s="112">
        <v>2016</v>
      </c>
      <c r="X73" s="103"/>
    </row>
    <row r="74" spans="1:56" ht="50.1" customHeight="1">
      <c r="A74" s="102" t="s">
        <v>4330</v>
      </c>
      <c r="B74" s="103" t="s">
        <v>5974</v>
      </c>
      <c r="C74" s="104" t="s">
        <v>872</v>
      </c>
      <c r="D74" s="104" t="s">
        <v>208</v>
      </c>
      <c r="E74" s="104" t="s">
        <v>873</v>
      </c>
      <c r="F74" s="104" t="s">
        <v>874</v>
      </c>
      <c r="G74" s="104" t="s">
        <v>4</v>
      </c>
      <c r="H74" s="103">
        <v>0</v>
      </c>
      <c r="I74" s="105">
        <v>590000000</v>
      </c>
      <c r="J74" s="105" t="s">
        <v>5</v>
      </c>
      <c r="K74" s="104" t="s">
        <v>866</v>
      </c>
      <c r="L74" s="105" t="s">
        <v>67</v>
      </c>
      <c r="M74" s="104" t="s">
        <v>54</v>
      </c>
      <c r="N74" s="104" t="s">
        <v>870</v>
      </c>
      <c r="O74" s="104" t="s">
        <v>35</v>
      </c>
      <c r="P74" s="105" t="s">
        <v>871</v>
      </c>
      <c r="Q74" s="104" t="s">
        <v>57</v>
      </c>
      <c r="R74" s="106">
        <v>4</v>
      </c>
      <c r="S74" s="106">
        <v>29094.999999999996</v>
      </c>
      <c r="T74" s="107">
        <f t="shared" si="2"/>
        <v>116379.99999999999</v>
      </c>
      <c r="U74" s="107">
        <f t="shared" si="3"/>
        <v>130345.59999999999</v>
      </c>
      <c r="V74" s="108"/>
      <c r="W74" s="112">
        <v>2016</v>
      </c>
      <c r="X74" s="103"/>
    </row>
    <row r="75" spans="1:56" ht="50.1" customHeight="1">
      <c r="A75" s="102" t="s">
        <v>4331</v>
      </c>
      <c r="B75" s="103" t="s">
        <v>5974</v>
      </c>
      <c r="C75" s="103" t="s">
        <v>2956</v>
      </c>
      <c r="D75" s="104" t="s">
        <v>208</v>
      </c>
      <c r="E75" s="103" t="s">
        <v>2957</v>
      </c>
      <c r="F75" s="103" t="s">
        <v>2958</v>
      </c>
      <c r="G75" s="118" t="s">
        <v>4</v>
      </c>
      <c r="H75" s="103">
        <v>0</v>
      </c>
      <c r="I75" s="118" t="s">
        <v>13</v>
      </c>
      <c r="J75" s="112" t="s">
        <v>5</v>
      </c>
      <c r="K75" s="112" t="s">
        <v>143</v>
      </c>
      <c r="L75" s="112" t="s">
        <v>2932</v>
      </c>
      <c r="M75" s="118" t="s">
        <v>144</v>
      </c>
      <c r="N75" s="112" t="s">
        <v>2942</v>
      </c>
      <c r="O75" s="112" t="s">
        <v>146</v>
      </c>
      <c r="P75" s="112" t="s">
        <v>871</v>
      </c>
      <c r="Q75" s="112" t="s">
        <v>57</v>
      </c>
      <c r="R75" s="103">
        <v>4</v>
      </c>
      <c r="S75" s="139">
        <v>1800</v>
      </c>
      <c r="T75" s="107">
        <f t="shared" si="2"/>
        <v>7200</v>
      </c>
      <c r="U75" s="107">
        <f t="shared" si="3"/>
        <v>8064.0000000000009</v>
      </c>
      <c r="V75" s="162"/>
      <c r="W75" s="112">
        <v>2016</v>
      </c>
      <c r="X75" s="123"/>
    </row>
    <row r="76" spans="1:56" ht="50.1" customHeight="1">
      <c r="A76" s="102" t="s">
        <v>4332</v>
      </c>
      <c r="B76" s="103" t="s">
        <v>5974</v>
      </c>
      <c r="C76" s="103" t="s">
        <v>2959</v>
      </c>
      <c r="D76" s="104" t="s">
        <v>208</v>
      </c>
      <c r="E76" s="103" t="s">
        <v>2960</v>
      </c>
      <c r="F76" s="103" t="s">
        <v>4233</v>
      </c>
      <c r="G76" s="118" t="s">
        <v>4</v>
      </c>
      <c r="H76" s="103">
        <v>0</v>
      </c>
      <c r="I76" s="118" t="s">
        <v>13</v>
      </c>
      <c r="J76" s="112" t="s">
        <v>5</v>
      </c>
      <c r="K76" s="112" t="s">
        <v>4232</v>
      </c>
      <c r="L76" s="112" t="s">
        <v>2932</v>
      </c>
      <c r="M76" s="118" t="s">
        <v>144</v>
      </c>
      <c r="N76" s="112" t="s">
        <v>2942</v>
      </c>
      <c r="O76" s="112" t="s">
        <v>146</v>
      </c>
      <c r="P76" s="112" t="s">
        <v>871</v>
      </c>
      <c r="Q76" s="112" t="s">
        <v>57</v>
      </c>
      <c r="R76" s="103">
        <v>5</v>
      </c>
      <c r="S76" s="139">
        <v>76500</v>
      </c>
      <c r="T76" s="107">
        <f t="shared" si="2"/>
        <v>382500</v>
      </c>
      <c r="U76" s="107">
        <f t="shared" si="3"/>
        <v>428400.00000000006</v>
      </c>
      <c r="V76" s="158"/>
      <c r="W76" s="112">
        <v>2016</v>
      </c>
      <c r="X76" s="158"/>
    </row>
    <row r="77" spans="1:56" ht="50.1" customHeight="1">
      <c r="A77" s="102" t="s">
        <v>4333</v>
      </c>
      <c r="B77" s="103" t="s">
        <v>5974</v>
      </c>
      <c r="C77" s="103" t="s">
        <v>2959</v>
      </c>
      <c r="D77" s="104" t="s">
        <v>208</v>
      </c>
      <c r="E77" s="103" t="s">
        <v>2960</v>
      </c>
      <c r="F77" s="103" t="s">
        <v>2961</v>
      </c>
      <c r="G77" s="118" t="s">
        <v>4</v>
      </c>
      <c r="H77" s="103">
        <v>0</v>
      </c>
      <c r="I77" s="118" t="s">
        <v>13</v>
      </c>
      <c r="J77" s="112" t="s">
        <v>5</v>
      </c>
      <c r="K77" s="112" t="s">
        <v>4232</v>
      </c>
      <c r="L77" s="112" t="s">
        <v>2932</v>
      </c>
      <c r="M77" s="118" t="s">
        <v>144</v>
      </c>
      <c r="N77" s="112" t="s">
        <v>2942</v>
      </c>
      <c r="O77" s="112" t="s">
        <v>146</v>
      </c>
      <c r="P77" s="112" t="s">
        <v>871</v>
      </c>
      <c r="Q77" s="112" t="s">
        <v>57</v>
      </c>
      <c r="R77" s="103">
        <v>11</v>
      </c>
      <c r="S77" s="139">
        <v>50893</v>
      </c>
      <c r="T77" s="107">
        <f t="shared" si="2"/>
        <v>559823</v>
      </c>
      <c r="U77" s="107">
        <f t="shared" si="3"/>
        <v>627001.76</v>
      </c>
      <c r="V77" s="158"/>
      <c r="W77" s="112">
        <v>2016</v>
      </c>
      <c r="X77" s="158"/>
    </row>
    <row r="78" spans="1:56" ht="50.1" customHeight="1">
      <c r="A78" s="102" t="s">
        <v>4334</v>
      </c>
      <c r="B78" s="103" t="s">
        <v>5974</v>
      </c>
      <c r="C78" s="103" t="s">
        <v>2959</v>
      </c>
      <c r="D78" s="104" t="s">
        <v>208</v>
      </c>
      <c r="E78" s="103" t="s">
        <v>2960</v>
      </c>
      <c r="F78" s="103" t="s">
        <v>2962</v>
      </c>
      <c r="G78" s="118" t="s">
        <v>4</v>
      </c>
      <c r="H78" s="103">
        <v>0</v>
      </c>
      <c r="I78" s="118" t="s">
        <v>13</v>
      </c>
      <c r="J78" s="112" t="s">
        <v>5</v>
      </c>
      <c r="K78" s="112" t="s">
        <v>4232</v>
      </c>
      <c r="L78" s="112" t="s">
        <v>2932</v>
      </c>
      <c r="M78" s="118" t="s">
        <v>144</v>
      </c>
      <c r="N78" s="112" t="s">
        <v>2942</v>
      </c>
      <c r="O78" s="112" t="s">
        <v>146</v>
      </c>
      <c r="P78" s="112" t="s">
        <v>871</v>
      </c>
      <c r="Q78" s="112" t="s">
        <v>57</v>
      </c>
      <c r="R78" s="103">
        <v>5</v>
      </c>
      <c r="S78" s="139">
        <v>51517</v>
      </c>
      <c r="T78" s="107">
        <f t="shared" si="2"/>
        <v>257585</v>
      </c>
      <c r="U78" s="107">
        <f t="shared" si="3"/>
        <v>288495.2</v>
      </c>
      <c r="V78" s="158"/>
      <c r="W78" s="112">
        <v>2016</v>
      </c>
      <c r="X78" s="158"/>
    </row>
    <row r="79" spans="1:56" ht="50.1" customHeight="1">
      <c r="A79" s="102" t="s">
        <v>4335</v>
      </c>
      <c r="B79" s="103" t="s">
        <v>5974</v>
      </c>
      <c r="C79" s="103" t="s">
        <v>2959</v>
      </c>
      <c r="D79" s="104" t="s">
        <v>208</v>
      </c>
      <c r="E79" s="103" t="s">
        <v>2960</v>
      </c>
      <c r="F79" s="103" t="s">
        <v>2963</v>
      </c>
      <c r="G79" s="118" t="s">
        <v>4</v>
      </c>
      <c r="H79" s="103">
        <v>0</v>
      </c>
      <c r="I79" s="118" t="s">
        <v>13</v>
      </c>
      <c r="J79" s="112" t="s">
        <v>5</v>
      </c>
      <c r="K79" s="112" t="s">
        <v>4232</v>
      </c>
      <c r="L79" s="112" t="s">
        <v>2932</v>
      </c>
      <c r="M79" s="118" t="s">
        <v>144</v>
      </c>
      <c r="N79" s="112" t="s">
        <v>2942</v>
      </c>
      <c r="O79" s="112" t="s">
        <v>146</v>
      </c>
      <c r="P79" s="112" t="s">
        <v>871</v>
      </c>
      <c r="Q79" s="112" t="s">
        <v>57</v>
      </c>
      <c r="R79" s="103">
        <v>2</v>
      </c>
      <c r="S79" s="139">
        <v>48700</v>
      </c>
      <c r="T79" s="107">
        <f t="shared" si="2"/>
        <v>97400</v>
      </c>
      <c r="U79" s="107">
        <f t="shared" si="3"/>
        <v>109088.00000000001</v>
      </c>
      <c r="V79" s="112"/>
      <c r="W79" s="112">
        <v>2016</v>
      </c>
      <c r="X79" s="112"/>
    </row>
    <row r="80" spans="1:56" ht="50.1" customHeight="1">
      <c r="A80" s="102" t="s">
        <v>4336</v>
      </c>
      <c r="B80" s="103" t="s">
        <v>5974</v>
      </c>
      <c r="C80" s="103" t="s">
        <v>2959</v>
      </c>
      <c r="D80" s="104" t="s">
        <v>208</v>
      </c>
      <c r="E80" s="103" t="s">
        <v>2960</v>
      </c>
      <c r="F80" s="103" t="s">
        <v>2964</v>
      </c>
      <c r="G80" s="118" t="s">
        <v>4</v>
      </c>
      <c r="H80" s="103">
        <v>0</v>
      </c>
      <c r="I80" s="118" t="s">
        <v>13</v>
      </c>
      <c r="J80" s="112" t="s">
        <v>5</v>
      </c>
      <c r="K80" s="112" t="s">
        <v>4232</v>
      </c>
      <c r="L80" s="112" t="s">
        <v>2932</v>
      </c>
      <c r="M80" s="118" t="s">
        <v>144</v>
      </c>
      <c r="N80" s="112" t="s">
        <v>2942</v>
      </c>
      <c r="O80" s="112" t="s">
        <v>146</v>
      </c>
      <c r="P80" s="112" t="s">
        <v>871</v>
      </c>
      <c r="Q80" s="112" t="s">
        <v>57</v>
      </c>
      <c r="R80" s="103">
        <v>2</v>
      </c>
      <c r="S80" s="139">
        <v>19500</v>
      </c>
      <c r="T80" s="107">
        <f t="shared" si="2"/>
        <v>39000</v>
      </c>
      <c r="U80" s="107">
        <f t="shared" si="3"/>
        <v>43680.000000000007</v>
      </c>
      <c r="V80" s="158"/>
      <c r="W80" s="112">
        <v>2016</v>
      </c>
      <c r="X80" s="158"/>
    </row>
    <row r="81" spans="1:24" ht="50.1" customHeight="1">
      <c r="A81" s="102" t="s">
        <v>4337</v>
      </c>
      <c r="B81" s="103" t="s">
        <v>5974</v>
      </c>
      <c r="C81" s="103" t="s">
        <v>2959</v>
      </c>
      <c r="D81" s="104" t="s">
        <v>208</v>
      </c>
      <c r="E81" s="103" t="s">
        <v>2960</v>
      </c>
      <c r="F81" s="103" t="s">
        <v>2965</v>
      </c>
      <c r="G81" s="118" t="s">
        <v>4</v>
      </c>
      <c r="H81" s="103">
        <v>0</v>
      </c>
      <c r="I81" s="118" t="s">
        <v>13</v>
      </c>
      <c r="J81" s="112" t="s">
        <v>5</v>
      </c>
      <c r="K81" s="112" t="s">
        <v>4232</v>
      </c>
      <c r="L81" s="112" t="s">
        <v>2932</v>
      </c>
      <c r="M81" s="118" t="s">
        <v>144</v>
      </c>
      <c r="N81" s="112" t="s">
        <v>2942</v>
      </c>
      <c r="O81" s="112" t="s">
        <v>146</v>
      </c>
      <c r="P81" s="112" t="s">
        <v>871</v>
      </c>
      <c r="Q81" s="112" t="s">
        <v>57</v>
      </c>
      <c r="R81" s="103">
        <v>11</v>
      </c>
      <c r="S81" s="139">
        <v>24000</v>
      </c>
      <c r="T81" s="107">
        <f t="shared" si="2"/>
        <v>264000</v>
      </c>
      <c r="U81" s="107">
        <f t="shared" si="3"/>
        <v>295680</v>
      </c>
      <c r="V81" s="158"/>
      <c r="W81" s="112">
        <v>2016</v>
      </c>
      <c r="X81" s="158"/>
    </row>
    <row r="82" spans="1:24" ht="50.1" customHeight="1">
      <c r="A82" s="102" t="s">
        <v>4338</v>
      </c>
      <c r="B82" s="103" t="s">
        <v>5974</v>
      </c>
      <c r="C82" s="103" t="s">
        <v>2959</v>
      </c>
      <c r="D82" s="104" t="s">
        <v>208</v>
      </c>
      <c r="E82" s="103" t="s">
        <v>2960</v>
      </c>
      <c r="F82" s="103" t="s">
        <v>3102</v>
      </c>
      <c r="G82" s="118" t="s">
        <v>4</v>
      </c>
      <c r="H82" s="103">
        <v>0</v>
      </c>
      <c r="I82" s="118" t="s">
        <v>13</v>
      </c>
      <c r="J82" s="112" t="s">
        <v>5</v>
      </c>
      <c r="K82" s="112" t="s">
        <v>143</v>
      </c>
      <c r="L82" s="112" t="s">
        <v>2932</v>
      </c>
      <c r="M82" s="118" t="s">
        <v>144</v>
      </c>
      <c r="N82" s="112" t="s">
        <v>3100</v>
      </c>
      <c r="O82" s="112" t="s">
        <v>146</v>
      </c>
      <c r="P82" s="112" t="s">
        <v>871</v>
      </c>
      <c r="Q82" s="112" t="s">
        <v>57</v>
      </c>
      <c r="R82" s="103">
        <v>11</v>
      </c>
      <c r="S82" s="139">
        <v>21884</v>
      </c>
      <c r="T82" s="107">
        <f t="shared" si="2"/>
        <v>240724</v>
      </c>
      <c r="U82" s="107">
        <f t="shared" si="3"/>
        <v>269610.88</v>
      </c>
      <c r="V82" s="162"/>
      <c r="W82" s="112">
        <v>2016</v>
      </c>
      <c r="X82" s="123"/>
    </row>
    <row r="83" spans="1:24" ht="50.1" customHeight="1">
      <c r="A83" s="102" t="s">
        <v>4339</v>
      </c>
      <c r="B83" s="103" t="s">
        <v>5974</v>
      </c>
      <c r="C83" s="104" t="s">
        <v>2135</v>
      </c>
      <c r="D83" s="104" t="s">
        <v>2136</v>
      </c>
      <c r="E83" s="104" t="s">
        <v>2137</v>
      </c>
      <c r="F83" s="104" t="s">
        <v>2138</v>
      </c>
      <c r="G83" s="104" t="s">
        <v>62</v>
      </c>
      <c r="H83" s="103">
        <v>90</v>
      </c>
      <c r="I83" s="105">
        <v>590000000</v>
      </c>
      <c r="J83" s="105" t="s">
        <v>5</v>
      </c>
      <c r="K83" s="104" t="s">
        <v>2139</v>
      </c>
      <c r="L83" s="105" t="s">
        <v>67</v>
      </c>
      <c r="M83" s="104" t="s">
        <v>54</v>
      </c>
      <c r="N83" s="104" t="s">
        <v>1951</v>
      </c>
      <c r="O83" s="104" t="s">
        <v>1946</v>
      </c>
      <c r="P83" s="105">
        <v>715</v>
      </c>
      <c r="Q83" s="104" t="s">
        <v>2140</v>
      </c>
      <c r="R83" s="106">
        <v>108</v>
      </c>
      <c r="S83" s="106">
        <v>3200</v>
      </c>
      <c r="T83" s="107">
        <f t="shared" si="2"/>
        <v>345600</v>
      </c>
      <c r="U83" s="107">
        <f t="shared" si="3"/>
        <v>387072.00000000006</v>
      </c>
      <c r="V83" s="108" t="s">
        <v>777</v>
      </c>
      <c r="W83" s="112">
        <v>2016</v>
      </c>
      <c r="X83" s="103"/>
    </row>
    <row r="84" spans="1:24" ht="50.1" customHeight="1">
      <c r="A84" s="102" t="s">
        <v>4340</v>
      </c>
      <c r="B84" s="103" t="s">
        <v>5974</v>
      </c>
      <c r="C84" s="103" t="s">
        <v>2966</v>
      </c>
      <c r="D84" s="104" t="s">
        <v>2967</v>
      </c>
      <c r="E84" s="103" t="s">
        <v>2968</v>
      </c>
      <c r="F84" s="103" t="s">
        <v>2969</v>
      </c>
      <c r="G84" s="118" t="s">
        <v>4</v>
      </c>
      <c r="H84" s="103">
        <v>0</v>
      </c>
      <c r="I84" s="118" t="s">
        <v>13</v>
      </c>
      <c r="J84" s="112" t="s">
        <v>5</v>
      </c>
      <c r="K84" s="112" t="s">
        <v>4232</v>
      </c>
      <c r="L84" s="112" t="s">
        <v>2932</v>
      </c>
      <c r="M84" s="118" t="s">
        <v>144</v>
      </c>
      <c r="N84" s="112" t="s">
        <v>2933</v>
      </c>
      <c r="O84" s="112" t="s">
        <v>146</v>
      </c>
      <c r="P84" s="112" t="s">
        <v>871</v>
      </c>
      <c r="Q84" s="112" t="s">
        <v>57</v>
      </c>
      <c r="R84" s="103">
        <v>27</v>
      </c>
      <c r="S84" s="139">
        <v>3183</v>
      </c>
      <c r="T84" s="107">
        <f t="shared" si="2"/>
        <v>85941</v>
      </c>
      <c r="U84" s="107">
        <f t="shared" si="3"/>
        <v>96253.920000000013</v>
      </c>
      <c r="V84" s="158"/>
      <c r="W84" s="112">
        <v>2016</v>
      </c>
      <c r="X84" s="158"/>
    </row>
    <row r="85" spans="1:24" ht="50.1" customHeight="1">
      <c r="A85" s="102" t="s">
        <v>4341</v>
      </c>
      <c r="B85" s="103" t="s">
        <v>5974</v>
      </c>
      <c r="C85" s="104" t="s">
        <v>151</v>
      </c>
      <c r="D85" s="104" t="s">
        <v>152</v>
      </c>
      <c r="E85" s="104" t="s">
        <v>153</v>
      </c>
      <c r="F85" s="105"/>
      <c r="G85" s="105" t="s">
        <v>4</v>
      </c>
      <c r="H85" s="103">
        <v>0</v>
      </c>
      <c r="I85" s="113">
        <v>590000000</v>
      </c>
      <c r="J85" s="105" t="s">
        <v>5</v>
      </c>
      <c r="K85" s="105" t="s">
        <v>154</v>
      </c>
      <c r="L85" s="105" t="s">
        <v>67</v>
      </c>
      <c r="M85" s="114" t="s">
        <v>144</v>
      </c>
      <c r="N85" s="105" t="s">
        <v>145</v>
      </c>
      <c r="O85" s="105" t="s">
        <v>146</v>
      </c>
      <c r="P85" s="105">
        <v>796</v>
      </c>
      <c r="Q85" s="105" t="s">
        <v>57</v>
      </c>
      <c r="R85" s="115">
        <v>2</v>
      </c>
      <c r="S85" s="115">
        <v>4500</v>
      </c>
      <c r="T85" s="107">
        <f t="shared" si="2"/>
        <v>9000</v>
      </c>
      <c r="U85" s="107">
        <f t="shared" si="3"/>
        <v>10080.000000000002</v>
      </c>
      <c r="V85" s="105"/>
      <c r="W85" s="112">
        <v>2016</v>
      </c>
      <c r="X85" s="103"/>
    </row>
    <row r="86" spans="1:24" ht="50.1" customHeight="1">
      <c r="A86" s="102" t="s">
        <v>4342</v>
      </c>
      <c r="B86" s="103" t="s">
        <v>5974</v>
      </c>
      <c r="C86" s="104" t="s">
        <v>2128</v>
      </c>
      <c r="D86" s="104" t="s">
        <v>2129</v>
      </c>
      <c r="E86" s="104" t="s">
        <v>2130</v>
      </c>
      <c r="F86" s="104" t="s">
        <v>2131</v>
      </c>
      <c r="G86" s="163" t="s">
        <v>4</v>
      </c>
      <c r="H86" s="103">
        <v>0</v>
      </c>
      <c r="I86" s="105">
        <v>590000000</v>
      </c>
      <c r="J86" s="105" t="s">
        <v>5</v>
      </c>
      <c r="K86" s="104" t="s">
        <v>1944</v>
      </c>
      <c r="L86" s="105" t="s">
        <v>67</v>
      </c>
      <c r="M86" s="104" t="s">
        <v>54</v>
      </c>
      <c r="N86" s="163" t="s">
        <v>2086</v>
      </c>
      <c r="O86" s="163" t="s">
        <v>1946</v>
      </c>
      <c r="P86" s="105">
        <v>796</v>
      </c>
      <c r="Q86" s="104" t="s">
        <v>57</v>
      </c>
      <c r="R86" s="164">
        <v>300</v>
      </c>
      <c r="S86" s="164">
        <v>375</v>
      </c>
      <c r="T86" s="107">
        <f t="shared" si="2"/>
        <v>112500</v>
      </c>
      <c r="U86" s="107">
        <f t="shared" si="3"/>
        <v>126000.00000000001</v>
      </c>
      <c r="V86" s="165"/>
      <c r="W86" s="112">
        <v>2016</v>
      </c>
      <c r="X86" s="103"/>
    </row>
    <row r="87" spans="1:24" ht="50.1" customHeight="1">
      <c r="A87" s="102" t="s">
        <v>4343</v>
      </c>
      <c r="B87" s="103" t="s">
        <v>5974</v>
      </c>
      <c r="C87" s="103" t="s">
        <v>2970</v>
      </c>
      <c r="D87" s="104" t="s">
        <v>2971</v>
      </c>
      <c r="E87" s="103" t="s">
        <v>2972</v>
      </c>
      <c r="F87" s="103" t="s">
        <v>2973</v>
      </c>
      <c r="G87" s="118" t="s">
        <v>4</v>
      </c>
      <c r="H87" s="103">
        <v>0</v>
      </c>
      <c r="I87" s="118" t="s">
        <v>13</v>
      </c>
      <c r="J87" s="112" t="s">
        <v>5</v>
      </c>
      <c r="K87" s="112" t="s">
        <v>143</v>
      </c>
      <c r="L87" s="112" t="s">
        <v>2932</v>
      </c>
      <c r="M87" s="118" t="s">
        <v>144</v>
      </c>
      <c r="N87" s="112" t="s">
        <v>2942</v>
      </c>
      <c r="O87" s="112" t="s">
        <v>146</v>
      </c>
      <c r="P87" s="112" t="s">
        <v>871</v>
      </c>
      <c r="Q87" s="112" t="s">
        <v>57</v>
      </c>
      <c r="R87" s="103">
        <v>3</v>
      </c>
      <c r="S87" s="139">
        <v>800</v>
      </c>
      <c r="T87" s="107">
        <f t="shared" ref="T87:T150" si="11">R87*S87</f>
        <v>2400</v>
      </c>
      <c r="U87" s="107">
        <f t="shared" ref="U87:U150" si="12">T87*1.12</f>
        <v>2688.0000000000005</v>
      </c>
      <c r="V87" s="158"/>
      <c r="W87" s="112">
        <v>2016</v>
      </c>
      <c r="X87" s="158"/>
    </row>
    <row r="88" spans="1:24" ht="50.1" customHeight="1">
      <c r="A88" s="102" t="s">
        <v>4344</v>
      </c>
      <c r="B88" s="103" t="s">
        <v>5974</v>
      </c>
      <c r="C88" s="104" t="s">
        <v>155</v>
      </c>
      <c r="D88" s="104" t="s">
        <v>156</v>
      </c>
      <c r="E88" s="104" t="s">
        <v>157</v>
      </c>
      <c r="F88" s="104" t="s">
        <v>158</v>
      </c>
      <c r="G88" s="105" t="s">
        <v>4</v>
      </c>
      <c r="H88" s="103">
        <v>0</v>
      </c>
      <c r="I88" s="113">
        <v>590000000</v>
      </c>
      <c r="J88" s="105" t="s">
        <v>5</v>
      </c>
      <c r="K88" s="105" t="s">
        <v>159</v>
      </c>
      <c r="L88" s="105" t="s">
        <v>67</v>
      </c>
      <c r="M88" s="114" t="s">
        <v>144</v>
      </c>
      <c r="N88" s="105" t="s">
        <v>145</v>
      </c>
      <c r="O88" s="105" t="s">
        <v>146</v>
      </c>
      <c r="P88" s="105">
        <v>796</v>
      </c>
      <c r="Q88" s="105" t="s">
        <v>57</v>
      </c>
      <c r="R88" s="115">
        <v>8</v>
      </c>
      <c r="S88" s="115">
        <v>14850</v>
      </c>
      <c r="T88" s="107">
        <f t="shared" si="11"/>
        <v>118800</v>
      </c>
      <c r="U88" s="107">
        <f t="shared" si="12"/>
        <v>133056</v>
      </c>
      <c r="V88" s="116"/>
      <c r="W88" s="112">
        <v>2016</v>
      </c>
      <c r="X88" s="103"/>
    </row>
    <row r="89" spans="1:24" ht="50.1" customHeight="1">
      <c r="A89" s="102" t="s">
        <v>4345</v>
      </c>
      <c r="B89" s="103" t="s">
        <v>5974</v>
      </c>
      <c r="C89" s="104" t="s">
        <v>160</v>
      </c>
      <c r="D89" s="104" t="s">
        <v>156</v>
      </c>
      <c r="E89" s="104" t="s">
        <v>161</v>
      </c>
      <c r="F89" s="104" t="s">
        <v>158</v>
      </c>
      <c r="G89" s="105" t="s">
        <v>4</v>
      </c>
      <c r="H89" s="103">
        <v>0</v>
      </c>
      <c r="I89" s="113">
        <v>590000000</v>
      </c>
      <c r="J89" s="105" t="s">
        <v>5</v>
      </c>
      <c r="K89" s="105" t="s">
        <v>162</v>
      </c>
      <c r="L89" s="105" t="s">
        <v>67</v>
      </c>
      <c r="M89" s="114" t="s">
        <v>144</v>
      </c>
      <c r="N89" s="105" t="s">
        <v>145</v>
      </c>
      <c r="O89" s="105" t="s">
        <v>146</v>
      </c>
      <c r="P89" s="105">
        <v>796</v>
      </c>
      <c r="Q89" s="105" t="s">
        <v>57</v>
      </c>
      <c r="R89" s="115">
        <v>6</v>
      </c>
      <c r="S89" s="115">
        <v>27000</v>
      </c>
      <c r="T89" s="107">
        <f t="shared" si="11"/>
        <v>162000</v>
      </c>
      <c r="U89" s="107">
        <f t="shared" si="12"/>
        <v>181440.00000000003</v>
      </c>
      <c r="V89" s="116"/>
      <c r="W89" s="112">
        <v>2016</v>
      </c>
      <c r="X89" s="103"/>
    </row>
    <row r="90" spans="1:24" ht="50.1" customHeight="1">
      <c r="A90" s="102" t="s">
        <v>4346</v>
      </c>
      <c r="B90" s="103" t="s">
        <v>5974</v>
      </c>
      <c r="C90" s="103" t="s">
        <v>2974</v>
      </c>
      <c r="D90" s="104" t="s">
        <v>2975</v>
      </c>
      <c r="E90" s="103" t="s">
        <v>2976</v>
      </c>
      <c r="F90" s="103" t="s">
        <v>2977</v>
      </c>
      <c r="G90" s="118" t="s">
        <v>4</v>
      </c>
      <c r="H90" s="103">
        <v>0</v>
      </c>
      <c r="I90" s="118" t="s">
        <v>13</v>
      </c>
      <c r="J90" s="112" t="s">
        <v>5</v>
      </c>
      <c r="K90" s="112" t="s">
        <v>143</v>
      </c>
      <c r="L90" s="112" t="s">
        <v>2932</v>
      </c>
      <c r="M90" s="118" t="s">
        <v>144</v>
      </c>
      <c r="N90" s="112" t="s">
        <v>2942</v>
      </c>
      <c r="O90" s="112" t="s">
        <v>146</v>
      </c>
      <c r="P90" s="112" t="s">
        <v>871</v>
      </c>
      <c r="Q90" s="112" t="s">
        <v>57</v>
      </c>
      <c r="R90" s="103">
        <v>14</v>
      </c>
      <c r="S90" s="139">
        <v>1220</v>
      </c>
      <c r="T90" s="107">
        <f t="shared" si="11"/>
        <v>17080</v>
      </c>
      <c r="U90" s="107">
        <f t="shared" si="12"/>
        <v>19129.600000000002</v>
      </c>
      <c r="V90" s="157"/>
      <c r="W90" s="112">
        <v>2016</v>
      </c>
      <c r="X90" s="158"/>
    </row>
    <row r="91" spans="1:24" ht="50.1" customHeight="1">
      <c r="A91" s="102" t="s">
        <v>4347</v>
      </c>
      <c r="B91" s="103" t="s">
        <v>5974</v>
      </c>
      <c r="C91" s="103" t="s">
        <v>2974</v>
      </c>
      <c r="D91" s="104" t="s">
        <v>2975</v>
      </c>
      <c r="E91" s="103" t="s">
        <v>2976</v>
      </c>
      <c r="F91" s="103" t="s">
        <v>2978</v>
      </c>
      <c r="G91" s="118" t="s">
        <v>4</v>
      </c>
      <c r="H91" s="103">
        <v>0</v>
      </c>
      <c r="I91" s="118" t="s">
        <v>13</v>
      </c>
      <c r="J91" s="112" t="s">
        <v>5</v>
      </c>
      <c r="K91" s="112" t="s">
        <v>4232</v>
      </c>
      <c r="L91" s="112" t="s">
        <v>2932</v>
      </c>
      <c r="M91" s="118" t="s">
        <v>144</v>
      </c>
      <c r="N91" s="112" t="s">
        <v>2933</v>
      </c>
      <c r="O91" s="112" t="s">
        <v>146</v>
      </c>
      <c r="P91" s="112" t="s">
        <v>871</v>
      </c>
      <c r="Q91" s="112" t="s">
        <v>57</v>
      </c>
      <c r="R91" s="103">
        <v>10</v>
      </c>
      <c r="S91" s="139">
        <v>8080</v>
      </c>
      <c r="T91" s="107">
        <f t="shared" si="11"/>
        <v>80800</v>
      </c>
      <c r="U91" s="107">
        <f t="shared" si="12"/>
        <v>90496.000000000015</v>
      </c>
      <c r="V91" s="157"/>
      <c r="W91" s="112">
        <v>2016</v>
      </c>
      <c r="X91" s="158"/>
    </row>
    <row r="92" spans="1:24" ht="50.1" customHeight="1">
      <c r="A92" s="102" t="s">
        <v>4348</v>
      </c>
      <c r="B92" s="103" t="s">
        <v>5974</v>
      </c>
      <c r="C92" s="103" t="s">
        <v>2974</v>
      </c>
      <c r="D92" s="104" t="s">
        <v>2975</v>
      </c>
      <c r="E92" s="103" t="s">
        <v>2976</v>
      </c>
      <c r="F92" s="103" t="s">
        <v>2979</v>
      </c>
      <c r="G92" s="118" t="s">
        <v>4</v>
      </c>
      <c r="H92" s="103">
        <v>0</v>
      </c>
      <c r="I92" s="118" t="s">
        <v>13</v>
      </c>
      <c r="J92" s="112" t="s">
        <v>5</v>
      </c>
      <c r="K92" s="112" t="s">
        <v>143</v>
      </c>
      <c r="L92" s="112" t="s">
        <v>2932</v>
      </c>
      <c r="M92" s="118" t="s">
        <v>144</v>
      </c>
      <c r="N92" s="112" t="s">
        <v>2933</v>
      </c>
      <c r="O92" s="112" t="s">
        <v>2980</v>
      </c>
      <c r="P92" s="112" t="s">
        <v>871</v>
      </c>
      <c r="Q92" s="112" t="s">
        <v>57</v>
      </c>
      <c r="R92" s="103">
        <v>10</v>
      </c>
      <c r="S92" s="139">
        <v>1320</v>
      </c>
      <c r="T92" s="107">
        <f t="shared" si="11"/>
        <v>13200</v>
      </c>
      <c r="U92" s="107">
        <f t="shared" si="12"/>
        <v>14784.000000000002</v>
      </c>
      <c r="V92" s="157"/>
      <c r="W92" s="112">
        <v>2016</v>
      </c>
      <c r="X92" s="158"/>
    </row>
    <row r="93" spans="1:24" ht="50.1" customHeight="1">
      <c r="A93" s="102" t="s">
        <v>4349</v>
      </c>
      <c r="B93" s="103" t="s">
        <v>5974</v>
      </c>
      <c r="C93" s="103" t="s">
        <v>2974</v>
      </c>
      <c r="D93" s="104" t="s">
        <v>2975</v>
      </c>
      <c r="E93" s="103" t="s">
        <v>2976</v>
      </c>
      <c r="F93" s="103" t="s">
        <v>2981</v>
      </c>
      <c r="G93" s="118" t="s">
        <v>4</v>
      </c>
      <c r="H93" s="103">
        <v>0</v>
      </c>
      <c r="I93" s="118" t="s">
        <v>13</v>
      </c>
      <c r="J93" s="112" t="s">
        <v>5</v>
      </c>
      <c r="K93" s="112" t="s">
        <v>143</v>
      </c>
      <c r="L93" s="112" t="s">
        <v>2932</v>
      </c>
      <c r="M93" s="118" t="s">
        <v>144</v>
      </c>
      <c r="N93" s="112" t="s">
        <v>2942</v>
      </c>
      <c r="O93" s="112" t="s">
        <v>146</v>
      </c>
      <c r="P93" s="112" t="s">
        <v>871</v>
      </c>
      <c r="Q93" s="112" t="s">
        <v>57</v>
      </c>
      <c r="R93" s="103">
        <v>7</v>
      </c>
      <c r="S93" s="139">
        <v>430</v>
      </c>
      <c r="T93" s="107">
        <f t="shared" si="11"/>
        <v>3010</v>
      </c>
      <c r="U93" s="107">
        <f t="shared" si="12"/>
        <v>3371.2000000000003</v>
      </c>
      <c r="V93" s="157"/>
      <c r="W93" s="112">
        <v>2016</v>
      </c>
      <c r="X93" s="158"/>
    </row>
    <row r="94" spans="1:24" ht="50.1" customHeight="1">
      <c r="A94" s="102" t="s">
        <v>4350</v>
      </c>
      <c r="B94" s="103" t="s">
        <v>5974</v>
      </c>
      <c r="C94" s="103" t="s">
        <v>2974</v>
      </c>
      <c r="D94" s="104" t="s">
        <v>2975</v>
      </c>
      <c r="E94" s="103" t="s">
        <v>2976</v>
      </c>
      <c r="F94" s="103" t="s">
        <v>2982</v>
      </c>
      <c r="G94" s="118" t="s">
        <v>4</v>
      </c>
      <c r="H94" s="103">
        <v>0</v>
      </c>
      <c r="I94" s="118" t="s">
        <v>13</v>
      </c>
      <c r="J94" s="112" t="s">
        <v>5</v>
      </c>
      <c r="K94" s="112" t="s">
        <v>143</v>
      </c>
      <c r="L94" s="112" t="s">
        <v>2932</v>
      </c>
      <c r="M94" s="118" t="s">
        <v>144</v>
      </c>
      <c r="N94" s="112" t="s">
        <v>2942</v>
      </c>
      <c r="O94" s="112" t="s">
        <v>146</v>
      </c>
      <c r="P94" s="112" t="s">
        <v>871</v>
      </c>
      <c r="Q94" s="112" t="s">
        <v>57</v>
      </c>
      <c r="R94" s="103">
        <v>3</v>
      </c>
      <c r="S94" s="139">
        <v>1250</v>
      </c>
      <c r="T94" s="107">
        <f t="shared" si="11"/>
        <v>3750</v>
      </c>
      <c r="U94" s="107">
        <f t="shared" si="12"/>
        <v>4200</v>
      </c>
      <c r="V94" s="122"/>
      <c r="W94" s="112">
        <v>2016</v>
      </c>
      <c r="X94" s="123"/>
    </row>
    <row r="95" spans="1:24" ht="50.1" customHeight="1">
      <c r="A95" s="102" t="s">
        <v>4351</v>
      </c>
      <c r="B95" s="103" t="s">
        <v>5974</v>
      </c>
      <c r="C95" s="103" t="s">
        <v>2974</v>
      </c>
      <c r="D95" s="104" t="s">
        <v>2975</v>
      </c>
      <c r="E95" s="103" t="s">
        <v>2976</v>
      </c>
      <c r="F95" s="103" t="s">
        <v>2983</v>
      </c>
      <c r="G95" s="118" t="s">
        <v>4</v>
      </c>
      <c r="H95" s="103">
        <v>0</v>
      </c>
      <c r="I95" s="118" t="s">
        <v>13</v>
      </c>
      <c r="J95" s="112" t="s">
        <v>5</v>
      </c>
      <c r="K95" s="112" t="s">
        <v>143</v>
      </c>
      <c r="L95" s="112" t="s">
        <v>2932</v>
      </c>
      <c r="M95" s="118" t="s">
        <v>144</v>
      </c>
      <c r="N95" s="112" t="s">
        <v>2942</v>
      </c>
      <c r="O95" s="112" t="s">
        <v>146</v>
      </c>
      <c r="P95" s="112" t="s">
        <v>871</v>
      </c>
      <c r="Q95" s="112" t="s">
        <v>57</v>
      </c>
      <c r="R95" s="103">
        <v>14</v>
      </c>
      <c r="S95" s="139">
        <v>2000</v>
      </c>
      <c r="T95" s="107">
        <f t="shared" si="11"/>
        <v>28000</v>
      </c>
      <c r="U95" s="107">
        <f t="shared" si="12"/>
        <v>31360.000000000004</v>
      </c>
      <c r="V95" s="122"/>
      <c r="W95" s="112">
        <v>2016</v>
      </c>
      <c r="X95" s="123"/>
    </row>
    <row r="96" spans="1:24" ht="50.1" customHeight="1">
      <c r="A96" s="102" t="s">
        <v>4352</v>
      </c>
      <c r="B96" s="103" t="s">
        <v>5974</v>
      </c>
      <c r="C96" s="104" t="s">
        <v>2383</v>
      </c>
      <c r="D96" s="137" t="s">
        <v>2384</v>
      </c>
      <c r="E96" s="103" t="s">
        <v>2385</v>
      </c>
      <c r="F96" s="127" t="s">
        <v>2386</v>
      </c>
      <c r="G96" s="103" t="s">
        <v>4</v>
      </c>
      <c r="H96" s="103">
        <v>0</v>
      </c>
      <c r="I96" s="111">
        <v>590000000</v>
      </c>
      <c r="J96" s="105" t="s">
        <v>5</v>
      </c>
      <c r="K96" s="129" t="s">
        <v>2387</v>
      </c>
      <c r="L96" s="112" t="s">
        <v>5</v>
      </c>
      <c r="M96" s="103" t="s">
        <v>54</v>
      </c>
      <c r="N96" s="103" t="s">
        <v>2371</v>
      </c>
      <c r="O96" s="111" t="s">
        <v>1946</v>
      </c>
      <c r="P96" s="127">
        <v>796</v>
      </c>
      <c r="Q96" s="103" t="s">
        <v>2388</v>
      </c>
      <c r="R96" s="134">
        <v>650</v>
      </c>
      <c r="S96" s="139">
        <f>568*5</f>
        <v>2840</v>
      </c>
      <c r="T96" s="107">
        <f t="shared" si="11"/>
        <v>1846000</v>
      </c>
      <c r="U96" s="107">
        <f t="shared" si="12"/>
        <v>2067520.0000000002</v>
      </c>
      <c r="V96" s="141"/>
      <c r="W96" s="112">
        <v>2016</v>
      </c>
      <c r="X96" s="103"/>
    </row>
    <row r="97" spans="1:24" ht="50.1" customHeight="1">
      <c r="A97" s="102" t="s">
        <v>4353</v>
      </c>
      <c r="B97" s="103" t="s">
        <v>5974</v>
      </c>
      <c r="C97" s="117" t="s">
        <v>2850</v>
      </c>
      <c r="D97" s="104" t="s">
        <v>2851</v>
      </c>
      <c r="E97" s="117" t="s">
        <v>2852</v>
      </c>
      <c r="F97" s="117" t="s">
        <v>2852</v>
      </c>
      <c r="G97" s="118" t="s">
        <v>4</v>
      </c>
      <c r="H97" s="103">
        <v>0</v>
      </c>
      <c r="I97" s="120" t="s">
        <v>13</v>
      </c>
      <c r="J97" s="105" t="s">
        <v>5</v>
      </c>
      <c r="K97" s="105" t="s">
        <v>2853</v>
      </c>
      <c r="L97" s="120" t="s">
        <v>93</v>
      </c>
      <c r="M97" s="118" t="s">
        <v>54</v>
      </c>
      <c r="N97" s="120" t="s">
        <v>55</v>
      </c>
      <c r="O97" s="118">
        <v>100</v>
      </c>
      <c r="P97" s="118" t="s">
        <v>871</v>
      </c>
      <c r="Q97" s="120" t="s">
        <v>57</v>
      </c>
      <c r="R97" s="121">
        <v>5</v>
      </c>
      <c r="S97" s="121">
        <v>5500</v>
      </c>
      <c r="T97" s="107">
        <f t="shared" si="11"/>
        <v>27500</v>
      </c>
      <c r="U97" s="107">
        <f t="shared" si="12"/>
        <v>30800.000000000004</v>
      </c>
      <c r="V97" s="122"/>
      <c r="W97" s="112">
        <v>2016</v>
      </c>
      <c r="X97" s="123"/>
    </row>
    <row r="98" spans="1:24" ht="50.1" customHeight="1">
      <c r="A98" s="102" t="s">
        <v>4354</v>
      </c>
      <c r="B98" s="103" t="s">
        <v>5974</v>
      </c>
      <c r="C98" s="103" t="s">
        <v>2291</v>
      </c>
      <c r="D98" s="104" t="s">
        <v>2292</v>
      </c>
      <c r="E98" s="103" t="s">
        <v>2293</v>
      </c>
      <c r="F98" s="103" t="s">
        <v>2294</v>
      </c>
      <c r="G98" s="103" t="s">
        <v>4</v>
      </c>
      <c r="H98" s="103">
        <v>0</v>
      </c>
      <c r="I98" s="112">
        <v>590000000</v>
      </c>
      <c r="J98" s="105" t="s">
        <v>5</v>
      </c>
      <c r="K98" s="103" t="s">
        <v>422</v>
      </c>
      <c r="L98" s="105" t="s">
        <v>67</v>
      </c>
      <c r="M98" s="103" t="s">
        <v>54</v>
      </c>
      <c r="N98" s="103" t="s">
        <v>1945</v>
      </c>
      <c r="O98" s="103" t="s">
        <v>35</v>
      </c>
      <c r="P98" s="112">
        <v>868</v>
      </c>
      <c r="Q98" s="103" t="s">
        <v>2295</v>
      </c>
      <c r="R98" s="106">
        <v>70</v>
      </c>
      <c r="S98" s="106">
        <v>535</v>
      </c>
      <c r="T98" s="107">
        <f t="shared" si="11"/>
        <v>37450</v>
      </c>
      <c r="U98" s="107">
        <f t="shared" si="12"/>
        <v>41944.000000000007</v>
      </c>
      <c r="V98" s="154"/>
      <c r="W98" s="112">
        <v>2016</v>
      </c>
      <c r="X98" s="103"/>
    </row>
    <row r="99" spans="1:24" ht="50.1" customHeight="1">
      <c r="A99" s="102" t="s">
        <v>4355</v>
      </c>
      <c r="B99" s="103" t="s">
        <v>5974</v>
      </c>
      <c r="C99" s="166" t="s">
        <v>2984</v>
      </c>
      <c r="D99" s="104" t="s">
        <v>2985</v>
      </c>
      <c r="E99" s="103" t="s">
        <v>2852</v>
      </c>
      <c r="F99" s="103" t="s">
        <v>2986</v>
      </c>
      <c r="G99" s="118" t="s">
        <v>4</v>
      </c>
      <c r="H99" s="103">
        <v>0</v>
      </c>
      <c r="I99" s="118" t="s">
        <v>13</v>
      </c>
      <c r="J99" s="112" t="s">
        <v>5</v>
      </c>
      <c r="K99" s="112" t="s">
        <v>143</v>
      </c>
      <c r="L99" s="112" t="s">
        <v>2932</v>
      </c>
      <c r="M99" s="118" t="s">
        <v>144</v>
      </c>
      <c r="N99" s="112" t="s">
        <v>2942</v>
      </c>
      <c r="O99" s="112" t="s">
        <v>146</v>
      </c>
      <c r="P99" s="112" t="s">
        <v>871</v>
      </c>
      <c r="Q99" s="112" t="s">
        <v>57</v>
      </c>
      <c r="R99" s="103">
        <v>2</v>
      </c>
      <c r="S99" s="139">
        <f>20000*1.07</f>
        <v>21400</v>
      </c>
      <c r="T99" s="107">
        <f t="shared" si="11"/>
        <v>42800</v>
      </c>
      <c r="U99" s="107">
        <f t="shared" si="12"/>
        <v>47936.000000000007</v>
      </c>
      <c r="V99" s="157"/>
      <c r="W99" s="112">
        <v>2016</v>
      </c>
      <c r="X99" s="158"/>
    </row>
    <row r="100" spans="1:24" ht="50.1" customHeight="1">
      <c r="A100" s="102" t="s">
        <v>4356</v>
      </c>
      <c r="B100" s="103" t="s">
        <v>5974</v>
      </c>
      <c r="C100" s="104" t="s">
        <v>2380</v>
      </c>
      <c r="D100" s="137" t="s">
        <v>2381</v>
      </c>
      <c r="E100" s="149" t="s">
        <v>2382</v>
      </c>
      <c r="F100" s="103"/>
      <c r="G100" s="103" t="s">
        <v>4</v>
      </c>
      <c r="H100" s="103">
        <v>0</v>
      </c>
      <c r="I100" s="111">
        <v>590000000</v>
      </c>
      <c r="J100" s="105" t="s">
        <v>5</v>
      </c>
      <c r="K100" s="129" t="s">
        <v>610</v>
      </c>
      <c r="L100" s="112" t="s">
        <v>5</v>
      </c>
      <c r="M100" s="103" t="s">
        <v>54</v>
      </c>
      <c r="N100" s="103" t="s">
        <v>2371</v>
      </c>
      <c r="O100" s="111" t="s">
        <v>1946</v>
      </c>
      <c r="P100" s="103">
        <v>166</v>
      </c>
      <c r="Q100" s="103" t="s">
        <v>2372</v>
      </c>
      <c r="R100" s="134">
        <v>3000</v>
      </c>
      <c r="S100" s="151">
        <v>536</v>
      </c>
      <c r="T100" s="107">
        <f t="shared" si="11"/>
        <v>1608000</v>
      </c>
      <c r="U100" s="107">
        <f t="shared" si="12"/>
        <v>1800960.0000000002</v>
      </c>
      <c r="V100" s="167"/>
      <c r="W100" s="112">
        <v>2016</v>
      </c>
      <c r="X100" s="103"/>
    </row>
    <row r="101" spans="1:24" ht="50.1" customHeight="1">
      <c r="A101" s="102" t="s">
        <v>4357</v>
      </c>
      <c r="B101" s="103" t="s">
        <v>5974</v>
      </c>
      <c r="C101" s="104" t="s">
        <v>2119</v>
      </c>
      <c r="D101" s="104" t="s">
        <v>2120</v>
      </c>
      <c r="E101" s="104" t="s">
        <v>2121</v>
      </c>
      <c r="F101" s="104" t="s">
        <v>2122</v>
      </c>
      <c r="G101" s="104" t="s">
        <v>4</v>
      </c>
      <c r="H101" s="103">
        <v>0</v>
      </c>
      <c r="I101" s="105">
        <v>590000000</v>
      </c>
      <c r="J101" s="105" t="s">
        <v>5</v>
      </c>
      <c r="K101" s="104" t="s">
        <v>1944</v>
      </c>
      <c r="L101" s="105" t="s">
        <v>67</v>
      </c>
      <c r="M101" s="104" t="s">
        <v>54</v>
      </c>
      <c r="N101" s="104" t="s">
        <v>1945</v>
      </c>
      <c r="O101" s="104" t="s">
        <v>1946</v>
      </c>
      <c r="P101" s="105">
        <v>166</v>
      </c>
      <c r="Q101" s="104" t="s">
        <v>1204</v>
      </c>
      <c r="R101" s="106">
        <v>500</v>
      </c>
      <c r="S101" s="106">
        <v>850</v>
      </c>
      <c r="T101" s="107">
        <f t="shared" si="11"/>
        <v>425000</v>
      </c>
      <c r="U101" s="107">
        <f t="shared" si="12"/>
        <v>476000.00000000006</v>
      </c>
      <c r="V101" s="136"/>
      <c r="W101" s="112">
        <v>2016</v>
      </c>
      <c r="X101" s="103"/>
    </row>
    <row r="102" spans="1:24" ht="50.1" customHeight="1">
      <c r="A102" s="102" t="s">
        <v>4358</v>
      </c>
      <c r="B102" s="103" t="s">
        <v>5974</v>
      </c>
      <c r="C102" s="103" t="s">
        <v>2119</v>
      </c>
      <c r="D102" s="104" t="s">
        <v>2120</v>
      </c>
      <c r="E102" s="103" t="s">
        <v>2121</v>
      </c>
      <c r="F102" s="103" t="s">
        <v>2356</v>
      </c>
      <c r="G102" s="103" t="s">
        <v>4</v>
      </c>
      <c r="H102" s="103">
        <v>0</v>
      </c>
      <c r="I102" s="112">
        <v>590000000</v>
      </c>
      <c r="J102" s="105" t="s">
        <v>5</v>
      </c>
      <c r="K102" s="105" t="s">
        <v>4227</v>
      </c>
      <c r="L102" s="105" t="s">
        <v>67</v>
      </c>
      <c r="M102" s="103" t="s">
        <v>54</v>
      </c>
      <c r="N102" s="103" t="s">
        <v>2219</v>
      </c>
      <c r="O102" s="103" t="s">
        <v>35</v>
      </c>
      <c r="P102" s="112" t="s">
        <v>1602</v>
      </c>
      <c r="Q102" s="103" t="s">
        <v>1204</v>
      </c>
      <c r="R102" s="106">
        <v>100</v>
      </c>
      <c r="S102" s="106">
        <v>3370</v>
      </c>
      <c r="T102" s="107">
        <f t="shared" si="11"/>
        <v>337000</v>
      </c>
      <c r="U102" s="107">
        <f t="shared" si="12"/>
        <v>377440.00000000006</v>
      </c>
      <c r="V102" s="153"/>
      <c r="W102" s="112">
        <v>2016</v>
      </c>
      <c r="X102" s="103"/>
    </row>
    <row r="103" spans="1:24" ht="50.1" customHeight="1">
      <c r="A103" s="102" t="s">
        <v>4359</v>
      </c>
      <c r="B103" s="103" t="s">
        <v>5974</v>
      </c>
      <c r="C103" s="103" t="s">
        <v>2987</v>
      </c>
      <c r="D103" s="104" t="s">
        <v>2988</v>
      </c>
      <c r="E103" s="103" t="s">
        <v>2989</v>
      </c>
      <c r="F103" s="103" t="s">
        <v>2990</v>
      </c>
      <c r="G103" s="118" t="s">
        <v>4</v>
      </c>
      <c r="H103" s="103">
        <v>0</v>
      </c>
      <c r="I103" s="118" t="s">
        <v>13</v>
      </c>
      <c r="J103" s="112" t="s">
        <v>5</v>
      </c>
      <c r="K103" s="112" t="s">
        <v>143</v>
      </c>
      <c r="L103" s="112" t="s">
        <v>2932</v>
      </c>
      <c r="M103" s="118" t="s">
        <v>144</v>
      </c>
      <c r="N103" s="112" t="s">
        <v>2942</v>
      </c>
      <c r="O103" s="112" t="s">
        <v>146</v>
      </c>
      <c r="P103" s="112" t="s">
        <v>871</v>
      </c>
      <c r="Q103" s="112" t="s">
        <v>57</v>
      </c>
      <c r="R103" s="103">
        <v>103</v>
      </c>
      <c r="S103" s="139">
        <v>80</v>
      </c>
      <c r="T103" s="107">
        <f t="shared" si="11"/>
        <v>8240</v>
      </c>
      <c r="U103" s="107">
        <f t="shared" si="12"/>
        <v>9228.8000000000011</v>
      </c>
      <c r="V103" s="158"/>
      <c r="W103" s="112">
        <v>2016</v>
      </c>
      <c r="X103" s="158"/>
    </row>
    <row r="104" spans="1:24" ht="50.1" customHeight="1">
      <c r="A104" s="102" t="s">
        <v>4360</v>
      </c>
      <c r="B104" s="103" t="s">
        <v>5974</v>
      </c>
      <c r="C104" s="103" t="s">
        <v>2987</v>
      </c>
      <c r="D104" s="104" t="s">
        <v>2988</v>
      </c>
      <c r="E104" s="103" t="s">
        <v>2989</v>
      </c>
      <c r="F104" s="103" t="s">
        <v>2991</v>
      </c>
      <c r="G104" s="118" t="s">
        <v>4</v>
      </c>
      <c r="H104" s="103">
        <v>0</v>
      </c>
      <c r="I104" s="118" t="s">
        <v>13</v>
      </c>
      <c r="J104" s="112" t="s">
        <v>5</v>
      </c>
      <c r="K104" s="112" t="s">
        <v>143</v>
      </c>
      <c r="L104" s="112" t="s">
        <v>2932</v>
      </c>
      <c r="M104" s="118" t="s">
        <v>144</v>
      </c>
      <c r="N104" s="112" t="s">
        <v>2942</v>
      </c>
      <c r="O104" s="112" t="s">
        <v>146</v>
      </c>
      <c r="P104" s="112" t="s">
        <v>871</v>
      </c>
      <c r="Q104" s="112" t="s">
        <v>57</v>
      </c>
      <c r="R104" s="103">
        <v>6</v>
      </c>
      <c r="S104" s="139">
        <v>80</v>
      </c>
      <c r="T104" s="107">
        <f t="shared" si="11"/>
        <v>480</v>
      </c>
      <c r="U104" s="107">
        <f t="shared" si="12"/>
        <v>537.6</v>
      </c>
      <c r="V104" s="158"/>
      <c r="W104" s="112">
        <v>2016</v>
      </c>
      <c r="X104" s="158"/>
    </row>
    <row r="105" spans="1:24" ht="50.1" customHeight="1">
      <c r="A105" s="102" t="s">
        <v>4361</v>
      </c>
      <c r="B105" s="103" t="s">
        <v>5974</v>
      </c>
      <c r="C105" s="103" t="s">
        <v>2987</v>
      </c>
      <c r="D105" s="104" t="s">
        <v>2988</v>
      </c>
      <c r="E105" s="103" t="s">
        <v>2989</v>
      </c>
      <c r="F105" s="103" t="s">
        <v>2992</v>
      </c>
      <c r="G105" s="118" t="s">
        <v>4</v>
      </c>
      <c r="H105" s="103">
        <v>0</v>
      </c>
      <c r="I105" s="118" t="s">
        <v>13</v>
      </c>
      <c r="J105" s="112" t="s">
        <v>5</v>
      </c>
      <c r="K105" s="112" t="s">
        <v>143</v>
      </c>
      <c r="L105" s="112" t="s">
        <v>2932</v>
      </c>
      <c r="M105" s="118" t="s">
        <v>144</v>
      </c>
      <c r="N105" s="112" t="s">
        <v>2942</v>
      </c>
      <c r="O105" s="112" t="s">
        <v>146</v>
      </c>
      <c r="P105" s="112" t="s">
        <v>871</v>
      </c>
      <c r="Q105" s="112" t="s">
        <v>57</v>
      </c>
      <c r="R105" s="103">
        <v>16</v>
      </c>
      <c r="S105" s="139">
        <v>80</v>
      </c>
      <c r="T105" s="107">
        <f t="shared" si="11"/>
        <v>1280</v>
      </c>
      <c r="U105" s="107">
        <f t="shared" si="12"/>
        <v>1433.6000000000001</v>
      </c>
      <c r="V105" s="158"/>
      <c r="W105" s="112">
        <v>2016</v>
      </c>
      <c r="X105" s="158"/>
    </row>
    <row r="106" spans="1:24" ht="50.1" customHeight="1">
      <c r="A106" s="102" t="s">
        <v>4362</v>
      </c>
      <c r="B106" s="103" t="s">
        <v>5974</v>
      </c>
      <c r="C106" s="143" t="s">
        <v>4216</v>
      </c>
      <c r="D106" s="104" t="s">
        <v>4217</v>
      </c>
      <c r="E106" s="103" t="s">
        <v>4218</v>
      </c>
      <c r="F106" s="168" t="s">
        <v>4219</v>
      </c>
      <c r="G106" s="169" t="s">
        <v>4</v>
      </c>
      <c r="H106" s="103">
        <v>0</v>
      </c>
      <c r="I106" s="118">
        <v>590000000</v>
      </c>
      <c r="J106" s="105" t="s">
        <v>5</v>
      </c>
      <c r="K106" s="112" t="s">
        <v>66</v>
      </c>
      <c r="L106" s="112" t="s">
        <v>5</v>
      </c>
      <c r="M106" s="127" t="s">
        <v>54</v>
      </c>
      <c r="N106" s="103" t="s">
        <v>1059</v>
      </c>
      <c r="O106" s="112" t="s">
        <v>1260</v>
      </c>
      <c r="P106" s="103">
        <v>796</v>
      </c>
      <c r="Q106" s="103" t="s">
        <v>57</v>
      </c>
      <c r="R106" s="103">
        <v>20</v>
      </c>
      <c r="S106" s="103">
        <v>16050</v>
      </c>
      <c r="T106" s="107">
        <f t="shared" si="11"/>
        <v>321000</v>
      </c>
      <c r="U106" s="107">
        <f t="shared" si="12"/>
        <v>359520.00000000006</v>
      </c>
      <c r="V106" s="143"/>
      <c r="W106" s="112">
        <v>2016</v>
      </c>
      <c r="X106" s="143"/>
    </row>
    <row r="107" spans="1:24" ht="50.1" customHeight="1">
      <c r="A107" s="102" t="s">
        <v>4363</v>
      </c>
      <c r="B107" s="103" t="s">
        <v>5974</v>
      </c>
      <c r="C107" s="104" t="s">
        <v>1287</v>
      </c>
      <c r="D107" s="104" t="s">
        <v>1288</v>
      </c>
      <c r="E107" s="104" t="s">
        <v>1289</v>
      </c>
      <c r="F107" s="104" t="s">
        <v>1290</v>
      </c>
      <c r="G107" s="104" t="s">
        <v>4</v>
      </c>
      <c r="H107" s="103">
        <v>0</v>
      </c>
      <c r="I107" s="105">
        <v>590000000</v>
      </c>
      <c r="J107" s="105" t="s">
        <v>5</v>
      </c>
      <c r="K107" s="104" t="s">
        <v>866</v>
      </c>
      <c r="L107" s="105" t="s">
        <v>67</v>
      </c>
      <c r="M107" s="104" t="s">
        <v>201</v>
      </c>
      <c r="N107" s="104" t="s">
        <v>1291</v>
      </c>
      <c r="O107" s="104" t="s">
        <v>532</v>
      </c>
      <c r="P107" s="105">
        <v>796</v>
      </c>
      <c r="Q107" s="104" t="s">
        <v>57</v>
      </c>
      <c r="R107" s="106">
        <v>10</v>
      </c>
      <c r="S107" s="106">
        <v>25000</v>
      </c>
      <c r="T107" s="107">
        <f t="shared" si="11"/>
        <v>250000</v>
      </c>
      <c r="U107" s="107">
        <f t="shared" si="12"/>
        <v>280000</v>
      </c>
      <c r="V107" s="108"/>
      <c r="W107" s="112">
        <v>2016</v>
      </c>
      <c r="X107" s="103"/>
    </row>
    <row r="108" spans="1:24" ht="50.1" customHeight="1">
      <c r="A108" s="102" t="s">
        <v>4364</v>
      </c>
      <c r="B108" s="103" t="s">
        <v>5974</v>
      </c>
      <c r="C108" s="104" t="s">
        <v>1287</v>
      </c>
      <c r="D108" s="104" t="s">
        <v>1288</v>
      </c>
      <c r="E108" s="104" t="s">
        <v>1289</v>
      </c>
      <c r="F108" s="104" t="s">
        <v>1292</v>
      </c>
      <c r="G108" s="104" t="s">
        <v>4</v>
      </c>
      <c r="H108" s="103">
        <v>0</v>
      </c>
      <c r="I108" s="105">
        <v>590000000</v>
      </c>
      <c r="J108" s="105" t="s">
        <v>5</v>
      </c>
      <c r="K108" s="104" t="s">
        <v>866</v>
      </c>
      <c r="L108" s="105" t="s">
        <v>67</v>
      </c>
      <c r="M108" s="104" t="s">
        <v>201</v>
      </c>
      <c r="N108" s="104" t="s">
        <v>1291</v>
      </c>
      <c r="O108" s="104" t="s">
        <v>532</v>
      </c>
      <c r="P108" s="105">
        <v>796</v>
      </c>
      <c r="Q108" s="104" t="s">
        <v>57</v>
      </c>
      <c r="R108" s="106">
        <v>10</v>
      </c>
      <c r="S108" s="106">
        <v>5000</v>
      </c>
      <c r="T108" s="107">
        <f t="shared" si="11"/>
        <v>50000</v>
      </c>
      <c r="U108" s="107">
        <f t="shared" si="12"/>
        <v>56000.000000000007</v>
      </c>
      <c r="V108" s="108"/>
      <c r="W108" s="112">
        <v>2016</v>
      </c>
      <c r="X108" s="103"/>
    </row>
    <row r="109" spans="1:24" ht="50.1" customHeight="1">
      <c r="A109" s="102" t="s">
        <v>4365</v>
      </c>
      <c r="B109" s="103" t="s">
        <v>5974</v>
      </c>
      <c r="C109" s="104" t="s">
        <v>1287</v>
      </c>
      <c r="D109" s="104" t="s">
        <v>1288</v>
      </c>
      <c r="E109" s="104" t="s">
        <v>1289</v>
      </c>
      <c r="F109" s="163" t="s">
        <v>1293</v>
      </c>
      <c r="G109" s="163" t="s">
        <v>4</v>
      </c>
      <c r="H109" s="103">
        <v>0</v>
      </c>
      <c r="I109" s="170">
        <v>590000000</v>
      </c>
      <c r="J109" s="105" t="s">
        <v>5</v>
      </c>
      <c r="K109" s="163" t="s">
        <v>866</v>
      </c>
      <c r="L109" s="105" t="s">
        <v>67</v>
      </c>
      <c r="M109" s="104" t="s">
        <v>201</v>
      </c>
      <c r="N109" s="163" t="s">
        <v>1291</v>
      </c>
      <c r="O109" s="104" t="s">
        <v>532</v>
      </c>
      <c r="P109" s="170">
        <v>796</v>
      </c>
      <c r="Q109" s="163" t="s">
        <v>57</v>
      </c>
      <c r="R109" s="164">
        <v>10</v>
      </c>
      <c r="S109" s="164">
        <v>10000</v>
      </c>
      <c r="T109" s="107">
        <f t="shared" si="11"/>
        <v>100000</v>
      </c>
      <c r="U109" s="107">
        <f t="shared" si="12"/>
        <v>112000.00000000001</v>
      </c>
      <c r="V109" s="165"/>
      <c r="W109" s="112">
        <v>2016</v>
      </c>
      <c r="X109" s="103"/>
    </row>
    <row r="110" spans="1:24" ht="50.1" customHeight="1">
      <c r="A110" s="102" t="s">
        <v>4366</v>
      </c>
      <c r="B110" s="103" t="s">
        <v>5974</v>
      </c>
      <c r="C110" s="104" t="s">
        <v>1287</v>
      </c>
      <c r="D110" s="104" t="s">
        <v>1288</v>
      </c>
      <c r="E110" s="104" t="s">
        <v>1289</v>
      </c>
      <c r="F110" s="163" t="s">
        <v>1294</v>
      </c>
      <c r="G110" s="163" t="s">
        <v>4</v>
      </c>
      <c r="H110" s="103">
        <v>0</v>
      </c>
      <c r="I110" s="170">
        <v>590000000</v>
      </c>
      <c r="J110" s="105" t="s">
        <v>5</v>
      </c>
      <c r="K110" s="163" t="s">
        <v>866</v>
      </c>
      <c r="L110" s="105" t="s">
        <v>67</v>
      </c>
      <c r="M110" s="104" t="s">
        <v>201</v>
      </c>
      <c r="N110" s="163" t="s">
        <v>1291</v>
      </c>
      <c r="O110" s="104" t="s">
        <v>532</v>
      </c>
      <c r="P110" s="170">
        <v>796</v>
      </c>
      <c r="Q110" s="163" t="s">
        <v>57</v>
      </c>
      <c r="R110" s="164">
        <v>2</v>
      </c>
      <c r="S110" s="164">
        <v>35000</v>
      </c>
      <c r="T110" s="107">
        <f t="shared" si="11"/>
        <v>70000</v>
      </c>
      <c r="U110" s="107">
        <f t="shared" si="12"/>
        <v>78400.000000000015</v>
      </c>
      <c r="V110" s="165"/>
      <c r="W110" s="112">
        <v>2016</v>
      </c>
      <c r="X110" s="103"/>
    </row>
    <row r="111" spans="1:24" ht="50.1" customHeight="1">
      <c r="A111" s="102" t="s">
        <v>4367</v>
      </c>
      <c r="B111" s="103" t="s">
        <v>5974</v>
      </c>
      <c r="C111" s="104" t="s">
        <v>1295</v>
      </c>
      <c r="D111" s="104" t="s">
        <v>1288</v>
      </c>
      <c r="E111" s="104" t="s">
        <v>1296</v>
      </c>
      <c r="F111" s="104" t="s">
        <v>1297</v>
      </c>
      <c r="G111" s="163" t="s">
        <v>4</v>
      </c>
      <c r="H111" s="103">
        <v>0</v>
      </c>
      <c r="I111" s="170">
        <v>590000000</v>
      </c>
      <c r="J111" s="105" t="s">
        <v>5</v>
      </c>
      <c r="K111" s="163" t="s">
        <v>866</v>
      </c>
      <c r="L111" s="105" t="s">
        <v>67</v>
      </c>
      <c r="M111" s="104" t="s">
        <v>201</v>
      </c>
      <c r="N111" s="163" t="s">
        <v>1291</v>
      </c>
      <c r="O111" s="104" t="s">
        <v>532</v>
      </c>
      <c r="P111" s="170">
        <v>796</v>
      </c>
      <c r="Q111" s="163" t="s">
        <v>57</v>
      </c>
      <c r="R111" s="164">
        <v>10</v>
      </c>
      <c r="S111" s="164">
        <v>500</v>
      </c>
      <c r="T111" s="107">
        <f t="shared" si="11"/>
        <v>5000</v>
      </c>
      <c r="U111" s="107">
        <f t="shared" si="12"/>
        <v>5600.0000000000009</v>
      </c>
      <c r="V111" s="165"/>
      <c r="W111" s="112">
        <v>2016</v>
      </c>
      <c r="X111" s="103"/>
    </row>
    <row r="112" spans="1:24" ht="50.1" customHeight="1">
      <c r="A112" s="102" t="s">
        <v>4368</v>
      </c>
      <c r="B112" s="103" t="s">
        <v>5974</v>
      </c>
      <c r="C112" s="104" t="s">
        <v>1295</v>
      </c>
      <c r="D112" s="104" t="s">
        <v>1288</v>
      </c>
      <c r="E112" s="104" t="s">
        <v>1296</v>
      </c>
      <c r="F112" s="104" t="s">
        <v>1298</v>
      </c>
      <c r="G112" s="163" t="s">
        <v>4</v>
      </c>
      <c r="H112" s="103">
        <v>0</v>
      </c>
      <c r="I112" s="170">
        <v>590000000</v>
      </c>
      <c r="J112" s="105" t="s">
        <v>5</v>
      </c>
      <c r="K112" s="163" t="s">
        <v>866</v>
      </c>
      <c r="L112" s="105" t="s">
        <v>67</v>
      </c>
      <c r="M112" s="104" t="s">
        <v>201</v>
      </c>
      <c r="N112" s="163" t="s">
        <v>1291</v>
      </c>
      <c r="O112" s="104" t="s">
        <v>532</v>
      </c>
      <c r="P112" s="170">
        <v>796</v>
      </c>
      <c r="Q112" s="163" t="s">
        <v>57</v>
      </c>
      <c r="R112" s="164">
        <v>50</v>
      </c>
      <c r="S112" s="164">
        <v>500</v>
      </c>
      <c r="T112" s="107">
        <f t="shared" si="11"/>
        <v>25000</v>
      </c>
      <c r="U112" s="107">
        <f t="shared" si="12"/>
        <v>28000.000000000004</v>
      </c>
      <c r="V112" s="165"/>
      <c r="W112" s="112">
        <v>2016</v>
      </c>
      <c r="X112" s="103"/>
    </row>
    <row r="113" spans="1:24" ht="50.1" customHeight="1">
      <c r="A113" s="102" t="s">
        <v>4369</v>
      </c>
      <c r="B113" s="103" t="s">
        <v>5974</v>
      </c>
      <c r="C113" s="104" t="s">
        <v>1295</v>
      </c>
      <c r="D113" s="104" t="s">
        <v>1288</v>
      </c>
      <c r="E113" s="104" t="s">
        <v>1296</v>
      </c>
      <c r="F113" s="104" t="s">
        <v>1299</v>
      </c>
      <c r="G113" s="163" t="s">
        <v>4</v>
      </c>
      <c r="H113" s="103">
        <v>0</v>
      </c>
      <c r="I113" s="170">
        <v>590000000</v>
      </c>
      <c r="J113" s="105" t="s">
        <v>5</v>
      </c>
      <c r="K113" s="163" t="s">
        <v>866</v>
      </c>
      <c r="L113" s="105" t="s">
        <v>67</v>
      </c>
      <c r="M113" s="104" t="s">
        <v>201</v>
      </c>
      <c r="N113" s="163" t="s">
        <v>1291</v>
      </c>
      <c r="O113" s="104" t="s">
        <v>532</v>
      </c>
      <c r="P113" s="170">
        <v>796</v>
      </c>
      <c r="Q113" s="163" t="s">
        <v>57</v>
      </c>
      <c r="R113" s="164">
        <v>50</v>
      </c>
      <c r="S113" s="164">
        <v>500</v>
      </c>
      <c r="T113" s="107">
        <f t="shared" si="11"/>
        <v>25000</v>
      </c>
      <c r="U113" s="107">
        <f t="shared" si="12"/>
        <v>28000.000000000004</v>
      </c>
      <c r="V113" s="165"/>
      <c r="W113" s="112">
        <v>2016</v>
      </c>
      <c r="X113" s="103"/>
    </row>
    <row r="114" spans="1:24" ht="50.1" customHeight="1">
      <c r="A114" s="102" t="s">
        <v>4370</v>
      </c>
      <c r="B114" s="103" t="s">
        <v>5974</v>
      </c>
      <c r="C114" s="104" t="s">
        <v>1287</v>
      </c>
      <c r="D114" s="104" t="s">
        <v>1288</v>
      </c>
      <c r="E114" s="104" t="s">
        <v>1289</v>
      </c>
      <c r="F114" s="104" t="s">
        <v>1636</v>
      </c>
      <c r="G114" s="163" t="s">
        <v>4</v>
      </c>
      <c r="H114" s="103">
        <v>0</v>
      </c>
      <c r="I114" s="170">
        <v>590000000</v>
      </c>
      <c r="J114" s="105" t="s">
        <v>5</v>
      </c>
      <c r="K114" s="163" t="s">
        <v>775</v>
      </c>
      <c r="L114" s="105" t="s">
        <v>67</v>
      </c>
      <c r="M114" s="104" t="s">
        <v>201</v>
      </c>
      <c r="N114" s="163" t="s">
        <v>922</v>
      </c>
      <c r="O114" s="104" t="s">
        <v>532</v>
      </c>
      <c r="P114" s="170">
        <v>796</v>
      </c>
      <c r="Q114" s="163" t="s">
        <v>57</v>
      </c>
      <c r="R114" s="164">
        <v>2</v>
      </c>
      <c r="S114" s="164">
        <v>60000</v>
      </c>
      <c r="T114" s="107">
        <f t="shared" si="11"/>
        <v>120000</v>
      </c>
      <c r="U114" s="107">
        <f t="shared" si="12"/>
        <v>134400</v>
      </c>
      <c r="V114" s="165"/>
      <c r="W114" s="112">
        <v>2016</v>
      </c>
      <c r="X114" s="103"/>
    </row>
    <row r="115" spans="1:24" ht="50.1" customHeight="1">
      <c r="A115" s="102" t="s">
        <v>4371</v>
      </c>
      <c r="B115" s="103" t="s">
        <v>5974</v>
      </c>
      <c r="C115" s="103" t="s">
        <v>2939</v>
      </c>
      <c r="D115" s="104" t="s">
        <v>1288</v>
      </c>
      <c r="E115" s="103" t="s">
        <v>2940</v>
      </c>
      <c r="F115" s="103" t="s">
        <v>2941</v>
      </c>
      <c r="G115" s="171" t="s">
        <v>4</v>
      </c>
      <c r="H115" s="103">
        <v>0</v>
      </c>
      <c r="I115" s="118" t="s">
        <v>13</v>
      </c>
      <c r="J115" s="112" t="s">
        <v>5</v>
      </c>
      <c r="K115" s="172" t="s">
        <v>143</v>
      </c>
      <c r="L115" s="112" t="s">
        <v>2932</v>
      </c>
      <c r="M115" s="118" t="s">
        <v>144</v>
      </c>
      <c r="N115" s="112" t="s">
        <v>2942</v>
      </c>
      <c r="O115" s="112" t="s">
        <v>146</v>
      </c>
      <c r="P115" s="112" t="s">
        <v>871</v>
      </c>
      <c r="Q115" s="112" t="s">
        <v>57</v>
      </c>
      <c r="R115" s="103">
        <v>8</v>
      </c>
      <c r="S115" s="139">
        <v>6900</v>
      </c>
      <c r="T115" s="107">
        <f t="shared" si="11"/>
        <v>55200</v>
      </c>
      <c r="U115" s="107">
        <f t="shared" si="12"/>
        <v>61824.000000000007</v>
      </c>
      <c r="V115" s="158"/>
      <c r="W115" s="112">
        <v>2016</v>
      </c>
      <c r="X115" s="158"/>
    </row>
    <row r="116" spans="1:24" ht="50.1" customHeight="1">
      <c r="A116" s="102" t="s">
        <v>4372</v>
      </c>
      <c r="B116" s="103" t="s">
        <v>5974</v>
      </c>
      <c r="C116" s="103" t="s">
        <v>2939</v>
      </c>
      <c r="D116" s="104" t="s">
        <v>1288</v>
      </c>
      <c r="E116" s="103" t="s">
        <v>2940</v>
      </c>
      <c r="F116" s="173" t="s">
        <v>2943</v>
      </c>
      <c r="G116" s="118" t="s">
        <v>4</v>
      </c>
      <c r="H116" s="103">
        <v>0</v>
      </c>
      <c r="I116" s="118" t="s">
        <v>13</v>
      </c>
      <c r="J116" s="112" t="s">
        <v>5</v>
      </c>
      <c r="K116" s="172" t="s">
        <v>143</v>
      </c>
      <c r="L116" s="112" t="s">
        <v>2932</v>
      </c>
      <c r="M116" s="118" t="s">
        <v>144</v>
      </c>
      <c r="N116" s="112" t="s">
        <v>2942</v>
      </c>
      <c r="O116" s="112" t="s">
        <v>146</v>
      </c>
      <c r="P116" s="112" t="s">
        <v>871</v>
      </c>
      <c r="Q116" s="112" t="s">
        <v>57</v>
      </c>
      <c r="R116" s="103">
        <v>8</v>
      </c>
      <c r="S116" s="139">
        <v>5000</v>
      </c>
      <c r="T116" s="107">
        <f t="shared" si="11"/>
        <v>40000</v>
      </c>
      <c r="U116" s="107">
        <f t="shared" si="12"/>
        <v>44800.000000000007</v>
      </c>
      <c r="V116" s="158"/>
      <c r="W116" s="112">
        <v>2016</v>
      </c>
      <c r="X116" s="158"/>
    </row>
    <row r="117" spans="1:24" ht="50.1" customHeight="1">
      <c r="A117" s="102" t="s">
        <v>4373</v>
      </c>
      <c r="B117" s="103" t="s">
        <v>5974</v>
      </c>
      <c r="C117" s="103" t="s">
        <v>2993</v>
      </c>
      <c r="D117" s="104" t="s">
        <v>1288</v>
      </c>
      <c r="E117" s="103" t="s">
        <v>2994</v>
      </c>
      <c r="F117" s="173" t="s">
        <v>2995</v>
      </c>
      <c r="G117" s="171" t="s">
        <v>4</v>
      </c>
      <c r="H117" s="103">
        <v>0</v>
      </c>
      <c r="I117" s="171" t="s">
        <v>13</v>
      </c>
      <c r="J117" s="112" t="s">
        <v>5</v>
      </c>
      <c r="K117" s="172" t="s">
        <v>143</v>
      </c>
      <c r="L117" s="112" t="s">
        <v>2932</v>
      </c>
      <c r="M117" s="118" t="s">
        <v>144</v>
      </c>
      <c r="N117" s="172" t="s">
        <v>2942</v>
      </c>
      <c r="O117" s="112" t="s">
        <v>146</v>
      </c>
      <c r="P117" s="172" t="s">
        <v>871</v>
      </c>
      <c r="Q117" s="172" t="s">
        <v>57</v>
      </c>
      <c r="R117" s="174">
        <v>65</v>
      </c>
      <c r="S117" s="175">
        <v>2150</v>
      </c>
      <c r="T117" s="107">
        <f t="shared" si="11"/>
        <v>139750</v>
      </c>
      <c r="U117" s="107">
        <f t="shared" si="12"/>
        <v>156520.00000000003</v>
      </c>
      <c r="V117" s="176"/>
      <c r="W117" s="112">
        <v>2016</v>
      </c>
      <c r="X117" s="158"/>
    </row>
    <row r="118" spans="1:24" ht="50.1" customHeight="1">
      <c r="A118" s="102" t="s">
        <v>4374</v>
      </c>
      <c r="B118" s="103" t="s">
        <v>5974</v>
      </c>
      <c r="C118" s="103" t="s">
        <v>2993</v>
      </c>
      <c r="D118" s="104" t="s">
        <v>1288</v>
      </c>
      <c r="E118" s="103" t="s">
        <v>2994</v>
      </c>
      <c r="F118" s="103" t="s">
        <v>2996</v>
      </c>
      <c r="G118" s="118" t="s">
        <v>4</v>
      </c>
      <c r="H118" s="103">
        <v>0</v>
      </c>
      <c r="I118" s="118" t="s">
        <v>13</v>
      </c>
      <c r="J118" s="112" t="s">
        <v>5</v>
      </c>
      <c r="K118" s="172" t="s">
        <v>143</v>
      </c>
      <c r="L118" s="112" t="s">
        <v>2932</v>
      </c>
      <c r="M118" s="118" t="s">
        <v>144</v>
      </c>
      <c r="N118" s="112" t="s">
        <v>2942</v>
      </c>
      <c r="O118" s="112" t="s">
        <v>146</v>
      </c>
      <c r="P118" s="112" t="s">
        <v>871</v>
      </c>
      <c r="Q118" s="112" t="s">
        <v>57</v>
      </c>
      <c r="R118" s="103">
        <v>3</v>
      </c>
      <c r="S118" s="139">
        <v>2050</v>
      </c>
      <c r="T118" s="107">
        <f t="shared" si="11"/>
        <v>6150</v>
      </c>
      <c r="U118" s="107">
        <f t="shared" si="12"/>
        <v>6888.0000000000009</v>
      </c>
      <c r="V118" s="158"/>
      <c r="W118" s="112">
        <v>2016</v>
      </c>
      <c r="X118" s="158"/>
    </row>
    <row r="119" spans="1:24" ht="50.1" customHeight="1">
      <c r="A119" s="102" t="s">
        <v>4375</v>
      </c>
      <c r="B119" s="103" t="s">
        <v>5974</v>
      </c>
      <c r="C119" s="103" t="s">
        <v>2997</v>
      </c>
      <c r="D119" s="104" t="s">
        <v>1288</v>
      </c>
      <c r="E119" s="103" t="s">
        <v>2998</v>
      </c>
      <c r="F119" s="103" t="s">
        <v>2999</v>
      </c>
      <c r="G119" s="171" t="s">
        <v>4</v>
      </c>
      <c r="H119" s="103">
        <v>0</v>
      </c>
      <c r="I119" s="171" t="s">
        <v>13</v>
      </c>
      <c r="J119" s="112" t="s">
        <v>5</v>
      </c>
      <c r="K119" s="172" t="s">
        <v>143</v>
      </c>
      <c r="L119" s="112" t="s">
        <v>2932</v>
      </c>
      <c r="M119" s="118" t="s">
        <v>144</v>
      </c>
      <c r="N119" s="172" t="s">
        <v>2942</v>
      </c>
      <c r="O119" s="112" t="s">
        <v>146</v>
      </c>
      <c r="P119" s="172" t="s">
        <v>871</v>
      </c>
      <c r="Q119" s="172" t="s">
        <v>57</v>
      </c>
      <c r="R119" s="173">
        <v>12</v>
      </c>
      <c r="S119" s="177">
        <v>1800</v>
      </c>
      <c r="T119" s="107">
        <f t="shared" si="11"/>
        <v>21600</v>
      </c>
      <c r="U119" s="107">
        <f t="shared" si="12"/>
        <v>24192.000000000004</v>
      </c>
      <c r="V119" s="171"/>
      <c r="W119" s="112">
        <v>2016</v>
      </c>
      <c r="X119" s="118"/>
    </row>
    <row r="120" spans="1:24" ht="50.1" customHeight="1">
      <c r="A120" s="102" t="s">
        <v>4376</v>
      </c>
      <c r="B120" s="103" t="s">
        <v>5974</v>
      </c>
      <c r="C120" s="103" t="s">
        <v>2997</v>
      </c>
      <c r="D120" s="104" t="s">
        <v>1288</v>
      </c>
      <c r="E120" s="103" t="s">
        <v>2998</v>
      </c>
      <c r="F120" s="103" t="s">
        <v>3000</v>
      </c>
      <c r="G120" s="118" t="s">
        <v>4</v>
      </c>
      <c r="H120" s="103">
        <v>0</v>
      </c>
      <c r="I120" s="118" t="s">
        <v>13</v>
      </c>
      <c r="J120" s="112" t="s">
        <v>5</v>
      </c>
      <c r="K120" s="172" t="s">
        <v>143</v>
      </c>
      <c r="L120" s="112" t="s">
        <v>2932</v>
      </c>
      <c r="M120" s="118" t="s">
        <v>144</v>
      </c>
      <c r="N120" s="112" t="s">
        <v>2942</v>
      </c>
      <c r="O120" s="112" t="s">
        <v>146</v>
      </c>
      <c r="P120" s="112" t="s">
        <v>871</v>
      </c>
      <c r="Q120" s="112" t="s">
        <v>57</v>
      </c>
      <c r="R120" s="103">
        <v>7</v>
      </c>
      <c r="S120" s="139">
        <v>1800</v>
      </c>
      <c r="T120" s="107">
        <f t="shared" si="11"/>
        <v>12600</v>
      </c>
      <c r="U120" s="107">
        <f t="shared" si="12"/>
        <v>14112.000000000002</v>
      </c>
      <c r="V120" s="158"/>
      <c r="W120" s="112">
        <v>2016</v>
      </c>
      <c r="X120" s="158"/>
    </row>
    <row r="121" spans="1:24" ht="50.1" customHeight="1">
      <c r="A121" s="102" t="s">
        <v>4377</v>
      </c>
      <c r="B121" s="103" t="s">
        <v>5974</v>
      </c>
      <c r="C121" s="103" t="s">
        <v>2997</v>
      </c>
      <c r="D121" s="104" t="s">
        <v>1288</v>
      </c>
      <c r="E121" s="103" t="s">
        <v>2998</v>
      </c>
      <c r="F121" s="103" t="s">
        <v>3001</v>
      </c>
      <c r="G121" s="118" t="s">
        <v>4</v>
      </c>
      <c r="H121" s="103">
        <v>0</v>
      </c>
      <c r="I121" s="118" t="s">
        <v>13</v>
      </c>
      <c r="J121" s="112" t="s">
        <v>5</v>
      </c>
      <c r="K121" s="172" t="s">
        <v>143</v>
      </c>
      <c r="L121" s="112" t="s">
        <v>2932</v>
      </c>
      <c r="M121" s="118" t="s">
        <v>144</v>
      </c>
      <c r="N121" s="112" t="s">
        <v>2942</v>
      </c>
      <c r="O121" s="112" t="s">
        <v>146</v>
      </c>
      <c r="P121" s="112" t="s">
        <v>871</v>
      </c>
      <c r="Q121" s="112" t="s">
        <v>57</v>
      </c>
      <c r="R121" s="178">
        <v>25</v>
      </c>
      <c r="S121" s="179">
        <v>1800</v>
      </c>
      <c r="T121" s="107">
        <f t="shared" si="11"/>
        <v>45000</v>
      </c>
      <c r="U121" s="107">
        <f t="shared" si="12"/>
        <v>50400.000000000007</v>
      </c>
      <c r="V121" s="180"/>
      <c r="W121" s="112">
        <v>2016</v>
      </c>
      <c r="X121" s="118"/>
    </row>
    <row r="122" spans="1:24" ht="50.1" customHeight="1">
      <c r="A122" s="102" t="s">
        <v>4378</v>
      </c>
      <c r="B122" s="103" t="s">
        <v>5974</v>
      </c>
      <c r="C122" s="103" t="s">
        <v>2997</v>
      </c>
      <c r="D122" s="104" t="s">
        <v>1288</v>
      </c>
      <c r="E122" s="103" t="s">
        <v>2998</v>
      </c>
      <c r="F122" s="103" t="s">
        <v>3002</v>
      </c>
      <c r="G122" s="171" t="s">
        <v>4</v>
      </c>
      <c r="H122" s="103">
        <v>0</v>
      </c>
      <c r="I122" s="171" t="s">
        <v>13</v>
      </c>
      <c r="J122" s="112" t="s">
        <v>5</v>
      </c>
      <c r="K122" s="172" t="s">
        <v>143</v>
      </c>
      <c r="L122" s="112" t="s">
        <v>2932</v>
      </c>
      <c r="M122" s="118" t="s">
        <v>144</v>
      </c>
      <c r="N122" s="172" t="s">
        <v>2942</v>
      </c>
      <c r="O122" s="112" t="s">
        <v>146</v>
      </c>
      <c r="P122" s="172" t="s">
        <v>871</v>
      </c>
      <c r="Q122" s="172" t="s">
        <v>57</v>
      </c>
      <c r="R122" s="173">
        <v>35</v>
      </c>
      <c r="S122" s="177">
        <v>1800</v>
      </c>
      <c r="T122" s="107">
        <f t="shared" si="11"/>
        <v>63000</v>
      </c>
      <c r="U122" s="107">
        <f t="shared" si="12"/>
        <v>70560</v>
      </c>
      <c r="V122" s="181"/>
      <c r="W122" s="112">
        <v>2016</v>
      </c>
      <c r="X122" s="158"/>
    </row>
    <row r="123" spans="1:24" ht="50.1" customHeight="1">
      <c r="A123" s="102" t="s">
        <v>4379</v>
      </c>
      <c r="B123" s="103" t="s">
        <v>5974</v>
      </c>
      <c r="C123" s="103" t="s">
        <v>2997</v>
      </c>
      <c r="D123" s="104" t="s">
        <v>1288</v>
      </c>
      <c r="E123" s="103" t="s">
        <v>2998</v>
      </c>
      <c r="F123" s="103" t="s">
        <v>3003</v>
      </c>
      <c r="G123" s="171" t="s">
        <v>4</v>
      </c>
      <c r="H123" s="103">
        <v>0</v>
      </c>
      <c r="I123" s="171" t="s">
        <v>13</v>
      </c>
      <c r="J123" s="112" t="s">
        <v>5</v>
      </c>
      <c r="K123" s="112" t="s">
        <v>143</v>
      </c>
      <c r="L123" s="112" t="s">
        <v>2932</v>
      </c>
      <c r="M123" s="118" t="s">
        <v>144</v>
      </c>
      <c r="N123" s="172" t="s">
        <v>2942</v>
      </c>
      <c r="O123" s="112" t="s">
        <v>146</v>
      </c>
      <c r="P123" s="172" t="s">
        <v>871</v>
      </c>
      <c r="Q123" s="172" t="s">
        <v>57</v>
      </c>
      <c r="R123" s="173">
        <v>7</v>
      </c>
      <c r="S123" s="177">
        <v>1800</v>
      </c>
      <c r="T123" s="107">
        <f t="shared" si="11"/>
        <v>12600</v>
      </c>
      <c r="U123" s="107">
        <f t="shared" si="12"/>
        <v>14112.000000000002</v>
      </c>
      <c r="V123" s="181"/>
      <c r="W123" s="112">
        <v>2016</v>
      </c>
      <c r="X123" s="158"/>
    </row>
    <row r="124" spans="1:24" ht="50.1" customHeight="1">
      <c r="A124" s="102" t="s">
        <v>4380</v>
      </c>
      <c r="B124" s="103" t="s">
        <v>5974</v>
      </c>
      <c r="C124" s="103" t="s">
        <v>3004</v>
      </c>
      <c r="D124" s="104" t="s">
        <v>1288</v>
      </c>
      <c r="E124" s="112" t="s">
        <v>3005</v>
      </c>
      <c r="F124" s="103" t="s">
        <v>3006</v>
      </c>
      <c r="G124" s="171" t="s">
        <v>4</v>
      </c>
      <c r="H124" s="103">
        <v>0</v>
      </c>
      <c r="I124" s="171" t="s">
        <v>13</v>
      </c>
      <c r="J124" s="112" t="s">
        <v>5</v>
      </c>
      <c r="K124" s="112" t="s">
        <v>4232</v>
      </c>
      <c r="L124" s="112" t="s">
        <v>2932</v>
      </c>
      <c r="M124" s="118" t="s">
        <v>144</v>
      </c>
      <c r="N124" s="172" t="s">
        <v>2933</v>
      </c>
      <c r="O124" s="112" t="s">
        <v>146</v>
      </c>
      <c r="P124" s="172" t="s">
        <v>871</v>
      </c>
      <c r="Q124" s="172" t="s">
        <v>57</v>
      </c>
      <c r="R124" s="173">
        <v>16</v>
      </c>
      <c r="S124" s="177">
        <v>19550</v>
      </c>
      <c r="T124" s="107">
        <f t="shared" si="11"/>
        <v>312800</v>
      </c>
      <c r="U124" s="107">
        <f t="shared" si="12"/>
        <v>350336.00000000006</v>
      </c>
      <c r="V124" s="181"/>
      <c r="W124" s="112">
        <v>2016</v>
      </c>
      <c r="X124" s="158"/>
    </row>
    <row r="125" spans="1:24" ht="50.1" customHeight="1">
      <c r="A125" s="102" t="s">
        <v>4381</v>
      </c>
      <c r="B125" s="103" t="s">
        <v>5974</v>
      </c>
      <c r="C125" s="103" t="s">
        <v>3007</v>
      </c>
      <c r="D125" s="104" t="s">
        <v>1288</v>
      </c>
      <c r="E125" s="112" t="s">
        <v>3008</v>
      </c>
      <c r="F125" s="173" t="s">
        <v>3009</v>
      </c>
      <c r="G125" s="171" t="s">
        <v>4</v>
      </c>
      <c r="H125" s="103">
        <v>0</v>
      </c>
      <c r="I125" s="171" t="s">
        <v>13</v>
      </c>
      <c r="J125" s="112" t="s">
        <v>5</v>
      </c>
      <c r="K125" s="172" t="s">
        <v>143</v>
      </c>
      <c r="L125" s="112" t="s">
        <v>2932</v>
      </c>
      <c r="M125" s="118" t="s">
        <v>144</v>
      </c>
      <c r="N125" s="172" t="s">
        <v>2942</v>
      </c>
      <c r="O125" s="112" t="s">
        <v>146</v>
      </c>
      <c r="P125" s="172" t="s">
        <v>871</v>
      </c>
      <c r="Q125" s="172" t="s">
        <v>57</v>
      </c>
      <c r="R125" s="173">
        <v>33</v>
      </c>
      <c r="S125" s="177">
        <v>1100</v>
      </c>
      <c r="T125" s="107">
        <f t="shared" si="11"/>
        <v>36300</v>
      </c>
      <c r="U125" s="107">
        <f t="shared" si="12"/>
        <v>40656.000000000007</v>
      </c>
      <c r="V125" s="181"/>
      <c r="W125" s="112">
        <v>2016</v>
      </c>
      <c r="X125" s="158"/>
    </row>
    <row r="126" spans="1:24" ht="50.1" customHeight="1">
      <c r="A126" s="102" t="s">
        <v>4382</v>
      </c>
      <c r="B126" s="103" t="s">
        <v>5974</v>
      </c>
      <c r="C126" s="103" t="s">
        <v>2997</v>
      </c>
      <c r="D126" s="104" t="s">
        <v>1288</v>
      </c>
      <c r="E126" s="103" t="s">
        <v>2998</v>
      </c>
      <c r="F126" s="173" t="s">
        <v>3010</v>
      </c>
      <c r="G126" s="171" t="s">
        <v>4</v>
      </c>
      <c r="H126" s="103">
        <v>0</v>
      </c>
      <c r="I126" s="171" t="s">
        <v>13</v>
      </c>
      <c r="J126" s="112" t="s">
        <v>5</v>
      </c>
      <c r="K126" s="172" t="s">
        <v>143</v>
      </c>
      <c r="L126" s="112" t="s">
        <v>2932</v>
      </c>
      <c r="M126" s="118" t="s">
        <v>144</v>
      </c>
      <c r="N126" s="172" t="s">
        <v>2942</v>
      </c>
      <c r="O126" s="112" t="s">
        <v>146</v>
      </c>
      <c r="P126" s="172" t="s">
        <v>871</v>
      </c>
      <c r="Q126" s="172" t="s">
        <v>57</v>
      </c>
      <c r="R126" s="173">
        <v>4</v>
      </c>
      <c r="S126" s="177">
        <v>1520</v>
      </c>
      <c r="T126" s="107">
        <f t="shared" si="11"/>
        <v>6080</v>
      </c>
      <c r="U126" s="107">
        <f t="shared" si="12"/>
        <v>6809.6</v>
      </c>
      <c r="V126" s="182"/>
      <c r="W126" s="112">
        <v>2016</v>
      </c>
      <c r="X126" s="123"/>
    </row>
    <row r="127" spans="1:24" ht="50.1" customHeight="1">
      <c r="A127" s="102" t="s">
        <v>4383</v>
      </c>
      <c r="B127" s="103" t="s">
        <v>5974</v>
      </c>
      <c r="C127" s="103" t="s">
        <v>2993</v>
      </c>
      <c r="D127" s="104" t="s">
        <v>1288</v>
      </c>
      <c r="E127" s="103" t="s">
        <v>2994</v>
      </c>
      <c r="F127" s="103" t="s">
        <v>3011</v>
      </c>
      <c r="G127" s="171" t="s">
        <v>4</v>
      </c>
      <c r="H127" s="103">
        <v>0</v>
      </c>
      <c r="I127" s="171" t="s">
        <v>13</v>
      </c>
      <c r="J127" s="112" t="s">
        <v>5</v>
      </c>
      <c r="K127" s="172" t="s">
        <v>143</v>
      </c>
      <c r="L127" s="112" t="s">
        <v>2932</v>
      </c>
      <c r="M127" s="118" t="s">
        <v>144</v>
      </c>
      <c r="N127" s="172" t="s">
        <v>2942</v>
      </c>
      <c r="O127" s="112" t="s">
        <v>146</v>
      </c>
      <c r="P127" s="172" t="s">
        <v>871</v>
      </c>
      <c r="Q127" s="172" t="s">
        <v>57</v>
      </c>
      <c r="R127" s="173">
        <v>10</v>
      </c>
      <c r="S127" s="177">
        <v>7411</v>
      </c>
      <c r="T127" s="107">
        <f t="shared" si="11"/>
        <v>74110</v>
      </c>
      <c r="U127" s="107">
        <f t="shared" si="12"/>
        <v>83003.200000000012</v>
      </c>
      <c r="V127" s="182"/>
      <c r="W127" s="112">
        <v>2016</v>
      </c>
      <c r="X127" s="123"/>
    </row>
    <row r="128" spans="1:24" ht="50.1" customHeight="1">
      <c r="A128" s="102" t="s">
        <v>4384</v>
      </c>
      <c r="B128" s="103" t="s">
        <v>5974</v>
      </c>
      <c r="C128" s="103" t="s">
        <v>3012</v>
      </c>
      <c r="D128" s="104" t="s">
        <v>1288</v>
      </c>
      <c r="E128" s="103" t="s">
        <v>3013</v>
      </c>
      <c r="F128" s="103" t="s">
        <v>3014</v>
      </c>
      <c r="G128" s="118" t="s">
        <v>4</v>
      </c>
      <c r="H128" s="103">
        <v>0</v>
      </c>
      <c r="I128" s="118" t="s">
        <v>13</v>
      </c>
      <c r="J128" s="112" t="s">
        <v>5</v>
      </c>
      <c r="K128" s="112" t="s">
        <v>143</v>
      </c>
      <c r="L128" s="112" t="s">
        <v>2932</v>
      </c>
      <c r="M128" s="118" t="s">
        <v>144</v>
      </c>
      <c r="N128" s="112" t="s">
        <v>2942</v>
      </c>
      <c r="O128" s="112" t="s">
        <v>146</v>
      </c>
      <c r="P128" s="112" t="s">
        <v>871</v>
      </c>
      <c r="Q128" s="112" t="s">
        <v>57</v>
      </c>
      <c r="R128" s="103">
        <v>4</v>
      </c>
      <c r="S128" s="139">
        <v>1400</v>
      </c>
      <c r="T128" s="107">
        <f t="shared" si="11"/>
        <v>5600</v>
      </c>
      <c r="U128" s="107">
        <f t="shared" si="12"/>
        <v>6272.0000000000009</v>
      </c>
      <c r="V128" s="162"/>
      <c r="W128" s="112">
        <v>2016</v>
      </c>
      <c r="X128" s="123"/>
    </row>
    <row r="129" spans="1:24" ht="50.1" customHeight="1">
      <c r="A129" s="102" t="s">
        <v>4385</v>
      </c>
      <c r="B129" s="103" t="s">
        <v>5974</v>
      </c>
      <c r="C129" s="110" t="s">
        <v>3015</v>
      </c>
      <c r="D129" s="104" t="s">
        <v>1288</v>
      </c>
      <c r="E129" s="103" t="s">
        <v>3016</v>
      </c>
      <c r="F129" s="103" t="s">
        <v>3017</v>
      </c>
      <c r="G129" s="118" t="s">
        <v>4</v>
      </c>
      <c r="H129" s="103">
        <v>0</v>
      </c>
      <c r="I129" s="118" t="s">
        <v>13</v>
      </c>
      <c r="J129" s="112" t="s">
        <v>5</v>
      </c>
      <c r="K129" s="112" t="s">
        <v>143</v>
      </c>
      <c r="L129" s="112" t="s">
        <v>2932</v>
      </c>
      <c r="M129" s="118" t="s">
        <v>144</v>
      </c>
      <c r="N129" s="112" t="s">
        <v>2942</v>
      </c>
      <c r="O129" s="112" t="s">
        <v>146</v>
      </c>
      <c r="P129" s="112" t="s">
        <v>871</v>
      </c>
      <c r="Q129" s="112" t="s">
        <v>57</v>
      </c>
      <c r="R129" s="103">
        <v>10</v>
      </c>
      <c r="S129" s="139">
        <v>910</v>
      </c>
      <c r="T129" s="107">
        <f t="shared" si="11"/>
        <v>9100</v>
      </c>
      <c r="U129" s="107">
        <f t="shared" si="12"/>
        <v>10192.000000000002</v>
      </c>
      <c r="V129" s="158"/>
      <c r="W129" s="112">
        <v>2016</v>
      </c>
      <c r="X129" s="158"/>
    </row>
    <row r="130" spans="1:24" ht="50.1" customHeight="1">
      <c r="A130" s="102" t="s">
        <v>4386</v>
      </c>
      <c r="B130" s="103" t="s">
        <v>5974</v>
      </c>
      <c r="C130" s="143" t="s">
        <v>4071</v>
      </c>
      <c r="D130" s="183" t="s">
        <v>4072</v>
      </c>
      <c r="E130" s="143" t="s">
        <v>4073</v>
      </c>
      <c r="F130" s="143"/>
      <c r="G130" s="172" t="s">
        <v>4</v>
      </c>
      <c r="H130" s="103">
        <v>0</v>
      </c>
      <c r="I130" s="172">
        <v>590000000</v>
      </c>
      <c r="J130" s="105" t="s">
        <v>5</v>
      </c>
      <c r="K130" s="112" t="s">
        <v>4228</v>
      </c>
      <c r="L130" s="112" t="s">
        <v>67</v>
      </c>
      <c r="M130" s="112" t="s">
        <v>54</v>
      </c>
      <c r="N130" s="184" t="s">
        <v>3748</v>
      </c>
      <c r="O130" s="112" t="s">
        <v>2102</v>
      </c>
      <c r="P130" s="185">
        <v>166</v>
      </c>
      <c r="Q130" s="185" t="s">
        <v>1204</v>
      </c>
      <c r="R130" s="186">
        <v>10</v>
      </c>
      <c r="S130" s="186">
        <v>203</v>
      </c>
      <c r="T130" s="107">
        <f t="shared" si="11"/>
        <v>2030</v>
      </c>
      <c r="U130" s="107">
        <f t="shared" si="12"/>
        <v>2273.6000000000004</v>
      </c>
      <c r="V130" s="187"/>
      <c r="W130" s="112">
        <v>2016</v>
      </c>
      <c r="X130" s="146"/>
    </row>
    <row r="131" spans="1:24" ht="50.1" customHeight="1">
      <c r="A131" s="102" t="s">
        <v>4387</v>
      </c>
      <c r="B131" s="103" t="s">
        <v>5974</v>
      </c>
      <c r="C131" s="143" t="s">
        <v>4074</v>
      </c>
      <c r="D131" s="183" t="s">
        <v>4072</v>
      </c>
      <c r="E131" s="143" t="s">
        <v>4075</v>
      </c>
      <c r="F131" s="187"/>
      <c r="G131" s="172" t="s">
        <v>4</v>
      </c>
      <c r="H131" s="103">
        <v>0</v>
      </c>
      <c r="I131" s="172">
        <v>590000000</v>
      </c>
      <c r="J131" s="105" t="s">
        <v>5</v>
      </c>
      <c r="K131" s="172" t="s">
        <v>4228</v>
      </c>
      <c r="L131" s="112" t="s">
        <v>67</v>
      </c>
      <c r="M131" s="112" t="s">
        <v>54</v>
      </c>
      <c r="N131" s="184" t="s">
        <v>3748</v>
      </c>
      <c r="O131" s="112" t="s">
        <v>2102</v>
      </c>
      <c r="P131" s="185">
        <v>166</v>
      </c>
      <c r="Q131" s="185" t="s">
        <v>1204</v>
      </c>
      <c r="R131" s="186">
        <v>500</v>
      </c>
      <c r="S131" s="186">
        <v>203</v>
      </c>
      <c r="T131" s="107">
        <f t="shared" si="11"/>
        <v>101500</v>
      </c>
      <c r="U131" s="107">
        <f t="shared" si="12"/>
        <v>113680.00000000001</v>
      </c>
      <c r="V131" s="187"/>
      <c r="W131" s="112">
        <v>2016</v>
      </c>
      <c r="X131" s="146"/>
    </row>
    <row r="132" spans="1:24" ht="50.1" customHeight="1">
      <c r="A132" s="102" t="s">
        <v>4388</v>
      </c>
      <c r="B132" s="103" t="s">
        <v>5974</v>
      </c>
      <c r="C132" s="143" t="s">
        <v>4076</v>
      </c>
      <c r="D132" s="183" t="s">
        <v>4072</v>
      </c>
      <c r="E132" s="143" t="s">
        <v>4077</v>
      </c>
      <c r="F132" s="146"/>
      <c r="G132" s="112" t="s">
        <v>4</v>
      </c>
      <c r="H132" s="103">
        <v>0</v>
      </c>
      <c r="I132" s="112">
        <v>590000000</v>
      </c>
      <c r="J132" s="105" t="s">
        <v>5</v>
      </c>
      <c r="K132" s="112" t="s">
        <v>4228</v>
      </c>
      <c r="L132" s="112" t="s">
        <v>67</v>
      </c>
      <c r="M132" s="112" t="s">
        <v>54</v>
      </c>
      <c r="N132" s="125" t="s">
        <v>3748</v>
      </c>
      <c r="O132" s="112" t="s">
        <v>2102</v>
      </c>
      <c r="P132" s="188">
        <v>166</v>
      </c>
      <c r="Q132" s="188" t="s">
        <v>1204</v>
      </c>
      <c r="R132" s="144">
        <v>500</v>
      </c>
      <c r="S132" s="144">
        <v>193</v>
      </c>
      <c r="T132" s="107">
        <f t="shared" si="11"/>
        <v>96500</v>
      </c>
      <c r="U132" s="107">
        <f t="shared" si="12"/>
        <v>108080.00000000001</v>
      </c>
      <c r="V132" s="146"/>
      <c r="W132" s="112">
        <v>2016</v>
      </c>
      <c r="X132" s="146"/>
    </row>
    <row r="133" spans="1:24" ht="50.1" customHeight="1">
      <c r="A133" s="102" t="s">
        <v>4389</v>
      </c>
      <c r="B133" s="103" t="s">
        <v>5974</v>
      </c>
      <c r="C133" s="189" t="s">
        <v>4078</v>
      </c>
      <c r="D133" s="183" t="s">
        <v>4072</v>
      </c>
      <c r="E133" s="189" t="s">
        <v>4079</v>
      </c>
      <c r="F133" s="187"/>
      <c r="G133" s="172" t="s">
        <v>4</v>
      </c>
      <c r="H133" s="103">
        <v>0</v>
      </c>
      <c r="I133" s="172">
        <v>590000000</v>
      </c>
      <c r="J133" s="105" t="s">
        <v>5</v>
      </c>
      <c r="K133" s="172" t="s">
        <v>4228</v>
      </c>
      <c r="L133" s="112" t="s">
        <v>67</v>
      </c>
      <c r="M133" s="112" t="s">
        <v>54</v>
      </c>
      <c r="N133" s="184" t="s">
        <v>3748</v>
      </c>
      <c r="O133" s="112" t="s">
        <v>2102</v>
      </c>
      <c r="P133" s="185">
        <v>166</v>
      </c>
      <c r="Q133" s="185" t="s">
        <v>1204</v>
      </c>
      <c r="R133" s="190">
        <v>500</v>
      </c>
      <c r="S133" s="190">
        <v>193</v>
      </c>
      <c r="T133" s="107">
        <f t="shared" si="11"/>
        <v>96500</v>
      </c>
      <c r="U133" s="107">
        <f t="shared" si="12"/>
        <v>108080.00000000001</v>
      </c>
      <c r="V133" s="191"/>
      <c r="W133" s="112">
        <v>2016</v>
      </c>
      <c r="X133" s="146"/>
    </row>
    <row r="134" spans="1:24" ht="50.1" customHeight="1">
      <c r="A134" s="102" t="s">
        <v>4390</v>
      </c>
      <c r="B134" s="103" t="s">
        <v>5974</v>
      </c>
      <c r="C134" s="189" t="s">
        <v>4080</v>
      </c>
      <c r="D134" s="183" t="s">
        <v>4072</v>
      </c>
      <c r="E134" s="189" t="s">
        <v>4081</v>
      </c>
      <c r="F134" s="187"/>
      <c r="G134" s="112" t="s">
        <v>4</v>
      </c>
      <c r="H134" s="103">
        <v>0</v>
      </c>
      <c r="I134" s="112">
        <v>590000000</v>
      </c>
      <c r="J134" s="105" t="s">
        <v>5</v>
      </c>
      <c r="K134" s="112" t="s">
        <v>4228</v>
      </c>
      <c r="L134" s="112" t="s">
        <v>67</v>
      </c>
      <c r="M134" s="112" t="s">
        <v>54</v>
      </c>
      <c r="N134" s="125" t="s">
        <v>3748</v>
      </c>
      <c r="O134" s="112" t="s">
        <v>2102</v>
      </c>
      <c r="P134" s="188">
        <v>166</v>
      </c>
      <c r="Q134" s="188" t="s">
        <v>1204</v>
      </c>
      <c r="R134" s="144">
        <v>500</v>
      </c>
      <c r="S134" s="144">
        <v>193</v>
      </c>
      <c r="T134" s="107">
        <f t="shared" si="11"/>
        <v>96500</v>
      </c>
      <c r="U134" s="107">
        <f t="shared" si="12"/>
        <v>108080.00000000001</v>
      </c>
      <c r="V134" s="146"/>
      <c r="W134" s="112">
        <v>2016</v>
      </c>
      <c r="X134" s="146"/>
    </row>
    <row r="135" spans="1:24" ht="50.1" customHeight="1">
      <c r="A135" s="102" t="s">
        <v>4391</v>
      </c>
      <c r="B135" s="103" t="s">
        <v>5974</v>
      </c>
      <c r="C135" s="143" t="s">
        <v>4082</v>
      </c>
      <c r="D135" s="183" t="s">
        <v>4072</v>
      </c>
      <c r="E135" s="143" t="s">
        <v>4083</v>
      </c>
      <c r="F135" s="146"/>
      <c r="G135" s="112" t="s">
        <v>4</v>
      </c>
      <c r="H135" s="103">
        <v>0</v>
      </c>
      <c r="I135" s="112">
        <v>590000000</v>
      </c>
      <c r="J135" s="105" t="s">
        <v>5</v>
      </c>
      <c r="K135" s="112" t="s">
        <v>4228</v>
      </c>
      <c r="L135" s="112" t="s">
        <v>67</v>
      </c>
      <c r="M135" s="112" t="s">
        <v>54</v>
      </c>
      <c r="N135" s="125" t="s">
        <v>3748</v>
      </c>
      <c r="O135" s="112" t="s">
        <v>2102</v>
      </c>
      <c r="P135" s="188">
        <v>166</v>
      </c>
      <c r="Q135" s="188" t="s">
        <v>1204</v>
      </c>
      <c r="R135" s="192">
        <v>500</v>
      </c>
      <c r="S135" s="192">
        <v>204.4</v>
      </c>
      <c r="T135" s="107">
        <f t="shared" si="11"/>
        <v>102200</v>
      </c>
      <c r="U135" s="107">
        <f t="shared" si="12"/>
        <v>114464.00000000001</v>
      </c>
      <c r="V135" s="193"/>
      <c r="W135" s="112">
        <v>2016</v>
      </c>
      <c r="X135" s="146"/>
    </row>
    <row r="136" spans="1:24" ht="50.1" customHeight="1">
      <c r="A136" s="102" t="s">
        <v>4392</v>
      </c>
      <c r="B136" s="103" t="s">
        <v>5974</v>
      </c>
      <c r="C136" s="143" t="s">
        <v>4249</v>
      </c>
      <c r="D136" s="104" t="s">
        <v>4072</v>
      </c>
      <c r="E136" s="103" t="s">
        <v>4250</v>
      </c>
      <c r="F136" s="168"/>
      <c r="G136" s="169" t="s">
        <v>4</v>
      </c>
      <c r="H136" s="103">
        <v>0</v>
      </c>
      <c r="I136" s="118">
        <v>590000000</v>
      </c>
      <c r="J136" s="105" t="s">
        <v>5</v>
      </c>
      <c r="K136" s="172" t="s">
        <v>422</v>
      </c>
      <c r="L136" s="112" t="s">
        <v>5</v>
      </c>
      <c r="M136" s="127" t="s">
        <v>54</v>
      </c>
      <c r="N136" s="103" t="s">
        <v>1059</v>
      </c>
      <c r="O136" s="112" t="s">
        <v>1260</v>
      </c>
      <c r="P136" s="188">
        <v>166</v>
      </c>
      <c r="Q136" s="188" t="s">
        <v>1204</v>
      </c>
      <c r="R136" s="103">
        <v>50</v>
      </c>
      <c r="S136" s="103">
        <v>197</v>
      </c>
      <c r="T136" s="107">
        <f t="shared" si="11"/>
        <v>9850</v>
      </c>
      <c r="U136" s="107">
        <f t="shared" si="12"/>
        <v>11032.000000000002</v>
      </c>
      <c r="V136" s="143"/>
      <c r="W136" s="112">
        <v>2016</v>
      </c>
      <c r="X136" s="143"/>
    </row>
    <row r="137" spans="1:24" ht="50.1" customHeight="1">
      <c r="A137" s="102" t="s">
        <v>4393</v>
      </c>
      <c r="B137" s="103" t="s">
        <v>5974</v>
      </c>
      <c r="C137" s="143" t="s">
        <v>4251</v>
      </c>
      <c r="D137" s="104" t="s">
        <v>4072</v>
      </c>
      <c r="E137" s="103" t="s">
        <v>4252</v>
      </c>
      <c r="F137" s="194"/>
      <c r="G137" s="195" t="s">
        <v>4</v>
      </c>
      <c r="H137" s="103">
        <v>0</v>
      </c>
      <c r="I137" s="171">
        <v>590000000</v>
      </c>
      <c r="J137" s="105" t="s">
        <v>5</v>
      </c>
      <c r="K137" s="112" t="s">
        <v>422</v>
      </c>
      <c r="L137" s="112" t="s">
        <v>5</v>
      </c>
      <c r="M137" s="127" t="s">
        <v>54</v>
      </c>
      <c r="N137" s="173" t="s">
        <v>1059</v>
      </c>
      <c r="O137" s="112" t="s">
        <v>1260</v>
      </c>
      <c r="P137" s="188">
        <v>166</v>
      </c>
      <c r="Q137" s="188" t="s">
        <v>1204</v>
      </c>
      <c r="R137" s="173">
        <v>200</v>
      </c>
      <c r="S137" s="173">
        <v>197</v>
      </c>
      <c r="T137" s="107">
        <f t="shared" si="11"/>
        <v>39400</v>
      </c>
      <c r="U137" s="107">
        <f t="shared" si="12"/>
        <v>44128.000000000007</v>
      </c>
      <c r="V137" s="196"/>
      <c r="W137" s="112">
        <v>2016</v>
      </c>
      <c r="X137" s="143"/>
    </row>
    <row r="138" spans="1:24" ht="50.1" customHeight="1">
      <c r="A138" s="102" t="s">
        <v>4394</v>
      </c>
      <c r="B138" s="103" t="s">
        <v>5974</v>
      </c>
      <c r="C138" s="143" t="s">
        <v>4253</v>
      </c>
      <c r="D138" s="104" t="s">
        <v>4072</v>
      </c>
      <c r="E138" s="103" t="s">
        <v>4254</v>
      </c>
      <c r="F138" s="194"/>
      <c r="G138" s="195" t="s">
        <v>4</v>
      </c>
      <c r="H138" s="103">
        <v>0</v>
      </c>
      <c r="I138" s="171">
        <v>590000000</v>
      </c>
      <c r="J138" s="105" t="s">
        <v>5</v>
      </c>
      <c r="K138" s="112" t="s">
        <v>422</v>
      </c>
      <c r="L138" s="112" t="s">
        <v>5</v>
      </c>
      <c r="M138" s="127" t="s">
        <v>54</v>
      </c>
      <c r="N138" s="173" t="s">
        <v>1059</v>
      </c>
      <c r="O138" s="112" t="s">
        <v>1260</v>
      </c>
      <c r="P138" s="188">
        <v>166</v>
      </c>
      <c r="Q138" s="188" t="s">
        <v>1204</v>
      </c>
      <c r="R138" s="173">
        <v>200</v>
      </c>
      <c r="S138" s="173">
        <v>197</v>
      </c>
      <c r="T138" s="107">
        <f t="shared" si="11"/>
        <v>39400</v>
      </c>
      <c r="U138" s="107">
        <f t="shared" si="12"/>
        <v>44128.000000000007</v>
      </c>
      <c r="V138" s="196"/>
      <c r="W138" s="112">
        <v>2016</v>
      </c>
      <c r="X138" s="143"/>
    </row>
    <row r="139" spans="1:24" ht="50.1" customHeight="1">
      <c r="A139" s="102" t="s">
        <v>4395</v>
      </c>
      <c r="B139" s="103" t="s">
        <v>5974</v>
      </c>
      <c r="C139" s="104" t="s">
        <v>2394</v>
      </c>
      <c r="D139" s="137" t="s">
        <v>2395</v>
      </c>
      <c r="E139" s="103" t="s">
        <v>2396</v>
      </c>
      <c r="F139" s="127" t="s">
        <v>2397</v>
      </c>
      <c r="G139" s="110" t="s">
        <v>4</v>
      </c>
      <c r="H139" s="103">
        <v>0</v>
      </c>
      <c r="I139" s="111">
        <v>590000000</v>
      </c>
      <c r="J139" s="105" t="s">
        <v>5</v>
      </c>
      <c r="K139" s="129" t="s">
        <v>2392</v>
      </c>
      <c r="L139" s="112" t="s">
        <v>5</v>
      </c>
      <c r="M139" s="103" t="s">
        <v>201</v>
      </c>
      <c r="N139" s="103" t="s">
        <v>2398</v>
      </c>
      <c r="O139" s="111" t="s">
        <v>1946</v>
      </c>
      <c r="P139" s="103">
        <v>796</v>
      </c>
      <c r="Q139" s="103" t="s">
        <v>2388</v>
      </c>
      <c r="R139" s="197">
        <v>30</v>
      </c>
      <c r="S139" s="198">
        <v>906</v>
      </c>
      <c r="T139" s="107">
        <f t="shared" si="11"/>
        <v>27180</v>
      </c>
      <c r="U139" s="107">
        <f t="shared" si="12"/>
        <v>30441.600000000002</v>
      </c>
      <c r="V139" s="152"/>
      <c r="W139" s="112">
        <v>2016</v>
      </c>
      <c r="X139" s="103"/>
    </row>
    <row r="140" spans="1:24" ht="50.1" customHeight="1">
      <c r="A140" s="102" t="s">
        <v>4396</v>
      </c>
      <c r="B140" s="103" t="s">
        <v>5974</v>
      </c>
      <c r="C140" s="104" t="s">
        <v>2389</v>
      </c>
      <c r="D140" s="104" t="s">
        <v>2390</v>
      </c>
      <c r="E140" s="103" t="s">
        <v>285</v>
      </c>
      <c r="F140" s="103" t="s">
        <v>2391</v>
      </c>
      <c r="G140" s="103" t="s">
        <v>4</v>
      </c>
      <c r="H140" s="103">
        <v>0</v>
      </c>
      <c r="I140" s="111">
        <v>590000000</v>
      </c>
      <c r="J140" s="105" t="s">
        <v>5</v>
      </c>
      <c r="K140" s="129" t="s">
        <v>2392</v>
      </c>
      <c r="L140" s="112" t="s">
        <v>5</v>
      </c>
      <c r="M140" s="103" t="s">
        <v>201</v>
      </c>
      <c r="N140" s="103" t="s">
        <v>2371</v>
      </c>
      <c r="O140" s="111" t="s">
        <v>1946</v>
      </c>
      <c r="P140" s="103">
        <v>778</v>
      </c>
      <c r="Q140" s="103" t="s">
        <v>2393</v>
      </c>
      <c r="R140" s="134">
        <v>200</v>
      </c>
      <c r="S140" s="151">
        <v>432</v>
      </c>
      <c r="T140" s="107">
        <f t="shared" si="11"/>
        <v>86400</v>
      </c>
      <c r="U140" s="107">
        <f t="shared" si="12"/>
        <v>96768.000000000015</v>
      </c>
      <c r="V140" s="110"/>
      <c r="W140" s="112">
        <v>2016</v>
      </c>
      <c r="X140" s="103"/>
    </row>
    <row r="141" spans="1:24" ht="50.1" customHeight="1">
      <c r="A141" s="102" t="s">
        <v>4397</v>
      </c>
      <c r="B141" s="103" t="s">
        <v>5974</v>
      </c>
      <c r="C141" s="104" t="s">
        <v>1652</v>
      </c>
      <c r="D141" s="104" t="s">
        <v>1653</v>
      </c>
      <c r="E141" s="104" t="s">
        <v>1654</v>
      </c>
      <c r="F141" s="104" t="s">
        <v>1655</v>
      </c>
      <c r="G141" s="104" t="s">
        <v>4</v>
      </c>
      <c r="H141" s="103">
        <v>0</v>
      </c>
      <c r="I141" s="105">
        <v>590000000</v>
      </c>
      <c r="J141" s="105" t="s">
        <v>5</v>
      </c>
      <c r="K141" s="104" t="s">
        <v>866</v>
      </c>
      <c r="L141" s="105" t="s">
        <v>67</v>
      </c>
      <c r="M141" s="104" t="s">
        <v>201</v>
      </c>
      <c r="N141" s="104" t="s">
        <v>1291</v>
      </c>
      <c r="O141" s="104" t="s">
        <v>532</v>
      </c>
      <c r="P141" s="105">
        <v>796</v>
      </c>
      <c r="Q141" s="104" t="s">
        <v>57</v>
      </c>
      <c r="R141" s="106">
        <v>200</v>
      </c>
      <c r="S141" s="106">
        <v>378</v>
      </c>
      <c r="T141" s="107">
        <f t="shared" si="11"/>
        <v>75600</v>
      </c>
      <c r="U141" s="107">
        <f t="shared" si="12"/>
        <v>84672.000000000015</v>
      </c>
      <c r="V141" s="108"/>
      <c r="W141" s="112">
        <v>2016</v>
      </c>
      <c r="X141" s="103"/>
    </row>
    <row r="142" spans="1:24" ht="50.1" customHeight="1">
      <c r="A142" s="102" t="s">
        <v>4398</v>
      </c>
      <c r="B142" s="103" t="s">
        <v>5974</v>
      </c>
      <c r="C142" s="104" t="s">
        <v>1652</v>
      </c>
      <c r="D142" s="104" t="s">
        <v>1653</v>
      </c>
      <c r="E142" s="104" t="s">
        <v>1654</v>
      </c>
      <c r="F142" s="104" t="s">
        <v>1656</v>
      </c>
      <c r="G142" s="104" t="s">
        <v>4</v>
      </c>
      <c r="H142" s="103">
        <v>0</v>
      </c>
      <c r="I142" s="105">
        <v>590000000</v>
      </c>
      <c r="J142" s="105" t="s">
        <v>5</v>
      </c>
      <c r="K142" s="104" t="s">
        <v>866</v>
      </c>
      <c r="L142" s="105" t="s">
        <v>67</v>
      </c>
      <c r="M142" s="104" t="s">
        <v>201</v>
      </c>
      <c r="N142" s="104" t="s">
        <v>1291</v>
      </c>
      <c r="O142" s="104" t="s">
        <v>532</v>
      </c>
      <c r="P142" s="105">
        <v>796</v>
      </c>
      <c r="Q142" s="104" t="s">
        <v>57</v>
      </c>
      <c r="R142" s="106">
        <v>30</v>
      </c>
      <c r="S142" s="106">
        <v>754</v>
      </c>
      <c r="T142" s="107">
        <f t="shared" si="11"/>
        <v>22620</v>
      </c>
      <c r="U142" s="107">
        <f t="shared" si="12"/>
        <v>25334.400000000001</v>
      </c>
      <c r="V142" s="108"/>
      <c r="W142" s="112">
        <v>2016</v>
      </c>
      <c r="X142" s="103"/>
    </row>
    <row r="143" spans="1:24" ht="50.1" customHeight="1">
      <c r="A143" s="102" t="s">
        <v>4399</v>
      </c>
      <c r="B143" s="103" t="s">
        <v>5974</v>
      </c>
      <c r="C143" s="104" t="s">
        <v>1652</v>
      </c>
      <c r="D143" s="104" t="s">
        <v>1653</v>
      </c>
      <c r="E143" s="104" t="s">
        <v>1654</v>
      </c>
      <c r="F143" s="104" t="s">
        <v>1653</v>
      </c>
      <c r="G143" s="104" t="s">
        <v>62</v>
      </c>
      <c r="H143" s="103">
        <v>10</v>
      </c>
      <c r="I143" s="105">
        <v>590000000</v>
      </c>
      <c r="J143" s="105" t="s">
        <v>5</v>
      </c>
      <c r="K143" s="104" t="s">
        <v>1740</v>
      </c>
      <c r="L143" s="105" t="s">
        <v>67</v>
      </c>
      <c r="M143" s="104" t="s">
        <v>54</v>
      </c>
      <c r="N143" s="104" t="s">
        <v>1938</v>
      </c>
      <c r="O143" s="104" t="s">
        <v>56</v>
      </c>
      <c r="P143" s="105" t="s">
        <v>871</v>
      </c>
      <c r="Q143" s="104" t="s">
        <v>57</v>
      </c>
      <c r="R143" s="106">
        <v>650</v>
      </c>
      <c r="S143" s="106">
        <v>569.4</v>
      </c>
      <c r="T143" s="107">
        <f t="shared" si="11"/>
        <v>370110</v>
      </c>
      <c r="U143" s="107">
        <f t="shared" si="12"/>
        <v>414523.2</v>
      </c>
      <c r="V143" s="108" t="s">
        <v>777</v>
      </c>
      <c r="W143" s="112">
        <v>2016</v>
      </c>
      <c r="X143" s="103"/>
    </row>
    <row r="144" spans="1:24" ht="50.1" customHeight="1">
      <c r="A144" s="102" t="s">
        <v>4400</v>
      </c>
      <c r="B144" s="103" t="s">
        <v>5974</v>
      </c>
      <c r="C144" s="104" t="s">
        <v>1549</v>
      </c>
      <c r="D144" s="104" t="s">
        <v>1550</v>
      </c>
      <c r="E144" s="104" t="s">
        <v>1551</v>
      </c>
      <c r="F144" s="104" t="s">
        <v>1552</v>
      </c>
      <c r="G144" s="104" t="s">
        <v>4</v>
      </c>
      <c r="H144" s="103">
        <v>0</v>
      </c>
      <c r="I144" s="105">
        <v>590000000</v>
      </c>
      <c r="J144" s="105" t="s">
        <v>5</v>
      </c>
      <c r="K144" s="104" t="s">
        <v>775</v>
      </c>
      <c r="L144" s="105" t="s">
        <v>67</v>
      </c>
      <c r="M144" s="104" t="s">
        <v>201</v>
      </c>
      <c r="N144" s="104" t="s">
        <v>922</v>
      </c>
      <c r="O144" s="104" t="s">
        <v>532</v>
      </c>
      <c r="P144" s="105">
        <v>166</v>
      </c>
      <c r="Q144" s="104" t="s">
        <v>1204</v>
      </c>
      <c r="R144" s="106">
        <v>50</v>
      </c>
      <c r="S144" s="106">
        <v>1104</v>
      </c>
      <c r="T144" s="107">
        <f t="shared" si="11"/>
        <v>55200</v>
      </c>
      <c r="U144" s="107">
        <f t="shared" si="12"/>
        <v>61824.000000000007</v>
      </c>
      <c r="V144" s="108"/>
      <c r="W144" s="112">
        <v>2016</v>
      </c>
      <c r="X144" s="103"/>
    </row>
    <row r="145" spans="1:24" ht="50.1" customHeight="1">
      <c r="A145" s="102" t="s">
        <v>4401</v>
      </c>
      <c r="B145" s="103" t="s">
        <v>5974</v>
      </c>
      <c r="C145" s="104" t="s">
        <v>1549</v>
      </c>
      <c r="D145" s="104" t="s">
        <v>1550</v>
      </c>
      <c r="E145" s="104" t="s">
        <v>1551</v>
      </c>
      <c r="F145" s="163" t="s">
        <v>1553</v>
      </c>
      <c r="G145" s="163" t="s">
        <v>4</v>
      </c>
      <c r="H145" s="103">
        <v>0</v>
      </c>
      <c r="I145" s="105">
        <v>590000000</v>
      </c>
      <c r="J145" s="105" t="s">
        <v>5</v>
      </c>
      <c r="K145" s="104" t="s">
        <v>775</v>
      </c>
      <c r="L145" s="105" t="s">
        <v>67</v>
      </c>
      <c r="M145" s="104" t="s">
        <v>201</v>
      </c>
      <c r="N145" s="163" t="s">
        <v>922</v>
      </c>
      <c r="O145" s="104" t="s">
        <v>532</v>
      </c>
      <c r="P145" s="170">
        <v>166</v>
      </c>
      <c r="Q145" s="163" t="s">
        <v>1204</v>
      </c>
      <c r="R145" s="164">
        <v>50</v>
      </c>
      <c r="S145" s="164">
        <v>1304</v>
      </c>
      <c r="T145" s="107">
        <f t="shared" si="11"/>
        <v>65200</v>
      </c>
      <c r="U145" s="107">
        <f t="shared" si="12"/>
        <v>73024</v>
      </c>
      <c r="V145" s="165"/>
      <c r="W145" s="112">
        <v>2016</v>
      </c>
      <c r="X145" s="103"/>
    </row>
    <row r="146" spans="1:24" ht="50.1" customHeight="1">
      <c r="A146" s="102" t="s">
        <v>4402</v>
      </c>
      <c r="B146" s="103" t="s">
        <v>5974</v>
      </c>
      <c r="C146" s="104" t="s">
        <v>1549</v>
      </c>
      <c r="D146" s="104" t="s">
        <v>1550</v>
      </c>
      <c r="E146" s="103" t="s">
        <v>1551</v>
      </c>
      <c r="F146" s="173" t="s">
        <v>2399</v>
      </c>
      <c r="G146" s="173" t="s">
        <v>4</v>
      </c>
      <c r="H146" s="103">
        <v>0</v>
      </c>
      <c r="I146" s="111">
        <v>590000000</v>
      </c>
      <c r="J146" s="105" t="s">
        <v>5</v>
      </c>
      <c r="K146" s="129" t="s">
        <v>610</v>
      </c>
      <c r="L146" s="112" t="s">
        <v>5</v>
      </c>
      <c r="M146" s="103" t="s">
        <v>201</v>
      </c>
      <c r="N146" s="173" t="s">
        <v>2398</v>
      </c>
      <c r="O146" s="111" t="s">
        <v>1946</v>
      </c>
      <c r="P146" s="173">
        <v>166</v>
      </c>
      <c r="Q146" s="173" t="s">
        <v>2372</v>
      </c>
      <c r="R146" s="134">
        <v>50</v>
      </c>
      <c r="S146" s="151">
        <v>1104</v>
      </c>
      <c r="T146" s="107">
        <f t="shared" si="11"/>
        <v>55200</v>
      </c>
      <c r="U146" s="107">
        <f t="shared" si="12"/>
        <v>61824.000000000007</v>
      </c>
      <c r="V146" s="197"/>
      <c r="W146" s="112">
        <v>2016</v>
      </c>
      <c r="X146" s="103"/>
    </row>
    <row r="147" spans="1:24" ht="50.1" customHeight="1">
      <c r="A147" s="102" t="s">
        <v>4403</v>
      </c>
      <c r="B147" s="103" t="s">
        <v>5974</v>
      </c>
      <c r="C147" s="104" t="s">
        <v>2400</v>
      </c>
      <c r="D147" s="137" t="s">
        <v>2401</v>
      </c>
      <c r="E147" s="103" t="s">
        <v>2402</v>
      </c>
      <c r="F147" s="103" t="s">
        <v>2403</v>
      </c>
      <c r="G147" s="103" t="s">
        <v>4</v>
      </c>
      <c r="H147" s="103">
        <v>0</v>
      </c>
      <c r="I147" s="111">
        <v>590000000</v>
      </c>
      <c r="J147" s="105" t="s">
        <v>5</v>
      </c>
      <c r="K147" s="129" t="s">
        <v>610</v>
      </c>
      <c r="L147" s="112" t="s">
        <v>5</v>
      </c>
      <c r="M147" s="103" t="s">
        <v>54</v>
      </c>
      <c r="N147" s="103" t="s">
        <v>2371</v>
      </c>
      <c r="O147" s="111" t="s">
        <v>1946</v>
      </c>
      <c r="P147" s="103">
        <v>166</v>
      </c>
      <c r="Q147" s="103" t="s">
        <v>2372</v>
      </c>
      <c r="R147" s="134">
        <v>900</v>
      </c>
      <c r="S147" s="151">
        <v>214</v>
      </c>
      <c r="T147" s="107">
        <f t="shared" si="11"/>
        <v>192600</v>
      </c>
      <c r="U147" s="107">
        <f t="shared" si="12"/>
        <v>215712.00000000003</v>
      </c>
      <c r="V147" s="197"/>
      <c r="W147" s="112">
        <v>2016</v>
      </c>
      <c r="X147" s="103"/>
    </row>
    <row r="148" spans="1:24" ht="50.1" customHeight="1">
      <c r="A148" s="102" t="s">
        <v>4404</v>
      </c>
      <c r="B148" s="103" t="s">
        <v>5974</v>
      </c>
      <c r="C148" s="110" t="s">
        <v>4234</v>
      </c>
      <c r="D148" s="104" t="s">
        <v>4235</v>
      </c>
      <c r="E148" s="103" t="s">
        <v>4236</v>
      </c>
      <c r="F148" s="103" t="s">
        <v>3022</v>
      </c>
      <c r="G148" s="112" t="s">
        <v>62</v>
      </c>
      <c r="H148" s="119">
        <v>50</v>
      </c>
      <c r="I148" s="118" t="s">
        <v>13</v>
      </c>
      <c r="J148" s="112" t="s">
        <v>5</v>
      </c>
      <c r="K148" s="112" t="s">
        <v>4232</v>
      </c>
      <c r="L148" s="112" t="s">
        <v>2932</v>
      </c>
      <c r="M148" s="118" t="s">
        <v>144</v>
      </c>
      <c r="N148" s="112" t="s">
        <v>2942</v>
      </c>
      <c r="O148" s="112" t="s">
        <v>146</v>
      </c>
      <c r="P148" s="112" t="s">
        <v>871</v>
      </c>
      <c r="Q148" s="112" t="s">
        <v>57</v>
      </c>
      <c r="R148" s="103">
        <v>19</v>
      </c>
      <c r="S148" s="139">
        <v>172000</v>
      </c>
      <c r="T148" s="107">
        <f t="shared" si="11"/>
        <v>3268000</v>
      </c>
      <c r="U148" s="107">
        <f t="shared" si="12"/>
        <v>3660160.0000000005</v>
      </c>
      <c r="V148" s="112"/>
      <c r="W148" s="112">
        <v>2016</v>
      </c>
      <c r="X148" s="112" t="s">
        <v>777</v>
      </c>
    </row>
    <row r="149" spans="1:24" ht="50.1" customHeight="1">
      <c r="A149" s="102" t="s">
        <v>4405</v>
      </c>
      <c r="B149" s="103" t="s">
        <v>5974</v>
      </c>
      <c r="C149" s="103" t="s">
        <v>3023</v>
      </c>
      <c r="D149" s="104" t="s">
        <v>3024</v>
      </c>
      <c r="E149" s="103" t="s">
        <v>2852</v>
      </c>
      <c r="F149" s="173" t="s">
        <v>3025</v>
      </c>
      <c r="G149" s="118" t="s">
        <v>62</v>
      </c>
      <c r="H149" s="103">
        <v>0</v>
      </c>
      <c r="I149" s="118" t="s">
        <v>13</v>
      </c>
      <c r="J149" s="112" t="s">
        <v>5</v>
      </c>
      <c r="K149" s="112" t="s">
        <v>4232</v>
      </c>
      <c r="L149" s="112" t="s">
        <v>2932</v>
      </c>
      <c r="M149" s="118" t="s">
        <v>144</v>
      </c>
      <c r="N149" s="112" t="s">
        <v>2942</v>
      </c>
      <c r="O149" s="112" t="s">
        <v>146</v>
      </c>
      <c r="P149" s="112" t="s">
        <v>871</v>
      </c>
      <c r="Q149" s="112" t="s">
        <v>57</v>
      </c>
      <c r="R149" s="103">
        <v>7</v>
      </c>
      <c r="S149" s="139">
        <v>281611</v>
      </c>
      <c r="T149" s="107">
        <f t="shared" si="11"/>
        <v>1971277</v>
      </c>
      <c r="U149" s="107">
        <f t="shared" si="12"/>
        <v>2207830.2400000002</v>
      </c>
      <c r="V149" s="158"/>
      <c r="W149" s="112">
        <v>2016</v>
      </c>
      <c r="X149" s="158"/>
    </row>
    <row r="150" spans="1:24" ht="50.1" customHeight="1">
      <c r="A150" s="102" t="s">
        <v>4406</v>
      </c>
      <c r="B150" s="103" t="s">
        <v>5974</v>
      </c>
      <c r="C150" s="103" t="s">
        <v>3023</v>
      </c>
      <c r="D150" s="104" t="s">
        <v>3024</v>
      </c>
      <c r="E150" s="103" t="s">
        <v>2852</v>
      </c>
      <c r="F150" s="173" t="s">
        <v>3026</v>
      </c>
      <c r="G150" s="118" t="s">
        <v>62</v>
      </c>
      <c r="H150" s="103">
        <v>0</v>
      </c>
      <c r="I150" s="118" t="s">
        <v>13</v>
      </c>
      <c r="J150" s="112" t="s">
        <v>5</v>
      </c>
      <c r="K150" s="112" t="s">
        <v>4232</v>
      </c>
      <c r="L150" s="112" t="s">
        <v>2932</v>
      </c>
      <c r="M150" s="118" t="s">
        <v>144</v>
      </c>
      <c r="N150" s="112" t="s">
        <v>2942</v>
      </c>
      <c r="O150" s="112" t="s">
        <v>146</v>
      </c>
      <c r="P150" s="112" t="s">
        <v>871</v>
      </c>
      <c r="Q150" s="112" t="s">
        <v>57</v>
      </c>
      <c r="R150" s="103">
        <v>12</v>
      </c>
      <c r="S150" s="139">
        <v>64200</v>
      </c>
      <c r="T150" s="107">
        <f t="shared" si="11"/>
        <v>770400</v>
      </c>
      <c r="U150" s="107">
        <f t="shared" si="12"/>
        <v>862848.00000000012</v>
      </c>
      <c r="V150" s="162"/>
      <c r="W150" s="112">
        <v>2016</v>
      </c>
      <c r="X150" s="123"/>
    </row>
    <row r="151" spans="1:24" ht="50.1" customHeight="1">
      <c r="A151" s="102" t="s">
        <v>4407</v>
      </c>
      <c r="B151" s="103" t="s">
        <v>5974</v>
      </c>
      <c r="C151" s="103" t="s">
        <v>3023</v>
      </c>
      <c r="D151" s="104" t="s">
        <v>3024</v>
      </c>
      <c r="E151" s="103" t="s">
        <v>2852</v>
      </c>
      <c r="F151" s="173" t="s">
        <v>3027</v>
      </c>
      <c r="G151" s="112" t="s">
        <v>62</v>
      </c>
      <c r="H151" s="103">
        <v>0</v>
      </c>
      <c r="I151" s="118" t="s">
        <v>13</v>
      </c>
      <c r="J151" s="112" t="s">
        <v>5</v>
      </c>
      <c r="K151" s="112" t="s">
        <v>4232</v>
      </c>
      <c r="L151" s="112" t="s">
        <v>2932</v>
      </c>
      <c r="M151" s="118" t="s">
        <v>144</v>
      </c>
      <c r="N151" s="112" t="s">
        <v>2942</v>
      </c>
      <c r="O151" s="112" t="s">
        <v>146</v>
      </c>
      <c r="P151" s="112" t="s">
        <v>871</v>
      </c>
      <c r="Q151" s="112" t="s">
        <v>57</v>
      </c>
      <c r="R151" s="103">
        <v>3</v>
      </c>
      <c r="S151" s="139">
        <v>60000</v>
      </c>
      <c r="T151" s="107">
        <f t="shared" ref="T151:T220" si="13">R151*S151</f>
        <v>180000</v>
      </c>
      <c r="U151" s="107">
        <f t="shared" ref="U151:U220" si="14">T151*1.12</f>
        <v>201600.00000000003</v>
      </c>
      <c r="V151" s="112"/>
      <c r="W151" s="112">
        <v>2016</v>
      </c>
      <c r="X151" s="112"/>
    </row>
    <row r="152" spans="1:24" ht="50.1" customHeight="1">
      <c r="A152" s="102" t="s">
        <v>4408</v>
      </c>
      <c r="B152" s="103" t="s">
        <v>5974</v>
      </c>
      <c r="C152" s="103" t="s">
        <v>3023</v>
      </c>
      <c r="D152" s="104" t="s">
        <v>3024</v>
      </c>
      <c r="E152" s="103" t="s">
        <v>2852</v>
      </c>
      <c r="F152" s="173" t="s">
        <v>3028</v>
      </c>
      <c r="G152" s="112" t="s">
        <v>62</v>
      </c>
      <c r="H152" s="103">
        <v>0</v>
      </c>
      <c r="I152" s="118" t="s">
        <v>13</v>
      </c>
      <c r="J152" s="112" t="s">
        <v>5</v>
      </c>
      <c r="K152" s="112" t="s">
        <v>4232</v>
      </c>
      <c r="L152" s="112" t="s">
        <v>2932</v>
      </c>
      <c r="M152" s="118" t="s">
        <v>144</v>
      </c>
      <c r="N152" s="112" t="s">
        <v>2942</v>
      </c>
      <c r="O152" s="112" t="s">
        <v>146</v>
      </c>
      <c r="P152" s="112" t="s">
        <v>871</v>
      </c>
      <c r="Q152" s="112" t="s">
        <v>57</v>
      </c>
      <c r="R152" s="103">
        <v>2</v>
      </c>
      <c r="S152" s="139">
        <v>70000</v>
      </c>
      <c r="T152" s="107">
        <f t="shared" si="13"/>
        <v>140000</v>
      </c>
      <c r="U152" s="107">
        <f t="shared" si="14"/>
        <v>156800.00000000003</v>
      </c>
      <c r="V152" s="112"/>
      <c r="W152" s="112">
        <v>2016</v>
      </c>
      <c r="X152" s="112"/>
    </row>
    <row r="153" spans="1:24" ht="50.1" customHeight="1">
      <c r="A153" s="102" t="s">
        <v>4409</v>
      </c>
      <c r="B153" s="103" t="s">
        <v>5974</v>
      </c>
      <c r="C153" s="103" t="s">
        <v>3023</v>
      </c>
      <c r="D153" s="104" t="s">
        <v>3024</v>
      </c>
      <c r="E153" s="103" t="s">
        <v>2852</v>
      </c>
      <c r="F153" s="173" t="s">
        <v>3029</v>
      </c>
      <c r="G153" s="112" t="s">
        <v>62</v>
      </c>
      <c r="H153" s="103">
        <v>0</v>
      </c>
      <c r="I153" s="118" t="s">
        <v>13</v>
      </c>
      <c r="J153" s="112" t="s">
        <v>5</v>
      </c>
      <c r="K153" s="112" t="s">
        <v>4232</v>
      </c>
      <c r="L153" s="112" t="s">
        <v>2932</v>
      </c>
      <c r="M153" s="118" t="s">
        <v>144</v>
      </c>
      <c r="N153" s="112" t="s">
        <v>2942</v>
      </c>
      <c r="O153" s="112" t="s">
        <v>146</v>
      </c>
      <c r="P153" s="112" t="s">
        <v>871</v>
      </c>
      <c r="Q153" s="112" t="s">
        <v>57</v>
      </c>
      <c r="R153" s="103">
        <v>7</v>
      </c>
      <c r="S153" s="139">
        <v>412875</v>
      </c>
      <c r="T153" s="107">
        <f t="shared" si="13"/>
        <v>2890125</v>
      </c>
      <c r="U153" s="107">
        <f t="shared" si="14"/>
        <v>3236940.0000000005</v>
      </c>
      <c r="V153" s="158"/>
      <c r="W153" s="112">
        <v>2016</v>
      </c>
      <c r="X153" s="158"/>
    </row>
    <row r="154" spans="1:24" ht="50.1" customHeight="1">
      <c r="A154" s="102" t="s">
        <v>4410</v>
      </c>
      <c r="B154" s="103" t="s">
        <v>5974</v>
      </c>
      <c r="C154" s="104" t="s">
        <v>1844</v>
      </c>
      <c r="D154" s="104" t="s">
        <v>1845</v>
      </c>
      <c r="E154" s="104" t="s">
        <v>1846</v>
      </c>
      <c r="F154" s="104" t="s">
        <v>1847</v>
      </c>
      <c r="G154" s="104" t="s">
        <v>62</v>
      </c>
      <c r="H154" s="103">
        <v>10</v>
      </c>
      <c r="I154" s="105">
        <v>590000000</v>
      </c>
      <c r="J154" s="105" t="s">
        <v>5</v>
      </c>
      <c r="K154" s="104" t="s">
        <v>1740</v>
      </c>
      <c r="L154" s="105" t="s">
        <v>67</v>
      </c>
      <c r="M154" s="104" t="s">
        <v>54</v>
      </c>
      <c r="N154" s="104" t="s">
        <v>1938</v>
      </c>
      <c r="O154" s="104" t="s">
        <v>56</v>
      </c>
      <c r="P154" s="105" t="s">
        <v>1848</v>
      </c>
      <c r="Q154" s="104" t="s">
        <v>1331</v>
      </c>
      <c r="R154" s="106">
        <v>850</v>
      </c>
      <c r="S154" s="106">
        <v>3081</v>
      </c>
      <c r="T154" s="107">
        <f t="shared" si="13"/>
        <v>2618850</v>
      </c>
      <c r="U154" s="107">
        <f t="shared" si="14"/>
        <v>2933112.0000000005</v>
      </c>
      <c r="V154" s="108" t="s">
        <v>777</v>
      </c>
      <c r="W154" s="112">
        <v>2016</v>
      </c>
      <c r="X154" s="103"/>
    </row>
    <row r="155" spans="1:24" ht="50.1" customHeight="1">
      <c r="A155" s="102" t="s">
        <v>4411</v>
      </c>
      <c r="B155" s="103" t="s">
        <v>5974</v>
      </c>
      <c r="C155" s="104" t="s">
        <v>1849</v>
      </c>
      <c r="D155" s="104" t="s">
        <v>1845</v>
      </c>
      <c r="E155" s="104" t="s">
        <v>1850</v>
      </c>
      <c r="F155" s="104" t="s">
        <v>1851</v>
      </c>
      <c r="G155" s="104" t="s">
        <v>62</v>
      </c>
      <c r="H155" s="103">
        <v>10</v>
      </c>
      <c r="I155" s="105">
        <v>590000000</v>
      </c>
      <c r="J155" s="105" t="s">
        <v>5</v>
      </c>
      <c r="K155" s="104" t="s">
        <v>1740</v>
      </c>
      <c r="L155" s="105" t="s">
        <v>67</v>
      </c>
      <c r="M155" s="104" t="s">
        <v>54</v>
      </c>
      <c r="N155" s="104" t="s">
        <v>1938</v>
      </c>
      <c r="O155" s="104" t="s">
        <v>56</v>
      </c>
      <c r="P155" s="105" t="s">
        <v>1848</v>
      </c>
      <c r="Q155" s="104" t="s">
        <v>1331</v>
      </c>
      <c r="R155" s="106">
        <v>450</v>
      </c>
      <c r="S155" s="106">
        <v>3750</v>
      </c>
      <c r="T155" s="107">
        <f t="shared" si="13"/>
        <v>1687500</v>
      </c>
      <c r="U155" s="107">
        <f t="shared" si="14"/>
        <v>1890000.0000000002</v>
      </c>
      <c r="V155" s="108" t="s">
        <v>777</v>
      </c>
      <c r="W155" s="112">
        <v>2016</v>
      </c>
      <c r="X155" s="103"/>
    </row>
    <row r="156" spans="1:24" ht="50.1" customHeight="1">
      <c r="A156" s="102" t="s">
        <v>4412</v>
      </c>
      <c r="B156" s="103" t="s">
        <v>5974</v>
      </c>
      <c r="C156" s="104" t="s">
        <v>2404</v>
      </c>
      <c r="D156" s="104" t="s">
        <v>2405</v>
      </c>
      <c r="E156" s="103" t="s">
        <v>2406</v>
      </c>
      <c r="F156" s="103" t="s">
        <v>2370</v>
      </c>
      <c r="G156" s="103" t="s">
        <v>4</v>
      </c>
      <c r="H156" s="103">
        <v>0</v>
      </c>
      <c r="I156" s="111">
        <v>590000000</v>
      </c>
      <c r="J156" s="105" t="s">
        <v>5</v>
      </c>
      <c r="K156" s="129" t="s">
        <v>610</v>
      </c>
      <c r="L156" s="112" t="s">
        <v>5</v>
      </c>
      <c r="M156" s="103" t="s">
        <v>54</v>
      </c>
      <c r="N156" s="103" t="s">
        <v>2371</v>
      </c>
      <c r="O156" s="130" t="s">
        <v>532</v>
      </c>
      <c r="P156" s="103">
        <v>166</v>
      </c>
      <c r="Q156" s="103" t="s">
        <v>1957</v>
      </c>
      <c r="R156" s="134">
        <v>5</v>
      </c>
      <c r="S156" s="103">
        <v>1510</v>
      </c>
      <c r="T156" s="107">
        <f t="shared" si="13"/>
        <v>7550</v>
      </c>
      <c r="U156" s="107">
        <f t="shared" si="14"/>
        <v>8456</v>
      </c>
      <c r="V156" s="103"/>
      <c r="W156" s="112">
        <v>2016</v>
      </c>
      <c r="X156" s="103"/>
    </row>
    <row r="157" spans="1:24" ht="50.1" customHeight="1">
      <c r="A157" s="102" t="s">
        <v>4413</v>
      </c>
      <c r="B157" s="103" t="s">
        <v>5974</v>
      </c>
      <c r="C157" s="103" t="s">
        <v>3030</v>
      </c>
      <c r="D157" s="104" t="s">
        <v>3031</v>
      </c>
      <c r="E157" s="103" t="s">
        <v>3032</v>
      </c>
      <c r="F157" s="103" t="s">
        <v>3033</v>
      </c>
      <c r="G157" s="112" t="s">
        <v>4</v>
      </c>
      <c r="H157" s="103">
        <v>0</v>
      </c>
      <c r="I157" s="118" t="s">
        <v>13</v>
      </c>
      <c r="J157" s="112" t="s">
        <v>5</v>
      </c>
      <c r="K157" s="112" t="s">
        <v>143</v>
      </c>
      <c r="L157" s="112" t="s">
        <v>2932</v>
      </c>
      <c r="M157" s="118" t="s">
        <v>144</v>
      </c>
      <c r="N157" s="112" t="s">
        <v>2942</v>
      </c>
      <c r="O157" s="112" t="s">
        <v>146</v>
      </c>
      <c r="P157" s="112" t="s">
        <v>871</v>
      </c>
      <c r="Q157" s="112" t="s">
        <v>57</v>
      </c>
      <c r="R157" s="103">
        <v>837</v>
      </c>
      <c r="S157" s="139">
        <v>57</v>
      </c>
      <c r="T157" s="107">
        <f t="shared" si="13"/>
        <v>47709</v>
      </c>
      <c r="U157" s="107">
        <f t="shared" si="14"/>
        <v>53434.080000000002</v>
      </c>
      <c r="V157" s="158"/>
      <c r="W157" s="112">
        <v>2016</v>
      </c>
      <c r="X157" s="158"/>
    </row>
    <row r="158" spans="1:24" ht="50.1" customHeight="1">
      <c r="A158" s="102" t="s">
        <v>4414</v>
      </c>
      <c r="B158" s="103" t="s">
        <v>5974</v>
      </c>
      <c r="C158" s="104" t="s">
        <v>345</v>
      </c>
      <c r="D158" s="104" t="s">
        <v>346</v>
      </c>
      <c r="E158" s="104" t="s">
        <v>327</v>
      </c>
      <c r="F158" s="105" t="s">
        <v>347</v>
      </c>
      <c r="G158" s="105" t="s">
        <v>4</v>
      </c>
      <c r="H158" s="103">
        <v>0</v>
      </c>
      <c r="I158" s="113">
        <v>590000000</v>
      </c>
      <c r="J158" s="105" t="s">
        <v>5</v>
      </c>
      <c r="K158" s="105" t="s">
        <v>348</v>
      </c>
      <c r="L158" s="105" t="s">
        <v>67</v>
      </c>
      <c r="M158" s="114" t="s">
        <v>144</v>
      </c>
      <c r="N158" s="105" t="s">
        <v>145</v>
      </c>
      <c r="O158" s="105" t="s">
        <v>146</v>
      </c>
      <c r="P158" s="105">
        <v>796</v>
      </c>
      <c r="Q158" s="105" t="s">
        <v>57</v>
      </c>
      <c r="R158" s="199">
        <v>10</v>
      </c>
      <c r="S158" s="199">
        <v>12500</v>
      </c>
      <c r="T158" s="107">
        <f t="shared" si="13"/>
        <v>125000</v>
      </c>
      <c r="U158" s="107">
        <f t="shared" si="14"/>
        <v>140000</v>
      </c>
      <c r="V158" s="104"/>
      <c r="W158" s="112">
        <v>2016</v>
      </c>
      <c r="X158" s="103"/>
    </row>
    <row r="159" spans="1:24" ht="50.1" customHeight="1">
      <c r="A159" s="102" t="s">
        <v>4415</v>
      </c>
      <c r="B159" s="103" t="s">
        <v>5974</v>
      </c>
      <c r="C159" s="104" t="s">
        <v>1056</v>
      </c>
      <c r="D159" s="104" t="s">
        <v>346</v>
      </c>
      <c r="E159" s="104" t="s">
        <v>1057</v>
      </c>
      <c r="F159" s="200" t="s">
        <v>1058</v>
      </c>
      <c r="G159" s="104" t="s">
        <v>4</v>
      </c>
      <c r="H159" s="103">
        <v>0</v>
      </c>
      <c r="I159" s="105">
        <v>590000000</v>
      </c>
      <c r="J159" s="105" t="s">
        <v>5</v>
      </c>
      <c r="K159" s="104" t="s">
        <v>866</v>
      </c>
      <c r="L159" s="104" t="s">
        <v>5</v>
      </c>
      <c r="M159" s="104" t="s">
        <v>54</v>
      </c>
      <c r="N159" s="104" t="s">
        <v>1059</v>
      </c>
      <c r="O159" s="163" t="s">
        <v>532</v>
      </c>
      <c r="P159" s="105" t="s">
        <v>871</v>
      </c>
      <c r="Q159" s="104" t="s">
        <v>57</v>
      </c>
      <c r="R159" s="106">
        <v>1</v>
      </c>
      <c r="S159" s="106">
        <v>50000</v>
      </c>
      <c r="T159" s="107">
        <f t="shared" si="13"/>
        <v>50000</v>
      </c>
      <c r="U159" s="107">
        <f t="shared" si="14"/>
        <v>56000.000000000007</v>
      </c>
      <c r="V159" s="108"/>
      <c r="W159" s="112">
        <v>2016</v>
      </c>
      <c r="X159" s="103"/>
    </row>
    <row r="160" spans="1:24" ht="50.1" customHeight="1">
      <c r="A160" s="102" t="s">
        <v>4416</v>
      </c>
      <c r="B160" s="103" t="s">
        <v>5974</v>
      </c>
      <c r="C160" s="104" t="s">
        <v>1056</v>
      </c>
      <c r="D160" s="104" t="s">
        <v>346</v>
      </c>
      <c r="E160" s="104" t="s">
        <v>1057</v>
      </c>
      <c r="F160" s="104" t="s">
        <v>1152</v>
      </c>
      <c r="G160" s="103" t="s">
        <v>4</v>
      </c>
      <c r="H160" s="103">
        <v>0</v>
      </c>
      <c r="I160" s="112">
        <v>590000000</v>
      </c>
      <c r="J160" s="112" t="s">
        <v>5</v>
      </c>
      <c r="K160" s="103" t="s">
        <v>866</v>
      </c>
      <c r="L160" s="103" t="s">
        <v>5</v>
      </c>
      <c r="M160" s="103" t="s">
        <v>54</v>
      </c>
      <c r="N160" s="103" t="s">
        <v>1143</v>
      </c>
      <c r="O160" s="103" t="s">
        <v>532</v>
      </c>
      <c r="P160" s="112">
        <v>796</v>
      </c>
      <c r="Q160" s="103" t="s">
        <v>57</v>
      </c>
      <c r="R160" s="106">
        <v>5</v>
      </c>
      <c r="S160" s="106">
        <v>10752.5</v>
      </c>
      <c r="T160" s="107">
        <v>0</v>
      </c>
      <c r="U160" s="107">
        <f>T160*1.12</f>
        <v>0</v>
      </c>
      <c r="V160" s="108"/>
      <c r="W160" s="112">
        <v>2016</v>
      </c>
      <c r="X160" s="103" t="s">
        <v>6683</v>
      </c>
    </row>
    <row r="161" spans="1:24" ht="50.1" customHeight="1">
      <c r="A161" s="102" t="s">
        <v>7373</v>
      </c>
      <c r="B161" s="103" t="s">
        <v>5974</v>
      </c>
      <c r="C161" s="104" t="s">
        <v>1056</v>
      </c>
      <c r="D161" s="104" t="s">
        <v>346</v>
      </c>
      <c r="E161" s="104" t="s">
        <v>1057</v>
      </c>
      <c r="F161" s="104" t="s">
        <v>1152</v>
      </c>
      <c r="G161" s="103" t="s">
        <v>4</v>
      </c>
      <c r="H161" s="103">
        <v>0</v>
      </c>
      <c r="I161" s="112">
        <v>590000000</v>
      </c>
      <c r="J161" s="112" t="s">
        <v>5</v>
      </c>
      <c r="K161" s="103" t="s">
        <v>866</v>
      </c>
      <c r="L161" s="103" t="s">
        <v>5</v>
      </c>
      <c r="M161" s="103" t="s">
        <v>54</v>
      </c>
      <c r="N161" s="103" t="s">
        <v>1059</v>
      </c>
      <c r="O161" s="103" t="s">
        <v>532</v>
      </c>
      <c r="P161" s="112">
        <v>796</v>
      </c>
      <c r="Q161" s="103" t="s">
        <v>57</v>
      </c>
      <c r="R161" s="106">
        <v>10</v>
      </c>
      <c r="S161" s="106">
        <v>13650</v>
      </c>
      <c r="T161" s="107">
        <f>R161*S161</f>
        <v>136500</v>
      </c>
      <c r="U161" s="107">
        <f>T161*1.12</f>
        <v>152880</v>
      </c>
      <c r="V161" s="108"/>
      <c r="W161" s="112">
        <v>2016</v>
      </c>
      <c r="X161" s="103"/>
    </row>
    <row r="162" spans="1:24" ht="50.1" customHeight="1">
      <c r="A162" s="102" t="s">
        <v>4417</v>
      </c>
      <c r="B162" s="103" t="s">
        <v>5974</v>
      </c>
      <c r="C162" s="104" t="s">
        <v>1273</v>
      </c>
      <c r="D162" s="104" t="s">
        <v>346</v>
      </c>
      <c r="E162" s="104" t="s">
        <v>1274</v>
      </c>
      <c r="F162" s="104" t="s">
        <v>1275</v>
      </c>
      <c r="G162" s="104" t="s">
        <v>4</v>
      </c>
      <c r="H162" s="103">
        <v>0</v>
      </c>
      <c r="I162" s="105" t="s">
        <v>13</v>
      </c>
      <c r="J162" s="105" t="s">
        <v>5</v>
      </c>
      <c r="K162" s="104" t="s">
        <v>1258</v>
      </c>
      <c r="L162" s="104" t="s">
        <v>622</v>
      </c>
      <c r="M162" s="104" t="s">
        <v>54</v>
      </c>
      <c r="N162" s="104" t="s">
        <v>1259</v>
      </c>
      <c r="O162" s="104" t="s">
        <v>1260</v>
      </c>
      <c r="P162" s="105">
        <v>796</v>
      </c>
      <c r="Q162" s="104" t="s">
        <v>57</v>
      </c>
      <c r="R162" s="106">
        <v>1</v>
      </c>
      <c r="S162" s="106">
        <v>1125000</v>
      </c>
      <c r="T162" s="107">
        <f t="shared" si="13"/>
        <v>1125000</v>
      </c>
      <c r="U162" s="107">
        <f t="shared" si="14"/>
        <v>1260000.0000000002</v>
      </c>
      <c r="V162" s="108"/>
      <c r="W162" s="112">
        <v>2016</v>
      </c>
      <c r="X162" s="103"/>
    </row>
    <row r="163" spans="1:24" ht="50.1" customHeight="1">
      <c r="A163" s="102" t="s">
        <v>4418</v>
      </c>
      <c r="B163" s="103" t="s">
        <v>5974</v>
      </c>
      <c r="C163" s="104" t="s">
        <v>1100</v>
      </c>
      <c r="D163" s="104" t="s">
        <v>1101</v>
      </c>
      <c r="E163" s="104" t="s">
        <v>1102</v>
      </c>
      <c r="F163" s="104" t="s">
        <v>1103</v>
      </c>
      <c r="G163" s="103" t="s">
        <v>4</v>
      </c>
      <c r="H163" s="103">
        <v>0</v>
      </c>
      <c r="I163" s="112">
        <v>590000000</v>
      </c>
      <c r="J163" s="112" t="s">
        <v>5</v>
      </c>
      <c r="K163" s="103" t="s">
        <v>866</v>
      </c>
      <c r="L163" s="103" t="s">
        <v>5</v>
      </c>
      <c r="M163" s="103" t="s">
        <v>54</v>
      </c>
      <c r="N163" s="103" t="s">
        <v>1104</v>
      </c>
      <c r="O163" s="103" t="s">
        <v>532</v>
      </c>
      <c r="P163" s="112">
        <v>796</v>
      </c>
      <c r="Q163" s="103" t="s">
        <v>57</v>
      </c>
      <c r="R163" s="106">
        <v>2</v>
      </c>
      <c r="S163" s="106">
        <v>85000</v>
      </c>
      <c r="T163" s="107">
        <v>0</v>
      </c>
      <c r="U163" s="107">
        <f>T163*1.12</f>
        <v>0</v>
      </c>
      <c r="V163" s="108"/>
      <c r="W163" s="112">
        <v>2016</v>
      </c>
      <c r="X163" s="103" t="s">
        <v>7357</v>
      </c>
    </row>
    <row r="164" spans="1:24" ht="50.1" customHeight="1">
      <c r="A164" s="102" t="s">
        <v>7365</v>
      </c>
      <c r="B164" s="103" t="s">
        <v>5974</v>
      </c>
      <c r="C164" s="104" t="s">
        <v>1100</v>
      </c>
      <c r="D164" s="104" t="s">
        <v>1101</v>
      </c>
      <c r="E164" s="104" t="s">
        <v>1102</v>
      </c>
      <c r="F164" s="104" t="s">
        <v>7364</v>
      </c>
      <c r="G164" s="103" t="s">
        <v>4</v>
      </c>
      <c r="H164" s="103">
        <v>0</v>
      </c>
      <c r="I164" s="112">
        <v>590000000</v>
      </c>
      <c r="J164" s="112" t="s">
        <v>5</v>
      </c>
      <c r="K164" s="103" t="s">
        <v>866</v>
      </c>
      <c r="L164" s="103" t="s">
        <v>5</v>
      </c>
      <c r="M164" s="103" t="s">
        <v>54</v>
      </c>
      <c r="N164" s="103" t="s">
        <v>1104</v>
      </c>
      <c r="O164" s="103" t="s">
        <v>532</v>
      </c>
      <c r="P164" s="112">
        <v>796</v>
      </c>
      <c r="Q164" s="103" t="s">
        <v>57</v>
      </c>
      <c r="R164" s="106">
        <v>7</v>
      </c>
      <c r="S164" s="106">
        <v>128000</v>
      </c>
      <c r="T164" s="107">
        <f>R164*S164</f>
        <v>896000</v>
      </c>
      <c r="U164" s="107">
        <f>T164*1.12</f>
        <v>1003520.0000000001</v>
      </c>
      <c r="V164" s="108"/>
      <c r="W164" s="112">
        <v>2016</v>
      </c>
      <c r="X164" s="103"/>
    </row>
    <row r="165" spans="1:24" ht="50.1" customHeight="1">
      <c r="A165" s="57" t="s">
        <v>4419</v>
      </c>
      <c r="B165" s="103" t="s">
        <v>5974</v>
      </c>
      <c r="C165" s="104" t="s">
        <v>1100</v>
      </c>
      <c r="D165" s="104" t="s">
        <v>1101</v>
      </c>
      <c r="E165" s="104" t="s">
        <v>1102</v>
      </c>
      <c r="F165" s="201" t="s">
        <v>1105</v>
      </c>
      <c r="G165" s="103" t="s">
        <v>4</v>
      </c>
      <c r="H165" s="103">
        <v>0</v>
      </c>
      <c r="I165" s="110">
        <v>590000000</v>
      </c>
      <c r="J165" s="112" t="s">
        <v>5</v>
      </c>
      <c r="K165" s="103" t="s">
        <v>866</v>
      </c>
      <c r="L165" s="103" t="s">
        <v>5</v>
      </c>
      <c r="M165" s="103" t="s">
        <v>54</v>
      </c>
      <c r="N165" s="103" t="s">
        <v>1104</v>
      </c>
      <c r="O165" s="103" t="s">
        <v>532</v>
      </c>
      <c r="P165" s="112">
        <v>796</v>
      </c>
      <c r="Q165" s="103" t="s">
        <v>57</v>
      </c>
      <c r="R165" s="106">
        <v>2</v>
      </c>
      <c r="S165" s="106">
        <v>95000</v>
      </c>
      <c r="T165" s="107">
        <v>0</v>
      </c>
      <c r="U165" s="107">
        <v>0</v>
      </c>
      <c r="V165" s="108"/>
      <c r="W165" s="112">
        <v>2016</v>
      </c>
      <c r="X165" s="103" t="s">
        <v>7337</v>
      </c>
    </row>
    <row r="166" spans="1:24" ht="50.1" customHeight="1">
      <c r="A166" s="102" t="s">
        <v>4420</v>
      </c>
      <c r="B166" s="103" t="s">
        <v>5974</v>
      </c>
      <c r="C166" s="104" t="s">
        <v>1100</v>
      </c>
      <c r="D166" s="104" t="s">
        <v>1101</v>
      </c>
      <c r="E166" s="104" t="s">
        <v>1102</v>
      </c>
      <c r="F166" s="104" t="s">
        <v>1109</v>
      </c>
      <c r="G166" s="103" t="s">
        <v>4</v>
      </c>
      <c r="H166" s="103">
        <v>0</v>
      </c>
      <c r="I166" s="112">
        <v>590000000</v>
      </c>
      <c r="J166" s="112" t="s">
        <v>5</v>
      </c>
      <c r="K166" s="103" t="s">
        <v>866</v>
      </c>
      <c r="L166" s="103" t="s">
        <v>5</v>
      </c>
      <c r="M166" s="103" t="s">
        <v>54</v>
      </c>
      <c r="N166" s="103" t="s">
        <v>879</v>
      </c>
      <c r="O166" s="103" t="s">
        <v>532</v>
      </c>
      <c r="P166" s="112">
        <v>796</v>
      </c>
      <c r="Q166" s="103" t="s">
        <v>57</v>
      </c>
      <c r="R166" s="106">
        <v>2</v>
      </c>
      <c r="S166" s="106">
        <v>105000</v>
      </c>
      <c r="T166" s="107">
        <v>0</v>
      </c>
      <c r="U166" s="107">
        <f>T166*1.12</f>
        <v>0</v>
      </c>
      <c r="V166" s="108"/>
      <c r="W166" s="112">
        <v>2016</v>
      </c>
      <c r="X166" s="103" t="s">
        <v>6683</v>
      </c>
    </row>
    <row r="167" spans="1:24" ht="50.1" customHeight="1">
      <c r="A167" s="102" t="s">
        <v>7359</v>
      </c>
      <c r="B167" s="103" t="s">
        <v>5974</v>
      </c>
      <c r="C167" s="104" t="s">
        <v>1100</v>
      </c>
      <c r="D167" s="104" t="s">
        <v>1101</v>
      </c>
      <c r="E167" s="104" t="s">
        <v>1102</v>
      </c>
      <c r="F167" s="104" t="s">
        <v>1109</v>
      </c>
      <c r="G167" s="103" t="s">
        <v>4</v>
      </c>
      <c r="H167" s="103">
        <v>0</v>
      </c>
      <c r="I167" s="112">
        <v>590000000</v>
      </c>
      <c r="J167" s="112" t="s">
        <v>5</v>
      </c>
      <c r="K167" s="103" t="s">
        <v>866</v>
      </c>
      <c r="L167" s="103" t="s">
        <v>5</v>
      </c>
      <c r="M167" s="103" t="s">
        <v>54</v>
      </c>
      <c r="N167" s="103" t="s">
        <v>1104</v>
      </c>
      <c r="O167" s="103" t="s">
        <v>532</v>
      </c>
      <c r="P167" s="112">
        <v>796</v>
      </c>
      <c r="Q167" s="103" t="s">
        <v>57</v>
      </c>
      <c r="R167" s="106">
        <v>8</v>
      </c>
      <c r="S167" s="106">
        <v>106000</v>
      </c>
      <c r="T167" s="107">
        <f>R167*S167</f>
        <v>848000</v>
      </c>
      <c r="U167" s="107">
        <f>T167*1.12</f>
        <v>949760.00000000012</v>
      </c>
      <c r="V167" s="108"/>
      <c r="W167" s="112">
        <v>2016</v>
      </c>
      <c r="X167" s="103"/>
    </row>
    <row r="168" spans="1:24" ht="50.1" customHeight="1">
      <c r="A168" s="102" t="s">
        <v>4421</v>
      </c>
      <c r="B168" s="103" t="s">
        <v>5974</v>
      </c>
      <c r="C168" s="104" t="s">
        <v>1100</v>
      </c>
      <c r="D168" s="104" t="s">
        <v>1101</v>
      </c>
      <c r="E168" s="104" t="s">
        <v>1102</v>
      </c>
      <c r="F168" s="104" t="s">
        <v>1168</v>
      </c>
      <c r="G168" s="104" t="s">
        <v>4</v>
      </c>
      <c r="H168" s="103">
        <v>0</v>
      </c>
      <c r="I168" s="105">
        <v>590000000</v>
      </c>
      <c r="J168" s="105" t="s">
        <v>5</v>
      </c>
      <c r="K168" s="104" t="s">
        <v>866</v>
      </c>
      <c r="L168" s="104" t="s">
        <v>5</v>
      </c>
      <c r="M168" s="104" t="s">
        <v>54</v>
      </c>
      <c r="N168" s="104" t="s">
        <v>1157</v>
      </c>
      <c r="O168" s="104" t="s">
        <v>532</v>
      </c>
      <c r="P168" s="105" t="s">
        <v>871</v>
      </c>
      <c r="Q168" s="104" t="s">
        <v>57</v>
      </c>
      <c r="R168" s="106">
        <v>1</v>
      </c>
      <c r="S168" s="106">
        <v>140000</v>
      </c>
      <c r="T168" s="107">
        <f t="shared" si="13"/>
        <v>140000</v>
      </c>
      <c r="U168" s="107">
        <f t="shared" si="14"/>
        <v>156800.00000000003</v>
      </c>
      <c r="V168" s="108"/>
      <c r="W168" s="112">
        <v>2016</v>
      </c>
      <c r="X168" s="103"/>
    </row>
    <row r="169" spans="1:24" ht="50.1" customHeight="1">
      <c r="A169" s="102" t="s">
        <v>4422</v>
      </c>
      <c r="B169" s="103" t="s">
        <v>5974</v>
      </c>
      <c r="C169" s="202" t="s">
        <v>5863</v>
      </c>
      <c r="D169" s="104" t="s">
        <v>5864</v>
      </c>
      <c r="E169" s="203" t="s">
        <v>5865</v>
      </c>
      <c r="F169" s="103" t="s">
        <v>5866</v>
      </c>
      <c r="G169" s="203" t="s">
        <v>4</v>
      </c>
      <c r="H169" s="203" t="s">
        <v>5861</v>
      </c>
      <c r="I169" s="204">
        <v>590000000</v>
      </c>
      <c r="J169" s="205" t="s">
        <v>5</v>
      </c>
      <c r="K169" s="110" t="s">
        <v>5849</v>
      </c>
      <c r="L169" s="205" t="s">
        <v>93</v>
      </c>
      <c r="M169" s="203" t="s">
        <v>54</v>
      </c>
      <c r="N169" s="103" t="s">
        <v>5853</v>
      </c>
      <c r="O169" s="103" t="s">
        <v>1285</v>
      </c>
      <c r="P169" s="203" t="s">
        <v>5867</v>
      </c>
      <c r="Q169" s="203" t="s">
        <v>318</v>
      </c>
      <c r="R169" s="203" t="s">
        <v>5868</v>
      </c>
      <c r="S169" s="206" t="s">
        <v>5869</v>
      </c>
      <c r="T169" s="107">
        <f t="shared" si="13"/>
        <v>1230000</v>
      </c>
      <c r="U169" s="107">
        <f t="shared" si="14"/>
        <v>1377600.0000000002</v>
      </c>
      <c r="V169" s="207"/>
      <c r="W169" s="112">
        <v>2016</v>
      </c>
      <c r="X169" s="207"/>
    </row>
    <row r="170" spans="1:24" ht="50.1" customHeight="1">
      <c r="A170" s="102" t="s">
        <v>4423</v>
      </c>
      <c r="B170" s="103" t="s">
        <v>5974</v>
      </c>
      <c r="C170" s="104" t="s">
        <v>1861</v>
      </c>
      <c r="D170" s="208" t="s">
        <v>1862</v>
      </c>
      <c r="E170" s="104" t="s">
        <v>1863</v>
      </c>
      <c r="F170" s="104" t="s">
        <v>1862</v>
      </c>
      <c r="G170" s="104" t="s">
        <v>62</v>
      </c>
      <c r="H170" s="103">
        <v>10</v>
      </c>
      <c r="I170" s="105">
        <v>590000000</v>
      </c>
      <c r="J170" s="105" t="s">
        <v>5</v>
      </c>
      <c r="K170" s="104" t="s">
        <v>1740</v>
      </c>
      <c r="L170" s="105" t="s">
        <v>67</v>
      </c>
      <c r="M170" s="104" t="s">
        <v>54</v>
      </c>
      <c r="N170" s="104" t="s">
        <v>1938</v>
      </c>
      <c r="O170" s="104" t="s">
        <v>56</v>
      </c>
      <c r="P170" s="105" t="s">
        <v>1602</v>
      </c>
      <c r="Q170" s="104" t="s">
        <v>1204</v>
      </c>
      <c r="R170" s="106">
        <v>50</v>
      </c>
      <c r="S170" s="106">
        <v>1100</v>
      </c>
      <c r="T170" s="107">
        <f t="shared" si="13"/>
        <v>55000</v>
      </c>
      <c r="U170" s="107">
        <f t="shared" si="14"/>
        <v>61600.000000000007</v>
      </c>
      <c r="V170" s="108" t="s">
        <v>777</v>
      </c>
      <c r="W170" s="112">
        <v>2016</v>
      </c>
      <c r="X170" s="103"/>
    </row>
    <row r="171" spans="1:24" s="52" customFormat="1" ht="50.1" customHeight="1">
      <c r="A171" s="102" t="s">
        <v>4424</v>
      </c>
      <c r="B171" s="103" t="s">
        <v>5974</v>
      </c>
      <c r="C171" s="104" t="s">
        <v>1861</v>
      </c>
      <c r="D171" s="104" t="s">
        <v>1862</v>
      </c>
      <c r="E171" s="104" t="s">
        <v>1863</v>
      </c>
      <c r="F171" s="104" t="s">
        <v>2070</v>
      </c>
      <c r="G171" s="104" t="s">
        <v>62</v>
      </c>
      <c r="H171" s="103">
        <v>80</v>
      </c>
      <c r="I171" s="105">
        <v>590000000</v>
      </c>
      <c r="J171" s="105" t="s">
        <v>5</v>
      </c>
      <c r="K171" s="104" t="s">
        <v>422</v>
      </c>
      <c r="L171" s="105" t="s">
        <v>67</v>
      </c>
      <c r="M171" s="104" t="s">
        <v>54</v>
      </c>
      <c r="N171" s="104" t="s">
        <v>1951</v>
      </c>
      <c r="O171" s="104" t="s">
        <v>1946</v>
      </c>
      <c r="P171" s="105">
        <v>166</v>
      </c>
      <c r="Q171" s="104" t="s">
        <v>1204</v>
      </c>
      <c r="R171" s="106">
        <v>7100</v>
      </c>
      <c r="S171" s="106">
        <v>248</v>
      </c>
      <c r="T171" s="107">
        <v>0</v>
      </c>
      <c r="U171" s="107">
        <f t="shared" si="14"/>
        <v>0</v>
      </c>
      <c r="V171" s="108" t="s">
        <v>777</v>
      </c>
      <c r="W171" s="112">
        <v>2016</v>
      </c>
      <c r="X171" s="103">
        <v>19</v>
      </c>
    </row>
    <row r="172" spans="1:24" s="52" customFormat="1" ht="50.1" customHeight="1">
      <c r="A172" s="102" t="s">
        <v>7133</v>
      </c>
      <c r="B172" s="103" t="s">
        <v>5974</v>
      </c>
      <c r="C172" s="104" t="s">
        <v>1861</v>
      </c>
      <c r="D172" s="104" t="s">
        <v>1862</v>
      </c>
      <c r="E172" s="104" t="s">
        <v>1863</v>
      </c>
      <c r="F172" s="104" t="s">
        <v>2070</v>
      </c>
      <c r="G172" s="104" t="s">
        <v>62</v>
      </c>
      <c r="H172" s="103">
        <v>80</v>
      </c>
      <c r="I172" s="105">
        <v>590000000</v>
      </c>
      <c r="J172" s="105" t="s">
        <v>5</v>
      </c>
      <c r="K172" s="104" t="s">
        <v>422</v>
      </c>
      <c r="L172" s="105" t="s">
        <v>67</v>
      </c>
      <c r="M172" s="104" t="s">
        <v>54</v>
      </c>
      <c r="N172" s="104" t="s">
        <v>1951</v>
      </c>
      <c r="O172" s="104" t="s">
        <v>1946</v>
      </c>
      <c r="P172" s="105">
        <v>166</v>
      </c>
      <c r="Q172" s="104" t="s">
        <v>1204</v>
      </c>
      <c r="R172" s="106">
        <v>7100</v>
      </c>
      <c r="S172" s="106">
        <v>281.25</v>
      </c>
      <c r="T172" s="107">
        <f t="shared" ref="T172" si="15">R172*S172</f>
        <v>1996875</v>
      </c>
      <c r="U172" s="107">
        <f t="shared" ref="U172" si="16">T172*1.12</f>
        <v>2236500</v>
      </c>
      <c r="V172" s="108" t="s">
        <v>777</v>
      </c>
      <c r="W172" s="112">
        <v>2016</v>
      </c>
      <c r="X172" s="103"/>
    </row>
    <row r="173" spans="1:24" ht="50.1" customHeight="1">
      <c r="A173" s="102" t="s">
        <v>4425</v>
      </c>
      <c r="B173" s="103" t="s">
        <v>5974</v>
      </c>
      <c r="C173" s="103" t="s">
        <v>3042</v>
      </c>
      <c r="D173" s="104" t="s">
        <v>3043</v>
      </c>
      <c r="E173" s="103" t="s">
        <v>3044</v>
      </c>
      <c r="F173" s="103" t="s">
        <v>3045</v>
      </c>
      <c r="G173" s="118" t="s">
        <v>4</v>
      </c>
      <c r="H173" s="103">
        <v>0</v>
      </c>
      <c r="I173" s="118" t="s">
        <v>13</v>
      </c>
      <c r="J173" s="112" t="s">
        <v>5</v>
      </c>
      <c r="K173" s="112" t="s">
        <v>143</v>
      </c>
      <c r="L173" s="112" t="s">
        <v>2932</v>
      </c>
      <c r="M173" s="118" t="s">
        <v>144</v>
      </c>
      <c r="N173" s="112" t="s">
        <v>2942</v>
      </c>
      <c r="O173" s="112" t="s">
        <v>146</v>
      </c>
      <c r="P173" s="112" t="s">
        <v>871</v>
      </c>
      <c r="Q173" s="112" t="s">
        <v>57</v>
      </c>
      <c r="R173" s="103">
        <v>2</v>
      </c>
      <c r="S173" s="139">
        <v>550</v>
      </c>
      <c r="T173" s="107">
        <f t="shared" si="13"/>
        <v>1100</v>
      </c>
      <c r="U173" s="107">
        <f t="shared" si="14"/>
        <v>1232.0000000000002</v>
      </c>
      <c r="V173" s="162"/>
      <c r="W173" s="112">
        <v>2016</v>
      </c>
      <c r="X173" s="123"/>
    </row>
    <row r="174" spans="1:24" ht="50.1" customHeight="1">
      <c r="A174" s="102" t="s">
        <v>4426</v>
      </c>
      <c r="B174" s="103" t="s">
        <v>5974</v>
      </c>
      <c r="C174" s="103" t="s">
        <v>3034</v>
      </c>
      <c r="D174" s="104" t="s">
        <v>3035</v>
      </c>
      <c r="E174" s="103" t="s">
        <v>3036</v>
      </c>
      <c r="F174" s="103" t="s">
        <v>3037</v>
      </c>
      <c r="G174" s="112" t="s">
        <v>4</v>
      </c>
      <c r="H174" s="139"/>
      <c r="I174" s="118" t="s">
        <v>13</v>
      </c>
      <c r="J174" s="112" t="s">
        <v>5</v>
      </c>
      <c r="K174" s="112" t="s">
        <v>143</v>
      </c>
      <c r="L174" s="112" t="s">
        <v>2932</v>
      </c>
      <c r="M174" s="118" t="s">
        <v>144</v>
      </c>
      <c r="N174" s="112" t="s">
        <v>2942</v>
      </c>
      <c r="O174" s="112" t="s">
        <v>146</v>
      </c>
      <c r="P174" s="112" t="s">
        <v>871</v>
      </c>
      <c r="Q174" s="112" t="s">
        <v>57</v>
      </c>
      <c r="R174" s="103">
        <v>4</v>
      </c>
      <c r="S174" s="139">
        <v>2570</v>
      </c>
      <c r="T174" s="107">
        <f t="shared" si="13"/>
        <v>10280</v>
      </c>
      <c r="U174" s="107">
        <f t="shared" si="14"/>
        <v>11513.6</v>
      </c>
      <c r="V174" s="112"/>
      <c r="W174" s="112">
        <v>2016</v>
      </c>
      <c r="X174" s="112"/>
    </row>
    <row r="175" spans="1:24" ht="50.1" customHeight="1">
      <c r="A175" s="102" t="s">
        <v>4427</v>
      </c>
      <c r="B175" s="103" t="s">
        <v>5974</v>
      </c>
      <c r="C175" s="103" t="s">
        <v>3038</v>
      </c>
      <c r="D175" s="104" t="s">
        <v>3039</v>
      </c>
      <c r="E175" s="103" t="s">
        <v>3040</v>
      </c>
      <c r="F175" s="103" t="s">
        <v>3041</v>
      </c>
      <c r="G175" s="118" t="s">
        <v>4</v>
      </c>
      <c r="H175" s="103">
        <v>0</v>
      </c>
      <c r="I175" s="118" t="s">
        <v>13</v>
      </c>
      <c r="J175" s="112" t="s">
        <v>5</v>
      </c>
      <c r="K175" s="112" t="s">
        <v>143</v>
      </c>
      <c r="L175" s="112" t="s">
        <v>2932</v>
      </c>
      <c r="M175" s="118" t="s">
        <v>144</v>
      </c>
      <c r="N175" s="112" t="s">
        <v>2942</v>
      </c>
      <c r="O175" s="112" t="s">
        <v>146</v>
      </c>
      <c r="P175" s="112" t="s">
        <v>871</v>
      </c>
      <c r="Q175" s="112" t="s">
        <v>57</v>
      </c>
      <c r="R175" s="103">
        <v>7</v>
      </c>
      <c r="S175" s="139">
        <v>1900</v>
      </c>
      <c r="T175" s="107">
        <f t="shared" si="13"/>
        <v>13300</v>
      </c>
      <c r="U175" s="107">
        <f t="shared" si="14"/>
        <v>14896.000000000002</v>
      </c>
      <c r="V175" s="158"/>
      <c r="W175" s="112">
        <v>2016</v>
      </c>
      <c r="X175" s="158"/>
    </row>
    <row r="176" spans="1:24" ht="50.1" customHeight="1">
      <c r="A176" s="102" t="s">
        <v>4428</v>
      </c>
      <c r="B176" s="103" t="s">
        <v>5974</v>
      </c>
      <c r="C176" s="103" t="s">
        <v>3038</v>
      </c>
      <c r="D176" s="104" t="s">
        <v>3039</v>
      </c>
      <c r="E176" s="103" t="s">
        <v>3040</v>
      </c>
      <c r="F176" s="103" t="s">
        <v>3046</v>
      </c>
      <c r="G176" s="112" t="s">
        <v>4</v>
      </c>
      <c r="H176" s="103">
        <v>0</v>
      </c>
      <c r="I176" s="118" t="s">
        <v>13</v>
      </c>
      <c r="J176" s="112" t="s">
        <v>5</v>
      </c>
      <c r="K176" s="112" t="s">
        <v>143</v>
      </c>
      <c r="L176" s="112" t="s">
        <v>2932</v>
      </c>
      <c r="M176" s="118" t="s">
        <v>144</v>
      </c>
      <c r="N176" s="112" t="s">
        <v>2942</v>
      </c>
      <c r="O176" s="112" t="s">
        <v>146</v>
      </c>
      <c r="P176" s="112" t="s">
        <v>871</v>
      </c>
      <c r="Q176" s="112" t="s">
        <v>57</v>
      </c>
      <c r="R176" s="103">
        <v>4</v>
      </c>
      <c r="S176" s="139">
        <v>620</v>
      </c>
      <c r="T176" s="107">
        <f t="shared" si="13"/>
        <v>2480</v>
      </c>
      <c r="U176" s="107">
        <f t="shared" si="14"/>
        <v>2777.6000000000004</v>
      </c>
      <c r="V176" s="112"/>
      <c r="W176" s="112">
        <v>2016</v>
      </c>
      <c r="X176" s="112"/>
    </row>
    <row r="177" spans="1:24" ht="50.1" customHeight="1">
      <c r="A177" s="102" t="s">
        <v>4429</v>
      </c>
      <c r="B177" s="103" t="s">
        <v>5974</v>
      </c>
      <c r="C177" s="104" t="s">
        <v>1864</v>
      </c>
      <c r="D177" s="104" t="s">
        <v>1865</v>
      </c>
      <c r="E177" s="104" t="s">
        <v>1866</v>
      </c>
      <c r="F177" s="104" t="s">
        <v>1867</v>
      </c>
      <c r="G177" s="104" t="s">
        <v>62</v>
      </c>
      <c r="H177" s="103">
        <v>10</v>
      </c>
      <c r="I177" s="105">
        <v>590000000</v>
      </c>
      <c r="J177" s="105" t="s">
        <v>5</v>
      </c>
      <c r="K177" s="104" t="s">
        <v>1740</v>
      </c>
      <c r="L177" s="105" t="s">
        <v>67</v>
      </c>
      <c r="M177" s="104" t="s">
        <v>54</v>
      </c>
      <c r="N177" s="104" t="s">
        <v>1938</v>
      </c>
      <c r="O177" s="104" t="s">
        <v>56</v>
      </c>
      <c r="P177" s="105" t="s">
        <v>871</v>
      </c>
      <c r="Q177" s="104" t="s">
        <v>57</v>
      </c>
      <c r="R177" s="106">
        <v>10</v>
      </c>
      <c r="S177" s="106">
        <v>6500</v>
      </c>
      <c r="T177" s="107">
        <f t="shared" si="13"/>
        <v>65000</v>
      </c>
      <c r="U177" s="107">
        <f t="shared" si="14"/>
        <v>72800</v>
      </c>
      <c r="V177" s="108" t="s">
        <v>777</v>
      </c>
      <c r="W177" s="112">
        <v>2016</v>
      </c>
      <c r="X177" s="103"/>
    </row>
    <row r="178" spans="1:24" ht="50.1" customHeight="1">
      <c r="A178" s="102" t="s">
        <v>4430</v>
      </c>
      <c r="B178" s="103" t="s">
        <v>5974</v>
      </c>
      <c r="C178" s="103" t="s">
        <v>3064</v>
      </c>
      <c r="D178" s="104" t="s">
        <v>3065</v>
      </c>
      <c r="E178" s="103" t="s">
        <v>3066</v>
      </c>
      <c r="F178" s="103" t="s">
        <v>3067</v>
      </c>
      <c r="G178" s="118" t="s">
        <v>4</v>
      </c>
      <c r="H178" s="103">
        <v>0</v>
      </c>
      <c r="I178" s="118" t="s">
        <v>13</v>
      </c>
      <c r="J178" s="112" t="s">
        <v>5</v>
      </c>
      <c r="K178" s="112" t="s">
        <v>4232</v>
      </c>
      <c r="L178" s="112" t="s">
        <v>2932</v>
      </c>
      <c r="M178" s="118" t="s">
        <v>144</v>
      </c>
      <c r="N178" s="112" t="s">
        <v>2942</v>
      </c>
      <c r="O178" s="112" t="s">
        <v>146</v>
      </c>
      <c r="P178" s="112" t="s">
        <v>871</v>
      </c>
      <c r="Q178" s="112" t="s">
        <v>57</v>
      </c>
      <c r="R178" s="103">
        <v>3</v>
      </c>
      <c r="S178" s="139">
        <v>630000</v>
      </c>
      <c r="T178" s="107">
        <f t="shared" si="13"/>
        <v>1890000</v>
      </c>
      <c r="U178" s="107">
        <f t="shared" si="14"/>
        <v>2116800</v>
      </c>
      <c r="V178" s="158"/>
      <c r="W178" s="112">
        <v>2016</v>
      </c>
      <c r="X178" s="158"/>
    </row>
    <row r="179" spans="1:24" ht="50.1" customHeight="1">
      <c r="A179" s="102" t="s">
        <v>4431</v>
      </c>
      <c r="B179" s="103" t="s">
        <v>5974</v>
      </c>
      <c r="C179" s="104" t="s">
        <v>1533</v>
      </c>
      <c r="D179" s="104" t="s">
        <v>1534</v>
      </c>
      <c r="E179" s="104" t="s">
        <v>1535</v>
      </c>
      <c r="F179" s="104" t="s">
        <v>1536</v>
      </c>
      <c r="G179" s="104" t="s">
        <v>62</v>
      </c>
      <c r="H179" s="103">
        <v>10</v>
      </c>
      <c r="I179" s="105">
        <v>590000000</v>
      </c>
      <c r="J179" s="105" t="s">
        <v>5</v>
      </c>
      <c r="K179" s="104" t="s">
        <v>775</v>
      </c>
      <c r="L179" s="105" t="s">
        <v>67</v>
      </c>
      <c r="M179" s="104" t="s">
        <v>54</v>
      </c>
      <c r="N179" s="104" t="s">
        <v>2361</v>
      </c>
      <c r="O179" s="104" t="s">
        <v>532</v>
      </c>
      <c r="P179" s="105">
        <v>796</v>
      </c>
      <c r="Q179" s="104" t="s">
        <v>57</v>
      </c>
      <c r="R179" s="106">
        <v>100</v>
      </c>
      <c r="S179" s="106">
        <v>85</v>
      </c>
      <c r="T179" s="107">
        <f t="shared" si="13"/>
        <v>8500</v>
      </c>
      <c r="U179" s="107">
        <f t="shared" si="14"/>
        <v>9520</v>
      </c>
      <c r="V179" s="153" t="s">
        <v>777</v>
      </c>
      <c r="W179" s="112">
        <v>2016</v>
      </c>
      <c r="X179" s="103"/>
    </row>
    <row r="180" spans="1:24" ht="50.1" customHeight="1">
      <c r="A180" s="102" t="s">
        <v>4432</v>
      </c>
      <c r="B180" s="103" t="s">
        <v>5974</v>
      </c>
      <c r="C180" s="104" t="s">
        <v>1537</v>
      </c>
      <c r="D180" s="104" t="s">
        <v>1534</v>
      </c>
      <c r="E180" s="104" t="s">
        <v>1538</v>
      </c>
      <c r="F180" s="104" t="s">
        <v>1539</v>
      </c>
      <c r="G180" s="104" t="s">
        <v>62</v>
      </c>
      <c r="H180" s="103">
        <v>10</v>
      </c>
      <c r="I180" s="105">
        <v>590000000</v>
      </c>
      <c r="J180" s="105" t="s">
        <v>5</v>
      </c>
      <c r="K180" s="104" t="s">
        <v>775</v>
      </c>
      <c r="L180" s="105" t="s">
        <v>67</v>
      </c>
      <c r="M180" s="104" t="s">
        <v>54</v>
      </c>
      <c r="N180" s="104" t="s">
        <v>2361</v>
      </c>
      <c r="O180" s="104" t="s">
        <v>532</v>
      </c>
      <c r="P180" s="105">
        <v>796</v>
      </c>
      <c r="Q180" s="104" t="s">
        <v>57</v>
      </c>
      <c r="R180" s="106">
        <v>100</v>
      </c>
      <c r="S180" s="106">
        <v>43</v>
      </c>
      <c r="T180" s="107">
        <f t="shared" si="13"/>
        <v>4300</v>
      </c>
      <c r="U180" s="107">
        <f t="shared" si="14"/>
        <v>4816.0000000000009</v>
      </c>
      <c r="V180" s="153" t="s">
        <v>777</v>
      </c>
      <c r="W180" s="112">
        <v>2016</v>
      </c>
      <c r="X180" s="103"/>
    </row>
    <row r="181" spans="1:24" ht="50.1" customHeight="1">
      <c r="A181" s="102" t="s">
        <v>4433</v>
      </c>
      <c r="B181" s="103" t="s">
        <v>5974</v>
      </c>
      <c r="C181" s="104" t="s">
        <v>1540</v>
      </c>
      <c r="D181" s="104" t="s">
        <v>1534</v>
      </c>
      <c r="E181" s="104" t="s">
        <v>1541</v>
      </c>
      <c r="F181" s="104" t="s">
        <v>1542</v>
      </c>
      <c r="G181" s="104" t="s">
        <v>62</v>
      </c>
      <c r="H181" s="103">
        <v>10</v>
      </c>
      <c r="I181" s="105">
        <v>590000000</v>
      </c>
      <c r="J181" s="105" t="s">
        <v>5</v>
      </c>
      <c r="K181" s="104" t="s">
        <v>775</v>
      </c>
      <c r="L181" s="105" t="s">
        <v>67</v>
      </c>
      <c r="M181" s="104" t="s">
        <v>54</v>
      </c>
      <c r="N181" s="104" t="s">
        <v>2361</v>
      </c>
      <c r="O181" s="104" t="s">
        <v>532</v>
      </c>
      <c r="P181" s="105">
        <v>796</v>
      </c>
      <c r="Q181" s="104" t="s">
        <v>57</v>
      </c>
      <c r="R181" s="106">
        <v>100</v>
      </c>
      <c r="S181" s="106">
        <v>27</v>
      </c>
      <c r="T181" s="107">
        <f t="shared" si="13"/>
        <v>2700</v>
      </c>
      <c r="U181" s="107">
        <f t="shared" si="14"/>
        <v>3024.0000000000005</v>
      </c>
      <c r="V181" s="153" t="s">
        <v>777</v>
      </c>
      <c r="W181" s="112">
        <v>2016</v>
      </c>
      <c r="X181" s="103"/>
    </row>
    <row r="182" spans="1:24" ht="50.1" customHeight="1">
      <c r="A182" s="102" t="s">
        <v>4434</v>
      </c>
      <c r="B182" s="103" t="s">
        <v>5974</v>
      </c>
      <c r="C182" s="104" t="s">
        <v>1543</v>
      </c>
      <c r="D182" s="104" t="s">
        <v>1534</v>
      </c>
      <c r="E182" s="104" t="s">
        <v>1544</v>
      </c>
      <c r="F182" s="104" t="s">
        <v>1545</v>
      </c>
      <c r="G182" s="104" t="s">
        <v>62</v>
      </c>
      <c r="H182" s="103">
        <v>10</v>
      </c>
      <c r="I182" s="105">
        <v>590000000</v>
      </c>
      <c r="J182" s="105" t="s">
        <v>5</v>
      </c>
      <c r="K182" s="104" t="s">
        <v>775</v>
      </c>
      <c r="L182" s="105" t="s">
        <v>67</v>
      </c>
      <c r="M182" s="104" t="s">
        <v>54</v>
      </c>
      <c r="N182" s="104" t="s">
        <v>2361</v>
      </c>
      <c r="O182" s="104" t="s">
        <v>532</v>
      </c>
      <c r="P182" s="105">
        <v>796</v>
      </c>
      <c r="Q182" s="104" t="s">
        <v>57</v>
      </c>
      <c r="R182" s="106">
        <v>100</v>
      </c>
      <c r="S182" s="106">
        <v>22</v>
      </c>
      <c r="T182" s="107">
        <f t="shared" si="13"/>
        <v>2200</v>
      </c>
      <c r="U182" s="107">
        <f t="shared" si="14"/>
        <v>2464.0000000000005</v>
      </c>
      <c r="V182" s="153" t="s">
        <v>777</v>
      </c>
      <c r="W182" s="112">
        <v>2016</v>
      </c>
      <c r="X182" s="103"/>
    </row>
    <row r="183" spans="1:24" ht="50.1" customHeight="1">
      <c r="A183" s="102" t="s">
        <v>4435</v>
      </c>
      <c r="B183" s="103" t="s">
        <v>5974</v>
      </c>
      <c r="C183" s="104" t="s">
        <v>1546</v>
      </c>
      <c r="D183" s="104" t="s">
        <v>1534</v>
      </c>
      <c r="E183" s="104" t="s">
        <v>1547</v>
      </c>
      <c r="F183" s="104" t="s">
        <v>1548</v>
      </c>
      <c r="G183" s="104" t="s">
        <v>62</v>
      </c>
      <c r="H183" s="103">
        <v>10</v>
      </c>
      <c r="I183" s="105">
        <v>590000000</v>
      </c>
      <c r="J183" s="105" t="s">
        <v>5</v>
      </c>
      <c r="K183" s="104" t="s">
        <v>775</v>
      </c>
      <c r="L183" s="105" t="s">
        <v>67</v>
      </c>
      <c r="M183" s="104" t="s">
        <v>54</v>
      </c>
      <c r="N183" s="104" t="s">
        <v>2361</v>
      </c>
      <c r="O183" s="104" t="s">
        <v>532</v>
      </c>
      <c r="P183" s="105">
        <v>796</v>
      </c>
      <c r="Q183" s="104" t="s">
        <v>57</v>
      </c>
      <c r="R183" s="106">
        <v>100</v>
      </c>
      <c r="S183" s="106">
        <v>16</v>
      </c>
      <c r="T183" s="107">
        <f t="shared" si="13"/>
        <v>1600</v>
      </c>
      <c r="U183" s="107">
        <f t="shared" si="14"/>
        <v>1792.0000000000002</v>
      </c>
      <c r="V183" s="153" t="s">
        <v>777</v>
      </c>
      <c r="W183" s="112">
        <v>2016</v>
      </c>
      <c r="X183" s="103"/>
    </row>
    <row r="184" spans="1:24" ht="50.1" customHeight="1">
      <c r="A184" s="102" t="s">
        <v>4436</v>
      </c>
      <c r="B184" s="103" t="s">
        <v>5974</v>
      </c>
      <c r="C184" s="104" t="s">
        <v>1533</v>
      </c>
      <c r="D184" s="104" t="s">
        <v>1534</v>
      </c>
      <c r="E184" s="104" t="s">
        <v>1535</v>
      </c>
      <c r="F184" s="104" t="s">
        <v>1536</v>
      </c>
      <c r="G184" s="104" t="s">
        <v>62</v>
      </c>
      <c r="H184" s="103">
        <v>10</v>
      </c>
      <c r="I184" s="105">
        <v>590000000</v>
      </c>
      <c r="J184" s="105" t="s">
        <v>5</v>
      </c>
      <c r="K184" s="104" t="s">
        <v>775</v>
      </c>
      <c r="L184" s="105" t="s">
        <v>67</v>
      </c>
      <c r="M184" s="104" t="s">
        <v>54</v>
      </c>
      <c r="N184" s="104" t="s">
        <v>1933</v>
      </c>
      <c r="O184" s="104" t="s">
        <v>532</v>
      </c>
      <c r="P184" s="105">
        <v>796</v>
      </c>
      <c r="Q184" s="104" t="s">
        <v>57</v>
      </c>
      <c r="R184" s="106">
        <v>100</v>
      </c>
      <c r="S184" s="106">
        <v>110</v>
      </c>
      <c r="T184" s="107">
        <f t="shared" si="13"/>
        <v>11000</v>
      </c>
      <c r="U184" s="107">
        <f t="shared" si="14"/>
        <v>12320.000000000002</v>
      </c>
      <c r="V184" s="153" t="s">
        <v>777</v>
      </c>
      <c r="W184" s="112">
        <v>2016</v>
      </c>
      <c r="X184" s="103"/>
    </row>
    <row r="185" spans="1:24" ht="50.1" customHeight="1">
      <c r="A185" s="102" t="s">
        <v>4437</v>
      </c>
      <c r="B185" s="103" t="s">
        <v>5974</v>
      </c>
      <c r="C185" s="104" t="s">
        <v>1149</v>
      </c>
      <c r="D185" s="104" t="s">
        <v>1150</v>
      </c>
      <c r="E185" s="104" t="s">
        <v>1120</v>
      </c>
      <c r="F185" s="104" t="s">
        <v>1151</v>
      </c>
      <c r="G185" s="103" t="s">
        <v>4</v>
      </c>
      <c r="H185" s="103">
        <v>0</v>
      </c>
      <c r="I185" s="112">
        <v>590000000</v>
      </c>
      <c r="J185" s="112" t="s">
        <v>5</v>
      </c>
      <c r="K185" s="103" t="s">
        <v>866</v>
      </c>
      <c r="L185" s="103" t="s">
        <v>5</v>
      </c>
      <c r="M185" s="103" t="s">
        <v>54</v>
      </c>
      <c r="N185" s="103" t="s">
        <v>1143</v>
      </c>
      <c r="O185" s="103" t="s">
        <v>532</v>
      </c>
      <c r="P185" s="112">
        <v>796</v>
      </c>
      <c r="Q185" s="103" t="s">
        <v>57</v>
      </c>
      <c r="R185" s="106">
        <v>20</v>
      </c>
      <c r="S185" s="106">
        <v>517.5</v>
      </c>
      <c r="T185" s="107">
        <v>0</v>
      </c>
      <c r="U185" s="107">
        <f>T185*1.12</f>
        <v>0</v>
      </c>
      <c r="V185" s="108"/>
      <c r="W185" s="112">
        <v>2016</v>
      </c>
      <c r="X185" s="103">
        <v>14.19</v>
      </c>
    </row>
    <row r="186" spans="1:24" ht="50.1" customHeight="1">
      <c r="A186" s="102" t="s">
        <v>7372</v>
      </c>
      <c r="B186" s="103" t="s">
        <v>5974</v>
      </c>
      <c r="C186" s="104" t="s">
        <v>1149</v>
      </c>
      <c r="D186" s="104" t="s">
        <v>1150</v>
      </c>
      <c r="E186" s="104" t="s">
        <v>1120</v>
      </c>
      <c r="F186" s="104" t="s">
        <v>1151</v>
      </c>
      <c r="G186" s="103" t="s">
        <v>4</v>
      </c>
      <c r="H186" s="103">
        <v>0</v>
      </c>
      <c r="I186" s="112">
        <v>590000000</v>
      </c>
      <c r="J186" s="112" t="s">
        <v>5</v>
      </c>
      <c r="K186" s="103" t="s">
        <v>866</v>
      </c>
      <c r="L186" s="103" t="s">
        <v>5</v>
      </c>
      <c r="M186" s="103" t="s">
        <v>54</v>
      </c>
      <c r="N186" s="103" t="s">
        <v>1059</v>
      </c>
      <c r="O186" s="103" t="s">
        <v>532</v>
      </c>
      <c r="P186" s="112">
        <v>796</v>
      </c>
      <c r="Q186" s="103" t="s">
        <v>57</v>
      </c>
      <c r="R186" s="106">
        <v>20</v>
      </c>
      <c r="S186" s="106">
        <v>640</v>
      </c>
      <c r="T186" s="107">
        <f>R186*S186</f>
        <v>12800</v>
      </c>
      <c r="U186" s="107">
        <f>T186*1.12</f>
        <v>14336.000000000002</v>
      </c>
      <c r="V186" s="108"/>
      <c r="W186" s="112">
        <v>2016</v>
      </c>
      <c r="X186" s="103"/>
    </row>
    <row r="187" spans="1:24" ht="50.1" customHeight="1">
      <c r="A187" s="102" t="s">
        <v>4438</v>
      </c>
      <c r="B187" s="103" t="s">
        <v>5974</v>
      </c>
      <c r="C187" s="104" t="s">
        <v>1149</v>
      </c>
      <c r="D187" s="104" t="s">
        <v>1150</v>
      </c>
      <c r="E187" s="104" t="s">
        <v>1120</v>
      </c>
      <c r="F187" s="104" t="s">
        <v>1155</v>
      </c>
      <c r="G187" s="104" t="s">
        <v>4</v>
      </c>
      <c r="H187" s="103">
        <v>0</v>
      </c>
      <c r="I187" s="105">
        <v>590000000</v>
      </c>
      <c r="J187" s="105" t="s">
        <v>5</v>
      </c>
      <c r="K187" s="104" t="s">
        <v>866</v>
      </c>
      <c r="L187" s="104" t="s">
        <v>5</v>
      </c>
      <c r="M187" s="104" t="s">
        <v>54</v>
      </c>
      <c r="N187" s="104" t="s">
        <v>1143</v>
      </c>
      <c r="O187" s="104" t="s">
        <v>532</v>
      </c>
      <c r="P187" s="105" t="s">
        <v>871</v>
      </c>
      <c r="Q187" s="104" t="s">
        <v>57</v>
      </c>
      <c r="R187" s="106">
        <v>20</v>
      </c>
      <c r="S187" s="106">
        <v>827.99999999999989</v>
      </c>
      <c r="T187" s="107">
        <f t="shared" si="13"/>
        <v>16559.999999999996</v>
      </c>
      <c r="U187" s="107">
        <f t="shared" si="14"/>
        <v>18547.199999999997</v>
      </c>
      <c r="V187" s="108"/>
      <c r="W187" s="112">
        <v>2016</v>
      </c>
      <c r="X187" s="103"/>
    </row>
    <row r="188" spans="1:24" ht="50.1" customHeight="1">
      <c r="A188" s="102" t="s">
        <v>4439</v>
      </c>
      <c r="B188" s="103" t="s">
        <v>5974</v>
      </c>
      <c r="C188" s="103" t="s">
        <v>3060</v>
      </c>
      <c r="D188" s="104" t="s">
        <v>3061</v>
      </c>
      <c r="E188" s="103" t="s">
        <v>3062</v>
      </c>
      <c r="F188" s="103" t="s">
        <v>3063</v>
      </c>
      <c r="G188" s="118" t="s">
        <v>62</v>
      </c>
      <c r="H188" s="103">
        <v>0</v>
      </c>
      <c r="I188" s="118" t="s">
        <v>13</v>
      </c>
      <c r="J188" s="112" t="s">
        <v>5</v>
      </c>
      <c r="K188" s="112" t="s">
        <v>143</v>
      </c>
      <c r="L188" s="112" t="s">
        <v>2932</v>
      </c>
      <c r="M188" s="118" t="s">
        <v>144</v>
      </c>
      <c r="N188" s="112" t="s">
        <v>2942</v>
      </c>
      <c r="O188" s="112" t="s">
        <v>146</v>
      </c>
      <c r="P188" s="112">
        <v>839</v>
      </c>
      <c r="Q188" s="112" t="s">
        <v>318</v>
      </c>
      <c r="R188" s="103">
        <v>5</v>
      </c>
      <c r="S188" s="139">
        <v>1504000</v>
      </c>
      <c r="T188" s="107">
        <f t="shared" si="13"/>
        <v>7520000</v>
      </c>
      <c r="U188" s="107">
        <f t="shared" si="14"/>
        <v>8422400</v>
      </c>
      <c r="V188" s="158"/>
      <c r="W188" s="112">
        <v>2016</v>
      </c>
      <c r="X188" s="158"/>
    </row>
    <row r="189" spans="1:24" ht="50.1" customHeight="1">
      <c r="A189" s="102" t="s">
        <v>4440</v>
      </c>
      <c r="B189" s="103" t="s">
        <v>5974</v>
      </c>
      <c r="C189" s="103" t="s">
        <v>3068</v>
      </c>
      <c r="D189" s="104" t="s">
        <v>3069</v>
      </c>
      <c r="E189" s="103" t="s">
        <v>3070</v>
      </c>
      <c r="F189" s="103" t="s">
        <v>3071</v>
      </c>
      <c r="G189" s="118" t="s">
        <v>4</v>
      </c>
      <c r="H189" s="103">
        <v>0</v>
      </c>
      <c r="I189" s="118" t="s">
        <v>13</v>
      </c>
      <c r="J189" s="112" t="s">
        <v>5</v>
      </c>
      <c r="K189" s="112" t="s">
        <v>143</v>
      </c>
      <c r="L189" s="112" t="s">
        <v>2932</v>
      </c>
      <c r="M189" s="118" t="s">
        <v>144</v>
      </c>
      <c r="N189" s="112" t="s">
        <v>2942</v>
      </c>
      <c r="O189" s="112" t="s">
        <v>146</v>
      </c>
      <c r="P189" s="112" t="s">
        <v>871</v>
      </c>
      <c r="Q189" s="112" t="s">
        <v>57</v>
      </c>
      <c r="R189" s="103">
        <v>4</v>
      </c>
      <c r="S189" s="139">
        <v>410</v>
      </c>
      <c r="T189" s="107">
        <f t="shared" si="13"/>
        <v>1640</v>
      </c>
      <c r="U189" s="107">
        <f t="shared" si="14"/>
        <v>1836.8000000000002</v>
      </c>
      <c r="V189" s="158"/>
      <c r="W189" s="112">
        <v>2016</v>
      </c>
      <c r="X189" s="158"/>
    </row>
    <row r="190" spans="1:24" ht="50.1" customHeight="1">
      <c r="A190" s="102" t="s">
        <v>4441</v>
      </c>
      <c r="B190" s="103" t="s">
        <v>5974</v>
      </c>
      <c r="C190" s="103" t="s">
        <v>3068</v>
      </c>
      <c r="D190" s="104" t="s">
        <v>3069</v>
      </c>
      <c r="E190" s="103" t="s">
        <v>3070</v>
      </c>
      <c r="F190" s="103" t="s">
        <v>3072</v>
      </c>
      <c r="G190" s="118" t="s">
        <v>4</v>
      </c>
      <c r="H190" s="103">
        <v>0</v>
      </c>
      <c r="I190" s="118" t="s">
        <v>13</v>
      </c>
      <c r="J190" s="112" t="s">
        <v>5</v>
      </c>
      <c r="K190" s="112" t="s">
        <v>143</v>
      </c>
      <c r="L190" s="112" t="s">
        <v>2932</v>
      </c>
      <c r="M190" s="118" t="s">
        <v>144</v>
      </c>
      <c r="N190" s="112" t="s">
        <v>2942</v>
      </c>
      <c r="O190" s="112" t="s">
        <v>146</v>
      </c>
      <c r="P190" s="112" t="s">
        <v>871</v>
      </c>
      <c r="Q190" s="112" t="s">
        <v>57</v>
      </c>
      <c r="R190" s="103">
        <v>12</v>
      </c>
      <c r="S190" s="139">
        <v>410</v>
      </c>
      <c r="T190" s="107">
        <f t="shared" si="13"/>
        <v>4920</v>
      </c>
      <c r="U190" s="107">
        <f t="shared" si="14"/>
        <v>5510.4000000000005</v>
      </c>
      <c r="V190" s="158"/>
      <c r="W190" s="112">
        <v>2016</v>
      </c>
      <c r="X190" s="158"/>
    </row>
    <row r="191" spans="1:24" ht="50.1" customHeight="1">
      <c r="A191" s="102" t="s">
        <v>4442</v>
      </c>
      <c r="B191" s="103" t="s">
        <v>5974</v>
      </c>
      <c r="C191" s="104" t="s">
        <v>2407</v>
      </c>
      <c r="D191" s="137" t="s">
        <v>2408</v>
      </c>
      <c r="E191" s="149" t="s">
        <v>2409</v>
      </c>
      <c r="F191" s="103" t="s">
        <v>2410</v>
      </c>
      <c r="G191" s="110" t="s">
        <v>4</v>
      </c>
      <c r="H191" s="110" t="s">
        <v>2411</v>
      </c>
      <c r="I191" s="111">
        <v>590000000</v>
      </c>
      <c r="J191" s="105" t="s">
        <v>5</v>
      </c>
      <c r="K191" s="129" t="s">
        <v>610</v>
      </c>
      <c r="L191" s="112" t="s">
        <v>5</v>
      </c>
      <c r="M191" s="103" t="s">
        <v>54</v>
      </c>
      <c r="N191" s="103" t="s">
        <v>611</v>
      </c>
      <c r="O191" s="110" t="s">
        <v>2412</v>
      </c>
      <c r="P191" s="103">
        <v>166</v>
      </c>
      <c r="Q191" s="103" t="s">
        <v>2372</v>
      </c>
      <c r="R191" s="134">
        <v>22000</v>
      </c>
      <c r="S191" s="103">
        <v>49.11</v>
      </c>
      <c r="T191" s="107">
        <f t="shared" si="13"/>
        <v>1080420</v>
      </c>
      <c r="U191" s="107">
        <f t="shared" si="14"/>
        <v>1210070.4000000001</v>
      </c>
      <c r="V191" s="152"/>
      <c r="W191" s="112">
        <v>2016</v>
      </c>
      <c r="X191" s="103"/>
    </row>
    <row r="192" spans="1:24" ht="50.1" customHeight="1">
      <c r="A192" s="102" t="s">
        <v>4443</v>
      </c>
      <c r="B192" s="103" t="s">
        <v>5974</v>
      </c>
      <c r="C192" s="120" t="s">
        <v>2822</v>
      </c>
      <c r="D192" s="105" t="s">
        <v>2823</v>
      </c>
      <c r="E192" s="120" t="s">
        <v>2824</v>
      </c>
      <c r="F192" s="120" t="s">
        <v>2761</v>
      </c>
      <c r="G192" s="118" t="s">
        <v>4</v>
      </c>
      <c r="H192" s="103">
        <v>0</v>
      </c>
      <c r="I192" s="120" t="s">
        <v>13</v>
      </c>
      <c r="J192" s="105" t="s">
        <v>5</v>
      </c>
      <c r="K192" s="105" t="s">
        <v>2825</v>
      </c>
      <c r="L192" s="120" t="s">
        <v>93</v>
      </c>
      <c r="M192" s="118" t="s">
        <v>54</v>
      </c>
      <c r="N192" s="120" t="s">
        <v>55</v>
      </c>
      <c r="O192" s="118">
        <v>100</v>
      </c>
      <c r="P192" s="118" t="s">
        <v>871</v>
      </c>
      <c r="Q192" s="120" t="s">
        <v>57</v>
      </c>
      <c r="R192" s="121">
        <v>7</v>
      </c>
      <c r="S192" s="121">
        <v>5000</v>
      </c>
      <c r="T192" s="107">
        <f t="shared" si="13"/>
        <v>35000</v>
      </c>
      <c r="U192" s="107">
        <f t="shared" si="14"/>
        <v>39200.000000000007</v>
      </c>
      <c r="V192" s="162"/>
      <c r="W192" s="112">
        <v>2016</v>
      </c>
      <c r="X192" s="123"/>
    </row>
    <row r="193" spans="1:61" ht="50.1" customHeight="1">
      <c r="A193" s="102" t="s">
        <v>4444</v>
      </c>
      <c r="B193" s="103" t="s">
        <v>5974</v>
      </c>
      <c r="C193" s="120" t="s">
        <v>2826</v>
      </c>
      <c r="D193" s="105" t="s">
        <v>2823</v>
      </c>
      <c r="E193" s="120" t="s">
        <v>2827</v>
      </c>
      <c r="F193" s="120" t="s">
        <v>2765</v>
      </c>
      <c r="G193" s="118" t="s">
        <v>4</v>
      </c>
      <c r="H193" s="103">
        <v>0</v>
      </c>
      <c r="I193" s="120" t="s">
        <v>13</v>
      </c>
      <c r="J193" s="105" t="s">
        <v>5</v>
      </c>
      <c r="K193" s="105" t="s">
        <v>2828</v>
      </c>
      <c r="L193" s="120" t="s">
        <v>93</v>
      </c>
      <c r="M193" s="118" t="s">
        <v>54</v>
      </c>
      <c r="N193" s="120" t="s">
        <v>55</v>
      </c>
      <c r="O193" s="118">
        <v>100</v>
      </c>
      <c r="P193" s="118" t="s">
        <v>871</v>
      </c>
      <c r="Q193" s="120" t="s">
        <v>57</v>
      </c>
      <c r="R193" s="121">
        <v>5</v>
      </c>
      <c r="S193" s="121">
        <v>11000</v>
      </c>
      <c r="T193" s="107">
        <f t="shared" si="13"/>
        <v>55000</v>
      </c>
      <c r="U193" s="107">
        <f t="shared" si="14"/>
        <v>61600.000000000007</v>
      </c>
      <c r="V193" s="162"/>
      <c r="W193" s="112">
        <v>2016</v>
      </c>
      <c r="X193" s="123"/>
    </row>
    <row r="194" spans="1:61" ht="50.1" customHeight="1">
      <c r="A194" s="102" t="s">
        <v>4445</v>
      </c>
      <c r="B194" s="103" t="s">
        <v>5974</v>
      </c>
      <c r="C194" s="104" t="s">
        <v>525</v>
      </c>
      <c r="D194" s="104" t="s">
        <v>526</v>
      </c>
      <c r="E194" s="104" t="s">
        <v>527</v>
      </c>
      <c r="F194" s="104" t="s">
        <v>528</v>
      </c>
      <c r="G194" s="104" t="s">
        <v>4</v>
      </c>
      <c r="H194" s="103">
        <v>0</v>
      </c>
      <c r="I194" s="113">
        <v>590000000</v>
      </c>
      <c r="J194" s="105" t="s">
        <v>5</v>
      </c>
      <c r="K194" s="105" t="s">
        <v>4227</v>
      </c>
      <c r="L194" s="105" t="s">
        <v>67</v>
      </c>
      <c r="M194" s="114" t="s">
        <v>144</v>
      </c>
      <c r="N194" s="114" t="s">
        <v>364</v>
      </c>
      <c r="O194" s="105" t="s">
        <v>146</v>
      </c>
      <c r="P194" s="114">
        <v>796</v>
      </c>
      <c r="Q194" s="104" t="s">
        <v>57</v>
      </c>
      <c r="R194" s="209">
        <v>400</v>
      </c>
      <c r="S194" s="209">
        <v>130</v>
      </c>
      <c r="T194" s="107">
        <f t="shared" si="13"/>
        <v>52000</v>
      </c>
      <c r="U194" s="107">
        <f t="shared" si="14"/>
        <v>58240.000000000007</v>
      </c>
      <c r="V194" s="104"/>
      <c r="W194" s="112">
        <v>2016</v>
      </c>
      <c r="X194" s="103"/>
    </row>
    <row r="195" spans="1:61" ht="50.1" customHeight="1">
      <c r="A195" s="102" t="s">
        <v>4446</v>
      </c>
      <c r="B195" s="103" t="s">
        <v>5974</v>
      </c>
      <c r="C195" s="104" t="s">
        <v>529</v>
      </c>
      <c r="D195" s="104" t="s">
        <v>530</v>
      </c>
      <c r="E195" s="104" t="s">
        <v>527</v>
      </c>
      <c r="F195" s="104" t="s">
        <v>531</v>
      </c>
      <c r="G195" s="104" t="s">
        <v>4</v>
      </c>
      <c r="H195" s="103">
        <v>0</v>
      </c>
      <c r="I195" s="113">
        <v>590000000</v>
      </c>
      <c r="J195" s="105" t="s">
        <v>5</v>
      </c>
      <c r="K195" s="105" t="s">
        <v>4227</v>
      </c>
      <c r="L195" s="105" t="s">
        <v>67</v>
      </c>
      <c r="M195" s="114" t="s">
        <v>144</v>
      </c>
      <c r="N195" s="114" t="s">
        <v>364</v>
      </c>
      <c r="O195" s="114" t="s">
        <v>532</v>
      </c>
      <c r="P195" s="114">
        <v>796</v>
      </c>
      <c r="Q195" s="104" t="s">
        <v>57</v>
      </c>
      <c r="R195" s="209">
        <v>400</v>
      </c>
      <c r="S195" s="209">
        <v>160</v>
      </c>
      <c r="T195" s="107">
        <f t="shared" si="13"/>
        <v>64000</v>
      </c>
      <c r="U195" s="107">
        <f t="shared" si="14"/>
        <v>71680</v>
      </c>
      <c r="V195" s="104"/>
      <c r="W195" s="112">
        <v>2016</v>
      </c>
      <c r="X195" s="103"/>
    </row>
    <row r="196" spans="1:61" ht="50.1" customHeight="1">
      <c r="A196" s="102" t="s">
        <v>4447</v>
      </c>
      <c r="B196" s="103" t="s">
        <v>5974</v>
      </c>
      <c r="C196" s="104" t="s">
        <v>163</v>
      </c>
      <c r="D196" s="104" t="s">
        <v>164</v>
      </c>
      <c r="E196" s="104" t="s">
        <v>165</v>
      </c>
      <c r="F196" s="105"/>
      <c r="G196" s="105" t="s">
        <v>4</v>
      </c>
      <c r="H196" s="103">
        <v>0</v>
      </c>
      <c r="I196" s="113">
        <v>590000000</v>
      </c>
      <c r="J196" s="105" t="s">
        <v>5</v>
      </c>
      <c r="K196" s="105" t="s">
        <v>143</v>
      </c>
      <c r="L196" s="105" t="s">
        <v>67</v>
      </c>
      <c r="M196" s="114" t="s">
        <v>144</v>
      </c>
      <c r="N196" s="105" t="s">
        <v>145</v>
      </c>
      <c r="O196" s="105" t="s">
        <v>146</v>
      </c>
      <c r="P196" s="105">
        <v>796</v>
      </c>
      <c r="Q196" s="105" t="s">
        <v>57</v>
      </c>
      <c r="R196" s="115">
        <v>18</v>
      </c>
      <c r="S196" s="115">
        <v>15000</v>
      </c>
      <c r="T196" s="107">
        <f t="shared" si="13"/>
        <v>270000</v>
      </c>
      <c r="U196" s="107">
        <f t="shared" si="14"/>
        <v>302400</v>
      </c>
      <c r="V196" s="105"/>
      <c r="W196" s="112">
        <v>2016</v>
      </c>
      <c r="X196" s="103"/>
    </row>
    <row r="197" spans="1:61" ht="50.1" customHeight="1">
      <c r="A197" s="102" t="s">
        <v>4448</v>
      </c>
      <c r="B197" s="103" t="s">
        <v>5974</v>
      </c>
      <c r="C197" s="104" t="s">
        <v>166</v>
      </c>
      <c r="D197" s="104" t="s">
        <v>164</v>
      </c>
      <c r="E197" s="104" t="s">
        <v>167</v>
      </c>
      <c r="F197" s="105"/>
      <c r="G197" s="105" t="s">
        <v>4</v>
      </c>
      <c r="H197" s="103">
        <v>0</v>
      </c>
      <c r="I197" s="113">
        <v>590000000</v>
      </c>
      <c r="J197" s="105" t="s">
        <v>5</v>
      </c>
      <c r="K197" s="105" t="s">
        <v>168</v>
      </c>
      <c r="L197" s="105" t="s">
        <v>67</v>
      </c>
      <c r="M197" s="114" t="s">
        <v>144</v>
      </c>
      <c r="N197" s="105" t="s">
        <v>145</v>
      </c>
      <c r="O197" s="105" t="s">
        <v>146</v>
      </c>
      <c r="P197" s="105">
        <v>796</v>
      </c>
      <c r="Q197" s="105" t="s">
        <v>57</v>
      </c>
      <c r="R197" s="115">
        <v>9</v>
      </c>
      <c r="S197" s="115">
        <v>20000</v>
      </c>
      <c r="T197" s="107">
        <f t="shared" si="13"/>
        <v>180000</v>
      </c>
      <c r="U197" s="107">
        <f t="shared" si="14"/>
        <v>201600.00000000003</v>
      </c>
      <c r="V197" s="105"/>
      <c r="W197" s="112">
        <v>2016</v>
      </c>
      <c r="X197" s="103"/>
    </row>
    <row r="198" spans="1:61" ht="50.1" customHeight="1">
      <c r="A198" s="102" t="s">
        <v>4449</v>
      </c>
      <c r="B198" s="103" t="s">
        <v>5974</v>
      </c>
      <c r="C198" s="103" t="s">
        <v>2413</v>
      </c>
      <c r="D198" s="104" t="s">
        <v>2414</v>
      </c>
      <c r="E198" s="103" t="s">
        <v>2415</v>
      </c>
      <c r="F198" s="103" t="s">
        <v>2416</v>
      </c>
      <c r="G198" s="103" t="s">
        <v>4</v>
      </c>
      <c r="H198" s="103">
        <v>0</v>
      </c>
      <c r="I198" s="111">
        <v>590000000</v>
      </c>
      <c r="J198" s="105" t="s">
        <v>5</v>
      </c>
      <c r="K198" s="129" t="s">
        <v>610</v>
      </c>
      <c r="L198" s="112" t="s">
        <v>5</v>
      </c>
      <c r="M198" s="103" t="s">
        <v>54</v>
      </c>
      <c r="N198" s="103" t="s">
        <v>2371</v>
      </c>
      <c r="O198" s="111" t="s">
        <v>1946</v>
      </c>
      <c r="P198" s="103">
        <v>166</v>
      </c>
      <c r="Q198" s="103" t="s">
        <v>2372</v>
      </c>
      <c r="R198" s="134">
        <v>150</v>
      </c>
      <c r="S198" s="151">
        <v>2845</v>
      </c>
      <c r="T198" s="107">
        <f t="shared" si="13"/>
        <v>426750</v>
      </c>
      <c r="U198" s="107">
        <f t="shared" si="14"/>
        <v>477960.00000000006</v>
      </c>
      <c r="V198" s="152"/>
      <c r="W198" s="112">
        <v>2016</v>
      </c>
      <c r="X198" s="103"/>
    </row>
    <row r="199" spans="1:61" ht="50.1" customHeight="1">
      <c r="A199" s="102" t="s">
        <v>4450</v>
      </c>
      <c r="B199" s="103" t="s">
        <v>5974</v>
      </c>
      <c r="C199" s="103" t="s">
        <v>2417</v>
      </c>
      <c r="D199" s="104" t="s">
        <v>2414</v>
      </c>
      <c r="E199" s="103" t="s">
        <v>2418</v>
      </c>
      <c r="F199" s="103" t="s">
        <v>2419</v>
      </c>
      <c r="G199" s="103" t="s">
        <v>4</v>
      </c>
      <c r="H199" s="103">
        <v>0</v>
      </c>
      <c r="I199" s="111">
        <v>590000000</v>
      </c>
      <c r="J199" s="105" t="s">
        <v>5</v>
      </c>
      <c r="K199" s="129" t="s">
        <v>610</v>
      </c>
      <c r="L199" s="112" t="s">
        <v>5</v>
      </c>
      <c r="M199" s="103" t="s">
        <v>54</v>
      </c>
      <c r="N199" s="103" t="s">
        <v>2371</v>
      </c>
      <c r="O199" s="111" t="s">
        <v>1946</v>
      </c>
      <c r="P199" s="103">
        <v>166</v>
      </c>
      <c r="Q199" s="103" t="s">
        <v>2372</v>
      </c>
      <c r="R199" s="134">
        <v>200</v>
      </c>
      <c r="S199" s="151">
        <v>2411</v>
      </c>
      <c r="T199" s="107">
        <f t="shared" si="13"/>
        <v>482200</v>
      </c>
      <c r="U199" s="107">
        <f t="shared" si="14"/>
        <v>540064</v>
      </c>
      <c r="V199" s="152"/>
      <c r="W199" s="112">
        <v>2016</v>
      </c>
      <c r="X199" s="103"/>
    </row>
    <row r="200" spans="1:61" ht="50.1" customHeight="1">
      <c r="A200" s="102" t="s">
        <v>4451</v>
      </c>
      <c r="B200" s="103" t="s">
        <v>5974</v>
      </c>
      <c r="C200" s="103" t="s">
        <v>2420</v>
      </c>
      <c r="D200" s="104" t="s">
        <v>2414</v>
      </c>
      <c r="E200" s="103" t="s">
        <v>2421</v>
      </c>
      <c r="F200" s="103" t="s">
        <v>2422</v>
      </c>
      <c r="G200" s="103" t="s">
        <v>4</v>
      </c>
      <c r="H200" s="103">
        <v>0</v>
      </c>
      <c r="I200" s="111">
        <v>590000000</v>
      </c>
      <c r="J200" s="105" t="s">
        <v>5</v>
      </c>
      <c r="K200" s="129" t="s">
        <v>610</v>
      </c>
      <c r="L200" s="112" t="s">
        <v>5</v>
      </c>
      <c r="M200" s="103" t="s">
        <v>54</v>
      </c>
      <c r="N200" s="103" t="s">
        <v>2371</v>
      </c>
      <c r="O200" s="111" t="s">
        <v>1946</v>
      </c>
      <c r="P200" s="103">
        <v>166</v>
      </c>
      <c r="Q200" s="103" t="s">
        <v>2372</v>
      </c>
      <c r="R200" s="134">
        <v>200</v>
      </c>
      <c r="S200" s="151">
        <v>2322</v>
      </c>
      <c r="T200" s="107">
        <f t="shared" si="13"/>
        <v>464400</v>
      </c>
      <c r="U200" s="107">
        <f t="shared" si="14"/>
        <v>520128.00000000006</v>
      </c>
      <c r="V200" s="152"/>
      <c r="W200" s="112">
        <v>2016</v>
      </c>
      <c r="X200" s="103"/>
    </row>
    <row r="201" spans="1:61" ht="50.1" customHeight="1">
      <c r="A201" s="102" t="s">
        <v>4452</v>
      </c>
      <c r="B201" s="103" t="s">
        <v>5974</v>
      </c>
      <c r="C201" s="104" t="s">
        <v>2423</v>
      </c>
      <c r="D201" s="210" t="s">
        <v>2424</v>
      </c>
      <c r="E201" s="138" t="s">
        <v>2425</v>
      </c>
      <c r="F201" s="103" t="s">
        <v>2426</v>
      </c>
      <c r="G201" s="103" t="s">
        <v>4</v>
      </c>
      <c r="H201" s="103">
        <v>0</v>
      </c>
      <c r="I201" s="111">
        <v>590000000</v>
      </c>
      <c r="J201" s="105" t="s">
        <v>5</v>
      </c>
      <c r="K201" s="129" t="s">
        <v>2427</v>
      </c>
      <c r="L201" s="112" t="s">
        <v>5</v>
      </c>
      <c r="M201" s="103" t="s">
        <v>201</v>
      </c>
      <c r="N201" s="103" t="s">
        <v>2371</v>
      </c>
      <c r="O201" s="111" t="s">
        <v>1946</v>
      </c>
      <c r="P201" s="211" t="s">
        <v>186</v>
      </c>
      <c r="Q201" s="138" t="s">
        <v>2372</v>
      </c>
      <c r="R201" s="134">
        <v>300</v>
      </c>
      <c r="S201" s="106">
        <v>896</v>
      </c>
      <c r="T201" s="107">
        <f t="shared" si="13"/>
        <v>268800</v>
      </c>
      <c r="U201" s="107">
        <f t="shared" si="14"/>
        <v>301056</v>
      </c>
      <c r="V201" s="106"/>
      <c r="W201" s="112">
        <v>2016</v>
      </c>
      <c r="X201" s="103"/>
    </row>
    <row r="202" spans="1:61" ht="50.1" customHeight="1">
      <c r="A202" s="102" t="s">
        <v>4453</v>
      </c>
      <c r="B202" s="103" t="s">
        <v>5974</v>
      </c>
      <c r="C202" s="143" t="s">
        <v>3819</v>
      </c>
      <c r="D202" s="104" t="s">
        <v>3820</v>
      </c>
      <c r="E202" s="143" t="s">
        <v>3821</v>
      </c>
      <c r="F202" s="143"/>
      <c r="G202" s="112" t="s">
        <v>4</v>
      </c>
      <c r="H202" s="103">
        <v>0</v>
      </c>
      <c r="I202" s="112">
        <v>590000000</v>
      </c>
      <c r="J202" s="105" t="s">
        <v>5</v>
      </c>
      <c r="K202" s="112" t="s">
        <v>4228</v>
      </c>
      <c r="L202" s="112" t="s">
        <v>67</v>
      </c>
      <c r="M202" s="112" t="s">
        <v>54</v>
      </c>
      <c r="N202" s="125" t="s">
        <v>3748</v>
      </c>
      <c r="O202" s="112" t="s">
        <v>2102</v>
      </c>
      <c r="P202" s="103">
        <v>166</v>
      </c>
      <c r="Q202" s="103" t="s">
        <v>1204</v>
      </c>
      <c r="R202" s="144">
        <v>10000</v>
      </c>
      <c r="S202" s="144">
        <v>160</v>
      </c>
      <c r="T202" s="107">
        <f t="shared" si="13"/>
        <v>1600000</v>
      </c>
      <c r="U202" s="107">
        <f t="shared" si="14"/>
        <v>1792000.0000000002</v>
      </c>
      <c r="V202" s="146"/>
      <c r="W202" s="112">
        <v>2016</v>
      </c>
      <c r="X202" s="146"/>
    </row>
    <row r="203" spans="1:61" ht="50.1" customHeight="1">
      <c r="A203" s="102" t="s">
        <v>4454</v>
      </c>
      <c r="B203" s="103" t="s">
        <v>5974</v>
      </c>
      <c r="C203" s="104" t="s">
        <v>1384</v>
      </c>
      <c r="D203" s="104" t="s">
        <v>1385</v>
      </c>
      <c r="E203" s="104" t="s">
        <v>1386</v>
      </c>
      <c r="F203" s="104" t="s">
        <v>1387</v>
      </c>
      <c r="G203" s="104" t="s">
        <v>4</v>
      </c>
      <c r="H203" s="103">
        <v>0</v>
      </c>
      <c r="I203" s="105">
        <v>590000000</v>
      </c>
      <c r="J203" s="105" t="s">
        <v>5</v>
      </c>
      <c r="K203" s="104" t="s">
        <v>775</v>
      </c>
      <c r="L203" s="105" t="s">
        <v>67</v>
      </c>
      <c r="M203" s="104" t="s">
        <v>201</v>
      </c>
      <c r="N203" s="104" t="s">
        <v>922</v>
      </c>
      <c r="O203" s="104" t="s">
        <v>532</v>
      </c>
      <c r="P203" s="105">
        <v>796</v>
      </c>
      <c r="Q203" s="104" t="s">
        <v>57</v>
      </c>
      <c r="R203" s="106">
        <v>50</v>
      </c>
      <c r="S203" s="106">
        <v>2500</v>
      </c>
      <c r="T203" s="107">
        <f t="shared" si="13"/>
        <v>125000</v>
      </c>
      <c r="U203" s="107">
        <f t="shared" si="14"/>
        <v>140000</v>
      </c>
      <c r="V203" s="108"/>
      <c r="W203" s="112">
        <v>2016</v>
      </c>
      <c r="X203" s="103"/>
    </row>
    <row r="204" spans="1:61" ht="50.1" customHeight="1">
      <c r="A204" s="102" t="s">
        <v>4455</v>
      </c>
      <c r="B204" s="103" t="s">
        <v>5974</v>
      </c>
      <c r="C204" s="104" t="s">
        <v>1384</v>
      </c>
      <c r="D204" s="104" t="s">
        <v>1385</v>
      </c>
      <c r="E204" s="104" t="s">
        <v>1386</v>
      </c>
      <c r="F204" s="104" t="s">
        <v>1388</v>
      </c>
      <c r="G204" s="104" t="s">
        <v>4</v>
      </c>
      <c r="H204" s="103">
        <v>0</v>
      </c>
      <c r="I204" s="105">
        <v>590000000</v>
      </c>
      <c r="J204" s="105" t="s">
        <v>5</v>
      </c>
      <c r="K204" s="104" t="s">
        <v>775</v>
      </c>
      <c r="L204" s="105" t="s">
        <v>67</v>
      </c>
      <c r="M204" s="104" t="s">
        <v>201</v>
      </c>
      <c r="N204" s="104" t="s">
        <v>922</v>
      </c>
      <c r="O204" s="104" t="s">
        <v>532</v>
      </c>
      <c r="P204" s="105">
        <v>796</v>
      </c>
      <c r="Q204" s="104" t="s">
        <v>57</v>
      </c>
      <c r="R204" s="106">
        <v>50</v>
      </c>
      <c r="S204" s="106">
        <v>3000</v>
      </c>
      <c r="T204" s="107">
        <f t="shared" si="13"/>
        <v>150000</v>
      </c>
      <c r="U204" s="107">
        <f t="shared" si="14"/>
        <v>168000.00000000003</v>
      </c>
      <c r="V204" s="108"/>
      <c r="W204" s="112">
        <v>2016</v>
      </c>
      <c r="X204" s="103"/>
    </row>
    <row r="205" spans="1:61" ht="50.1" customHeight="1">
      <c r="A205" s="102" t="s">
        <v>4456</v>
      </c>
      <c r="B205" s="103" t="s">
        <v>5974</v>
      </c>
      <c r="C205" s="104" t="s">
        <v>1384</v>
      </c>
      <c r="D205" s="104" t="s">
        <v>1385</v>
      </c>
      <c r="E205" s="104" t="s">
        <v>1386</v>
      </c>
      <c r="F205" s="104" t="s">
        <v>1389</v>
      </c>
      <c r="G205" s="104" t="s">
        <v>4</v>
      </c>
      <c r="H205" s="103">
        <v>0</v>
      </c>
      <c r="I205" s="105">
        <v>590000000</v>
      </c>
      <c r="J205" s="105" t="s">
        <v>5</v>
      </c>
      <c r="K205" s="104" t="s">
        <v>775</v>
      </c>
      <c r="L205" s="105" t="s">
        <v>67</v>
      </c>
      <c r="M205" s="104" t="s">
        <v>201</v>
      </c>
      <c r="N205" s="104" t="s">
        <v>922</v>
      </c>
      <c r="O205" s="104" t="s">
        <v>532</v>
      </c>
      <c r="P205" s="105">
        <v>796</v>
      </c>
      <c r="Q205" s="104" t="s">
        <v>57</v>
      </c>
      <c r="R205" s="106">
        <v>50</v>
      </c>
      <c r="S205" s="106">
        <v>5000</v>
      </c>
      <c r="T205" s="107">
        <f t="shared" si="13"/>
        <v>250000</v>
      </c>
      <c r="U205" s="107">
        <f t="shared" si="14"/>
        <v>280000</v>
      </c>
      <c r="V205" s="108"/>
      <c r="W205" s="112">
        <v>2016</v>
      </c>
      <c r="X205" s="103"/>
    </row>
    <row r="206" spans="1:61" ht="50.1" customHeight="1">
      <c r="A206" s="102" t="s">
        <v>4457</v>
      </c>
      <c r="B206" s="103" t="s">
        <v>5974</v>
      </c>
      <c r="C206" s="104" t="s">
        <v>371</v>
      </c>
      <c r="D206" s="104" t="s">
        <v>372</v>
      </c>
      <c r="E206" s="104" t="s">
        <v>373</v>
      </c>
      <c r="F206" s="104" t="s">
        <v>374</v>
      </c>
      <c r="G206" s="104" t="s">
        <v>4</v>
      </c>
      <c r="H206" s="103">
        <v>0</v>
      </c>
      <c r="I206" s="155" t="s">
        <v>13</v>
      </c>
      <c r="J206" s="105" t="s">
        <v>5</v>
      </c>
      <c r="K206" s="114" t="s">
        <v>375</v>
      </c>
      <c r="L206" s="105" t="s">
        <v>67</v>
      </c>
      <c r="M206" s="114" t="s">
        <v>144</v>
      </c>
      <c r="N206" s="114" t="s">
        <v>364</v>
      </c>
      <c r="O206" s="105" t="s">
        <v>146</v>
      </c>
      <c r="P206" s="114">
        <v>796</v>
      </c>
      <c r="Q206" s="104" t="s">
        <v>57</v>
      </c>
      <c r="R206" s="115">
        <v>4</v>
      </c>
      <c r="S206" s="115">
        <v>325</v>
      </c>
      <c r="T206" s="107">
        <f t="shared" si="13"/>
        <v>1300</v>
      </c>
      <c r="U206" s="107">
        <f t="shared" si="14"/>
        <v>1456.0000000000002</v>
      </c>
      <c r="V206" s="104"/>
      <c r="W206" s="112">
        <v>2016</v>
      </c>
      <c r="X206" s="103"/>
    </row>
    <row r="207" spans="1:61" s="29" customFormat="1" ht="50.1" customHeight="1">
      <c r="A207" s="220" t="s">
        <v>4458</v>
      </c>
      <c r="B207" s="220" t="s">
        <v>5974</v>
      </c>
      <c r="C207" s="221" t="s">
        <v>371</v>
      </c>
      <c r="D207" s="221" t="s">
        <v>372</v>
      </c>
      <c r="E207" s="221" t="s">
        <v>373</v>
      </c>
      <c r="F207" s="221" t="s">
        <v>455</v>
      </c>
      <c r="G207" s="220" t="s">
        <v>4</v>
      </c>
      <c r="H207" s="220">
        <v>0</v>
      </c>
      <c r="I207" s="426">
        <v>590000000</v>
      </c>
      <c r="J207" s="222" t="s">
        <v>5</v>
      </c>
      <c r="K207" s="70" t="s">
        <v>375</v>
      </c>
      <c r="L207" s="222" t="s">
        <v>67</v>
      </c>
      <c r="M207" s="70" t="s">
        <v>144</v>
      </c>
      <c r="N207" s="70" t="s">
        <v>364</v>
      </c>
      <c r="O207" s="222" t="s">
        <v>146</v>
      </c>
      <c r="P207" s="70">
        <v>796</v>
      </c>
      <c r="Q207" s="220" t="s">
        <v>57</v>
      </c>
      <c r="R207" s="506">
        <v>4</v>
      </c>
      <c r="S207" s="506">
        <v>736</v>
      </c>
      <c r="T207" s="506">
        <v>0</v>
      </c>
      <c r="U207" s="506">
        <v>0</v>
      </c>
      <c r="V207" s="220"/>
      <c r="W207" s="222">
        <v>2016</v>
      </c>
      <c r="X207" s="220">
        <v>11</v>
      </c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</row>
    <row r="208" spans="1:61" s="29" customFormat="1" ht="50.1" customHeight="1">
      <c r="A208" s="220" t="s">
        <v>9420</v>
      </c>
      <c r="B208" s="220" t="s">
        <v>5974</v>
      </c>
      <c r="C208" s="221" t="s">
        <v>371</v>
      </c>
      <c r="D208" s="221" t="s">
        <v>372</v>
      </c>
      <c r="E208" s="221" t="s">
        <v>373</v>
      </c>
      <c r="F208" s="221" t="s">
        <v>455</v>
      </c>
      <c r="G208" s="220" t="s">
        <v>4</v>
      </c>
      <c r="H208" s="220">
        <v>0</v>
      </c>
      <c r="I208" s="426">
        <v>590000000</v>
      </c>
      <c r="J208" s="222" t="s">
        <v>5</v>
      </c>
      <c r="K208" s="70" t="s">
        <v>9387</v>
      </c>
      <c r="L208" s="222" t="s">
        <v>67</v>
      </c>
      <c r="M208" s="70" t="s">
        <v>144</v>
      </c>
      <c r="N208" s="70" t="s">
        <v>364</v>
      </c>
      <c r="O208" s="222" t="s">
        <v>9407</v>
      </c>
      <c r="P208" s="70">
        <v>796</v>
      </c>
      <c r="Q208" s="220" t="s">
        <v>57</v>
      </c>
      <c r="R208" s="506">
        <v>4</v>
      </c>
      <c r="S208" s="506">
        <v>736</v>
      </c>
      <c r="T208" s="506">
        <f>R208*S208</f>
        <v>2944</v>
      </c>
      <c r="U208" s="506">
        <f>T208*1.12</f>
        <v>3297.28</v>
      </c>
      <c r="V208" s="220"/>
      <c r="W208" s="222">
        <v>2016</v>
      </c>
      <c r="X208" s="22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</row>
    <row r="209" spans="1:44" ht="50.1" customHeight="1">
      <c r="A209" s="102" t="s">
        <v>4459</v>
      </c>
      <c r="B209" s="103" t="s">
        <v>5974</v>
      </c>
      <c r="C209" s="104" t="s">
        <v>1701</v>
      </c>
      <c r="D209" s="104" t="s">
        <v>1702</v>
      </c>
      <c r="E209" s="104" t="s">
        <v>1703</v>
      </c>
      <c r="F209" s="104" t="s">
        <v>1704</v>
      </c>
      <c r="G209" s="104" t="s">
        <v>4</v>
      </c>
      <c r="H209" s="103">
        <v>0</v>
      </c>
      <c r="I209" s="105">
        <v>590000000</v>
      </c>
      <c r="J209" s="105" t="s">
        <v>5</v>
      </c>
      <c r="K209" s="104" t="s">
        <v>866</v>
      </c>
      <c r="L209" s="105" t="s">
        <v>67</v>
      </c>
      <c r="M209" s="104" t="s">
        <v>201</v>
      </c>
      <c r="N209" s="104" t="s">
        <v>1291</v>
      </c>
      <c r="O209" s="104" t="s">
        <v>532</v>
      </c>
      <c r="P209" s="105">
        <v>796</v>
      </c>
      <c r="Q209" s="104" t="s">
        <v>57</v>
      </c>
      <c r="R209" s="106">
        <v>600</v>
      </c>
      <c r="S209" s="106">
        <v>9</v>
      </c>
      <c r="T209" s="107">
        <f t="shared" si="13"/>
        <v>5400</v>
      </c>
      <c r="U209" s="107">
        <f t="shared" si="14"/>
        <v>6048.0000000000009</v>
      </c>
      <c r="V209" s="108"/>
      <c r="W209" s="112">
        <v>2016</v>
      </c>
      <c r="X209" s="103"/>
    </row>
    <row r="210" spans="1:44" ht="50.1" customHeight="1">
      <c r="A210" s="102" t="s">
        <v>4460</v>
      </c>
      <c r="B210" s="103" t="s">
        <v>5974</v>
      </c>
      <c r="C210" s="104" t="s">
        <v>1701</v>
      </c>
      <c r="D210" s="104" t="s">
        <v>1702</v>
      </c>
      <c r="E210" s="104" t="s">
        <v>1703</v>
      </c>
      <c r="F210" s="104" t="s">
        <v>1842</v>
      </c>
      <c r="G210" s="104" t="s">
        <v>62</v>
      </c>
      <c r="H210" s="103">
        <v>10</v>
      </c>
      <c r="I210" s="105">
        <v>590000000</v>
      </c>
      <c r="J210" s="105" t="s">
        <v>5</v>
      </c>
      <c r="K210" s="104" t="s">
        <v>1740</v>
      </c>
      <c r="L210" s="105" t="s">
        <v>67</v>
      </c>
      <c r="M210" s="104" t="s">
        <v>54</v>
      </c>
      <c r="N210" s="104" t="s">
        <v>1938</v>
      </c>
      <c r="O210" s="104" t="s">
        <v>56</v>
      </c>
      <c r="P210" s="105" t="s">
        <v>871</v>
      </c>
      <c r="Q210" s="104" t="s">
        <v>57</v>
      </c>
      <c r="R210" s="106">
        <v>2000</v>
      </c>
      <c r="S210" s="106">
        <v>5.5</v>
      </c>
      <c r="T210" s="107">
        <f t="shared" si="13"/>
        <v>11000</v>
      </c>
      <c r="U210" s="107">
        <f t="shared" si="14"/>
        <v>12320.000000000002</v>
      </c>
      <c r="V210" s="108" t="s">
        <v>777</v>
      </c>
      <c r="W210" s="112">
        <v>2016</v>
      </c>
      <c r="X210" s="103"/>
    </row>
    <row r="211" spans="1:44" ht="50.1" customHeight="1">
      <c r="A211" s="102" t="s">
        <v>4461</v>
      </c>
      <c r="B211" s="103" t="s">
        <v>5974</v>
      </c>
      <c r="C211" s="104" t="s">
        <v>533</v>
      </c>
      <c r="D211" s="104" t="s">
        <v>534</v>
      </c>
      <c r="E211" s="104" t="s">
        <v>535</v>
      </c>
      <c r="F211" s="109" t="s">
        <v>536</v>
      </c>
      <c r="G211" s="104" t="s">
        <v>4</v>
      </c>
      <c r="H211" s="103">
        <v>0</v>
      </c>
      <c r="I211" s="113">
        <v>590000000</v>
      </c>
      <c r="J211" s="105" t="s">
        <v>5</v>
      </c>
      <c r="K211" s="109" t="s">
        <v>6681</v>
      </c>
      <c r="L211" s="105" t="s">
        <v>67</v>
      </c>
      <c r="M211" s="114" t="s">
        <v>144</v>
      </c>
      <c r="N211" s="114" t="s">
        <v>364</v>
      </c>
      <c r="O211" s="114" t="s">
        <v>532</v>
      </c>
      <c r="P211" s="114">
        <v>796</v>
      </c>
      <c r="Q211" s="104" t="s">
        <v>57</v>
      </c>
      <c r="R211" s="112">
        <v>60</v>
      </c>
      <c r="S211" s="115">
        <v>2600</v>
      </c>
      <c r="T211" s="107">
        <f t="shared" si="13"/>
        <v>156000</v>
      </c>
      <c r="U211" s="107">
        <f t="shared" si="14"/>
        <v>174720.00000000003</v>
      </c>
      <c r="V211" s="109"/>
      <c r="W211" s="112">
        <v>2016</v>
      </c>
      <c r="X211" s="103"/>
    </row>
    <row r="212" spans="1:44" s="29" customFormat="1" ht="50.1" customHeight="1">
      <c r="A212" s="124" t="s">
        <v>4462</v>
      </c>
      <c r="B212" s="125" t="s">
        <v>5974</v>
      </c>
      <c r="C212" s="104" t="s">
        <v>2818</v>
      </c>
      <c r="D212" s="104" t="s">
        <v>2819</v>
      </c>
      <c r="E212" s="104" t="s">
        <v>2820</v>
      </c>
      <c r="F212" s="104" t="s">
        <v>2821</v>
      </c>
      <c r="G212" s="127" t="s">
        <v>4</v>
      </c>
      <c r="H212" s="112">
        <v>0</v>
      </c>
      <c r="I212" s="128">
        <v>590000000</v>
      </c>
      <c r="J212" s="127" t="s">
        <v>5</v>
      </c>
      <c r="K212" s="129" t="s">
        <v>2817</v>
      </c>
      <c r="L212" s="127" t="s">
        <v>93</v>
      </c>
      <c r="M212" s="127" t="s">
        <v>54</v>
      </c>
      <c r="N212" s="127" t="s">
        <v>6815</v>
      </c>
      <c r="O212" s="130" t="s">
        <v>2980</v>
      </c>
      <c r="P212" s="112">
        <v>112</v>
      </c>
      <c r="Q212" s="212" t="s">
        <v>1957</v>
      </c>
      <c r="R212" s="131">
        <v>30</v>
      </c>
      <c r="S212" s="131">
        <v>2000</v>
      </c>
      <c r="T212" s="107">
        <v>0</v>
      </c>
      <c r="U212" s="107">
        <f>T212*1.12</f>
        <v>0</v>
      </c>
      <c r="V212" s="127"/>
      <c r="W212" s="213">
        <v>2016</v>
      </c>
      <c r="X212" s="134">
        <v>11</v>
      </c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</row>
    <row r="213" spans="1:44" s="29" customFormat="1" ht="50.1" customHeight="1">
      <c r="A213" s="124" t="s">
        <v>6816</v>
      </c>
      <c r="B213" s="125" t="s">
        <v>5974</v>
      </c>
      <c r="C213" s="104" t="s">
        <v>2818</v>
      </c>
      <c r="D213" s="104" t="s">
        <v>2819</v>
      </c>
      <c r="E213" s="104" t="s">
        <v>2820</v>
      </c>
      <c r="F213" s="104" t="s">
        <v>2821</v>
      </c>
      <c r="G213" s="127" t="s">
        <v>4</v>
      </c>
      <c r="H213" s="112">
        <v>0</v>
      </c>
      <c r="I213" s="128">
        <v>590000000</v>
      </c>
      <c r="J213" s="127" t="s">
        <v>5</v>
      </c>
      <c r="K213" s="129" t="s">
        <v>6817</v>
      </c>
      <c r="L213" s="127" t="s">
        <v>93</v>
      </c>
      <c r="M213" s="127" t="s">
        <v>54</v>
      </c>
      <c r="N213" s="127" t="s">
        <v>6815</v>
      </c>
      <c r="O213" s="130" t="s">
        <v>2980</v>
      </c>
      <c r="P213" s="112">
        <v>112</v>
      </c>
      <c r="Q213" s="212" t="s">
        <v>1957</v>
      </c>
      <c r="R213" s="131">
        <v>30</v>
      </c>
      <c r="S213" s="131">
        <v>2000</v>
      </c>
      <c r="T213" s="107">
        <f>R213*S213</f>
        <v>60000</v>
      </c>
      <c r="U213" s="107">
        <f>T213*1.12</f>
        <v>67200</v>
      </c>
      <c r="V213" s="127"/>
      <c r="W213" s="213">
        <v>2016</v>
      </c>
      <c r="X213" s="134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</row>
    <row r="214" spans="1:44" ht="50.1" customHeight="1">
      <c r="A214" s="102" t="s">
        <v>4463</v>
      </c>
      <c r="B214" s="103" t="s">
        <v>5974</v>
      </c>
      <c r="C214" s="117" t="s">
        <v>2810</v>
      </c>
      <c r="D214" s="104" t="s">
        <v>2811</v>
      </c>
      <c r="E214" s="117" t="s">
        <v>2812</v>
      </c>
      <c r="F214" s="117" t="s">
        <v>2809</v>
      </c>
      <c r="G214" s="118" t="s">
        <v>4</v>
      </c>
      <c r="H214" s="103">
        <v>0</v>
      </c>
      <c r="I214" s="120" t="s">
        <v>13</v>
      </c>
      <c r="J214" s="105" t="s">
        <v>5</v>
      </c>
      <c r="K214" s="105" t="s">
        <v>2813</v>
      </c>
      <c r="L214" s="120" t="s">
        <v>93</v>
      </c>
      <c r="M214" s="118" t="s">
        <v>54</v>
      </c>
      <c r="N214" s="120" t="s">
        <v>55</v>
      </c>
      <c r="O214" s="118">
        <v>100</v>
      </c>
      <c r="P214" s="118">
        <v>112</v>
      </c>
      <c r="Q214" s="209" t="s">
        <v>1957</v>
      </c>
      <c r="R214" s="121">
        <v>50</v>
      </c>
      <c r="S214" s="121">
        <v>300</v>
      </c>
      <c r="T214" s="107">
        <f t="shared" si="13"/>
        <v>15000</v>
      </c>
      <c r="U214" s="107">
        <f t="shared" si="14"/>
        <v>16800</v>
      </c>
      <c r="V214" s="162"/>
      <c r="W214" s="112">
        <v>2016</v>
      </c>
      <c r="X214" s="123"/>
    </row>
    <row r="215" spans="1:44" ht="50.1" customHeight="1">
      <c r="A215" s="102" t="s">
        <v>4464</v>
      </c>
      <c r="B215" s="103" t="s">
        <v>5974</v>
      </c>
      <c r="C215" s="104" t="s">
        <v>1953</v>
      </c>
      <c r="D215" s="104" t="s">
        <v>1954</v>
      </c>
      <c r="E215" s="104" t="s">
        <v>1955</v>
      </c>
      <c r="F215" s="104" t="s">
        <v>1956</v>
      </c>
      <c r="G215" s="104" t="s">
        <v>4</v>
      </c>
      <c r="H215" s="103">
        <v>0</v>
      </c>
      <c r="I215" s="105">
        <v>590000000</v>
      </c>
      <c r="J215" s="105" t="s">
        <v>5</v>
      </c>
      <c r="K215" s="104" t="s">
        <v>1944</v>
      </c>
      <c r="L215" s="105" t="s">
        <v>67</v>
      </c>
      <c r="M215" s="104" t="s">
        <v>54</v>
      </c>
      <c r="N215" s="104" t="s">
        <v>1945</v>
      </c>
      <c r="O215" s="104" t="s">
        <v>1946</v>
      </c>
      <c r="P215" s="105">
        <v>112</v>
      </c>
      <c r="Q215" s="104" t="s">
        <v>1957</v>
      </c>
      <c r="R215" s="106">
        <v>900</v>
      </c>
      <c r="S215" s="106">
        <v>162</v>
      </c>
      <c r="T215" s="107">
        <f t="shared" si="13"/>
        <v>145800</v>
      </c>
      <c r="U215" s="107">
        <f t="shared" si="14"/>
        <v>163296.00000000003</v>
      </c>
      <c r="V215" s="108"/>
      <c r="W215" s="112">
        <v>2016</v>
      </c>
      <c r="X215" s="103"/>
    </row>
    <row r="216" spans="1:44" ht="50.1" customHeight="1">
      <c r="A216" s="102" t="s">
        <v>4465</v>
      </c>
      <c r="B216" s="103" t="s">
        <v>5974</v>
      </c>
      <c r="C216" s="104" t="s">
        <v>1953</v>
      </c>
      <c r="D216" s="104" t="s">
        <v>1954</v>
      </c>
      <c r="E216" s="104" t="s">
        <v>1955</v>
      </c>
      <c r="F216" s="104" t="s">
        <v>1972</v>
      </c>
      <c r="G216" s="104" t="s">
        <v>4</v>
      </c>
      <c r="H216" s="103">
        <v>0</v>
      </c>
      <c r="I216" s="105">
        <v>590000000</v>
      </c>
      <c r="J216" s="105" t="s">
        <v>5</v>
      </c>
      <c r="K216" s="104" t="s">
        <v>1944</v>
      </c>
      <c r="L216" s="105" t="s">
        <v>67</v>
      </c>
      <c r="M216" s="104" t="s">
        <v>54</v>
      </c>
      <c r="N216" s="104" t="s">
        <v>1945</v>
      </c>
      <c r="O216" s="104" t="s">
        <v>1946</v>
      </c>
      <c r="P216" s="105">
        <v>112</v>
      </c>
      <c r="Q216" s="104" t="s">
        <v>1957</v>
      </c>
      <c r="R216" s="106">
        <v>400</v>
      </c>
      <c r="S216" s="106">
        <v>230</v>
      </c>
      <c r="T216" s="107">
        <f t="shared" si="13"/>
        <v>92000</v>
      </c>
      <c r="U216" s="107">
        <f t="shared" si="14"/>
        <v>103040.00000000001</v>
      </c>
      <c r="V216" s="108"/>
      <c r="W216" s="112">
        <v>2016</v>
      </c>
      <c r="X216" s="103"/>
    </row>
    <row r="217" spans="1:44" ht="50.1" customHeight="1">
      <c r="A217" s="102" t="s">
        <v>4466</v>
      </c>
      <c r="B217" s="103" t="s">
        <v>5974</v>
      </c>
      <c r="C217" s="117" t="s">
        <v>1953</v>
      </c>
      <c r="D217" s="104" t="s">
        <v>1954</v>
      </c>
      <c r="E217" s="117" t="s">
        <v>1955</v>
      </c>
      <c r="F217" s="117" t="s">
        <v>2809</v>
      </c>
      <c r="G217" s="118" t="s">
        <v>4</v>
      </c>
      <c r="H217" s="103">
        <v>0</v>
      </c>
      <c r="I217" s="120" t="s">
        <v>13</v>
      </c>
      <c r="J217" s="105" t="s">
        <v>5</v>
      </c>
      <c r="K217" s="105" t="s">
        <v>2862</v>
      </c>
      <c r="L217" s="120" t="s">
        <v>93</v>
      </c>
      <c r="M217" s="118" t="s">
        <v>54</v>
      </c>
      <c r="N217" s="120" t="s">
        <v>55</v>
      </c>
      <c r="O217" s="118">
        <v>100</v>
      </c>
      <c r="P217" s="149">
        <v>112</v>
      </c>
      <c r="Q217" s="150" t="s">
        <v>1957</v>
      </c>
      <c r="R217" s="121">
        <v>100</v>
      </c>
      <c r="S217" s="121">
        <v>450</v>
      </c>
      <c r="T217" s="107">
        <f t="shared" si="13"/>
        <v>45000</v>
      </c>
      <c r="U217" s="107">
        <f t="shared" si="14"/>
        <v>50400.000000000007</v>
      </c>
      <c r="V217" s="162"/>
      <c r="W217" s="112">
        <v>2016</v>
      </c>
      <c r="X217" s="123"/>
    </row>
    <row r="218" spans="1:44" ht="50.1" customHeight="1">
      <c r="A218" s="102" t="s">
        <v>4467</v>
      </c>
      <c r="B218" s="103" t="s">
        <v>5974</v>
      </c>
      <c r="C218" s="104" t="s">
        <v>1164</v>
      </c>
      <c r="D218" s="104" t="s">
        <v>1165</v>
      </c>
      <c r="E218" s="104" t="s">
        <v>1166</v>
      </c>
      <c r="F218" s="104" t="s">
        <v>1167</v>
      </c>
      <c r="G218" s="104" t="s">
        <v>4</v>
      </c>
      <c r="H218" s="103">
        <v>0</v>
      </c>
      <c r="I218" s="105">
        <v>590000000</v>
      </c>
      <c r="J218" s="105" t="s">
        <v>5</v>
      </c>
      <c r="K218" s="104" t="s">
        <v>866</v>
      </c>
      <c r="L218" s="105" t="s">
        <v>67</v>
      </c>
      <c r="M218" s="104" t="s">
        <v>54</v>
      </c>
      <c r="N218" s="104" t="s">
        <v>870</v>
      </c>
      <c r="O218" s="104" t="s">
        <v>146</v>
      </c>
      <c r="P218" s="105" t="s">
        <v>871</v>
      </c>
      <c r="Q218" s="104" t="s">
        <v>57</v>
      </c>
      <c r="R218" s="106">
        <v>7</v>
      </c>
      <c r="S218" s="106">
        <v>17250</v>
      </c>
      <c r="T218" s="107">
        <f t="shared" si="13"/>
        <v>120750</v>
      </c>
      <c r="U218" s="107">
        <f t="shared" si="14"/>
        <v>135240</v>
      </c>
      <c r="V218" s="108"/>
      <c r="W218" s="112">
        <v>2016</v>
      </c>
      <c r="X218" s="103"/>
    </row>
    <row r="219" spans="1:44" ht="50.1" customHeight="1">
      <c r="A219" s="102" t="s">
        <v>4468</v>
      </c>
      <c r="B219" s="103" t="s">
        <v>5974</v>
      </c>
      <c r="C219" s="104" t="s">
        <v>1940</v>
      </c>
      <c r="D219" s="104" t="s">
        <v>1941</v>
      </c>
      <c r="E219" s="104" t="s">
        <v>1942</v>
      </c>
      <c r="F219" s="104" t="s">
        <v>1943</v>
      </c>
      <c r="G219" s="104" t="s">
        <v>4</v>
      </c>
      <c r="H219" s="103">
        <v>0</v>
      </c>
      <c r="I219" s="105">
        <v>590000000</v>
      </c>
      <c r="J219" s="105" t="s">
        <v>5</v>
      </c>
      <c r="K219" s="104" t="s">
        <v>1944</v>
      </c>
      <c r="L219" s="105" t="s">
        <v>67</v>
      </c>
      <c r="M219" s="104" t="s">
        <v>54</v>
      </c>
      <c r="N219" s="104" t="s">
        <v>1945</v>
      </c>
      <c r="O219" s="104" t="s">
        <v>1946</v>
      </c>
      <c r="P219" s="105">
        <v>796</v>
      </c>
      <c r="Q219" s="104" t="s">
        <v>57</v>
      </c>
      <c r="R219" s="106">
        <v>41</v>
      </c>
      <c r="S219" s="106">
        <v>138</v>
      </c>
      <c r="T219" s="107">
        <f t="shared" si="13"/>
        <v>5658</v>
      </c>
      <c r="U219" s="107">
        <f t="shared" si="14"/>
        <v>6336.9600000000009</v>
      </c>
      <c r="V219" s="108"/>
      <c r="W219" s="112">
        <v>2016</v>
      </c>
      <c r="X219" s="103"/>
    </row>
    <row r="220" spans="1:44" ht="50.1" customHeight="1">
      <c r="A220" s="102" t="s">
        <v>4469</v>
      </c>
      <c r="B220" s="103" t="s">
        <v>5974</v>
      </c>
      <c r="C220" s="117" t="s">
        <v>2814</v>
      </c>
      <c r="D220" s="104" t="s">
        <v>1941</v>
      </c>
      <c r="E220" s="117" t="s">
        <v>2815</v>
      </c>
      <c r="F220" s="117" t="s">
        <v>2816</v>
      </c>
      <c r="G220" s="118" t="s">
        <v>4</v>
      </c>
      <c r="H220" s="103">
        <v>0</v>
      </c>
      <c r="I220" s="120" t="s">
        <v>13</v>
      </c>
      <c r="J220" s="105" t="s">
        <v>5</v>
      </c>
      <c r="K220" s="105" t="s">
        <v>2817</v>
      </c>
      <c r="L220" s="120" t="s">
        <v>93</v>
      </c>
      <c r="M220" s="118" t="s">
        <v>54</v>
      </c>
      <c r="N220" s="120" t="s">
        <v>55</v>
      </c>
      <c r="O220" s="118">
        <v>100</v>
      </c>
      <c r="P220" s="118">
        <v>868</v>
      </c>
      <c r="Q220" s="118" t="s">
        <v>2295</v>
      </c>
      <c r="R220" s="121">
        <v>50</v>
      </c>
      <c r="S220" s="121">
        <v>350</v>
      </c>
      <c r="T220" s="107">
        <f t="shared" si="13"/>
        <v>17500</v>
      </c>
      <c r="U220" s="107">
        <f t="shared" si="14"/>
        <v>19600.000000000004</v>
      </c>
      <c r="V220" s="162"/>
      <c r="W220" s="112">
        <v>2016</v>
      </c>
      <c r="X220" s="123"/>
    </row>
    <row r="221" spans="1:44" ht="50.1" customHeight="1">
      <c r="A221" s="57" t="s">
        <v>4470</v>
      </c>
      <c r="B221" s="103" t="s">
        <v>5974</v>
      </c>
      <c r="C221" s="104" t="s">
        <v>2276</v>
      </c>
      <c r="D221" s="104" t="s">
        <v>2277</v>
      </c>
      <c r="E221" s="104" t="s">
        <v>2278</v>
      </c>
      <c r="F221" s="104" t="s">
        <v>2279</v>
      </c>
      <c r="G221" s="103" t="s">
        <v>4</v>
      </c>
      <c r="H221" s="103">
        <v>10</v>
      </c>
      <c r="I221" s="112">
        <v>590000000</v>
      </c>
      <c r="J221" s="112" t="s">
        <v>5</v>
      </c>
      <c r="K221" s="103" t="s">
        <v>2160</v>
      </c>
      <c r="L221" s="112" t="s">
        <v>67</v>
      </c>
      <c r="M221" s="103" t="s">
        <v>54</v>
      </c>
      <c r="N221" s="103" t="s">
        <v>1951</v>
      </c>
      <c r="O221" s="103" t="s">
        <v>1946</v>
      </c>
      <c r="P221" s="112">
        <v>796</v>
      </c>
      <c r="Q221" s="103" t="s">
        <v>57</v>
      </c>
      <c r="R221" s="106">
        <v>338</v>
      </c>
      <c r="S221" s="106">
        <v>350.2</v>
      </c>
      <c r="T221" s="107">
        <v>0</v>
      </c>
      <c r="U221" s="107">
        <f t="shared" ref="U221:U226" si="17">T221*1.12</f>
        <v>0</v>
      </c>
      <c r="V221" s="153"/>
      <c r="W221" s="112">
        <v>2016</v>
      </c>
      <c r="X221" s="103">
        <v>19</v>
      </c>
    </row>
    <row r="222" spans="1:44" ht="50.1" customHeight="1">
      <c r="A222" s="57" t="s">
        <v>7501</v>
      </c>
      <c r="B222" s="103" t="s">
        <v>5974</v>
      </c>
      <c r="C222" s="104" t="s">
        <v>2276</v>
      </c>
      <c r="D222" s="104" t="s">
        <v>2277</v>
      </c>
      <c r="E222" s="104" t="s">
        <v>2278</v>
      </c>
      <c r="F222" s="104" t="s">
        <v>2279</v>
      </c>
      <c r="G222" s="103" t="s">
        <v>4</v>
      </c>
      <c r="H222" s="103">
        <v>10</v>
      </c>
      <c r="I222" s="112">
        <v>590000000</v>
      </c>
      <c r="J222" s="112" t="s">
        <v>5</v>
      </c>
      <c r="K222" s="103" t="s">
        <v>2160</v>
      </c>
      <c r="L222" s="112" t="s">
        <v>67</v>
      </c>
      <c r="M222" s="103" t="s">
        <v>54</v>
      </c>
      <c r="N222" s="103" t="s">
        <v>1951</v>
      </c>
      <c r="O222" s="103" t="s">
        <v>1946</v>
      </c>
      <c r="P222" s="112">
        <v>796</v>
      </c>
      <c r="Q222" s="103" t="s">
        <v>57</v>
      </c>
      <c r="R222" s="106">
        <v>338</v>
      </c>
      <c r="S222" s="106">
        <v>535.72</v>
      </c>
      <c r="T222" s="107">
        <f t="shared" ref="T222" si="18">R222*S222</f>
        <v>181073.36000000002</v>
      </c>
      <c r="U222" s="107">
        <f t="shared" si="17"/>
        <v>202802.16320000004</v>
      </c>
      <c r="V222" s="153"/>
      <c r="W222" s="112">
        <v>2016</v>
      </c>
      <c r="X222" s="103"/>
    </row>
    <row r="223" spans="1:44" ht="50.1" customHeight="1">
      <c r="A223" s="57" t="s">
        <v>4471</v>
      </c>
      <c r="B223" s="103" t="s">
        <v>5974</v>
      </c>
      <c r="C223" s="104" t="s">
        <v>2276</v>
      </c>
      <c r="D223" s="104" t="s">
        <v>2277</v>
      </c>
      <c r="E223" s="104" t="s">
        <v>2278</v>
      </c>
      <c r="F223" s="104" t="s">
        <v>2280</v>
      </c>
      <c r="G223" s="103" t="s">
        <v>4</v>
      </c>
      <c r="H223" s="103">
        <v>10</v>
      </c>
      <c r="I223" s="112">
        <v>590000000</v>
      </c>
      <c r="J223" s="112" t="s">
        <v>5</v>
      </c>
      <c r="K223" s="103" t="s">
        <v>2160</v>
      </c>
      <c r="L223" s="112" t="s">
        <v>67</v>
      </c>
      <c r="M223" s="103" t="s">
        <v>54</v>
      </c>
      <c r="N223" s="103" t="s">
        <v>1951</v>
      </c>
      <c r="O223" s="103" t="s">
        <v>1946</v>
      </c>
      <c r="P223" s="112">
        <v>796</v>
      </c>
      <c r="Q223" s="103" t="s">
        <v>57</v>
      </c>
      <c r="R223" s="106">
        <v>251</v>
      </c>
      <c r="S223" s="106">
        <v>175.1</v>
      </c>
      <c r="T223" s="107">
        <v>0</v>
      </c>
      <c r="U223" s="107">
        <f t="shared" si="17"/>
        <v>0</v>
      </c>
      <c r="V223" s="153"/>
      <c r="W223" s="112">
        <v>2016</v>
      </c>
      <c r="X223" s="103">
        <v>19</v>
      </c>
    </row>
    <row r="224" spans="1:44" ht="50.1" customHeight="1">
      <c r="A224" s="57" t="s">
        <v>7502</v>
      </c>
      <c r="B224" s="103" t="s">
        <v>5974</v>
      </c>
      <c r="C224" s="104" t="s">
        <v>2276</v>
      </c>
      <c r="D224" s="104" t="s">
        <v>2277</v>
      </c>
      <c r="E224" s="104" t="s">
        <v>2278</v>
      </c>
      <c r="F224" s="104" t="s">
        <v>2280</v>
      </c>
      <c r="G224" s="103" t="s">
        <v>4</v>
      </c>
      <c r="H224" s="103">
        <v>10</v>
      </c>
      <c r="I224" s="112">
        <v>590000000</v>
      </c>
      <c r="J224" s="112" t="s">
        <v>5</v>
      </c>
      <c r="K224" s="103" t="s">
        <v>2160</v>
      </c>
      <c r="L224" s="112" t="s">
        <v>67</v>
      </c>
      <c r="M224" s="103" t="s">
        <v>54</v>
      </c>
      <c r="N224" s="103" t="s">
        <v>1951</v>
      </c>
      <c r="O224" s="103" t="s">
        <v>1946</v>
      </c>
      <c r="P224" s="112">
        <v>796</v>
      </c>
      <c r="Q224" s="103" t="s">
        <v>57</v>
      </c>
      <c r="R224" s="106">
        <v>251</v>
      </c>
      <c r="S224" s="106">
        <v>308.04000000000002</v>
      </c>
      <c r="T224" s="107">
        <f t="shared" ref="T224" si="19">R224*S224</f>
        <v>77318.040000000008</v>
      </c>
      <c r="U224" s="107">
        <f t="shared" si="17"/>
        <v>86596.204800000021</v>
      </c>
      <c r="V224" s="153"/>
      <c r="W224" s="112">
        <v>2016</v>
      </c>
      <c r="X224" s="103"/>
    </row>
    <row r="225" spans="1:44" ht="50.1" customHeight="1">
      <c r="A225" s="57" t="s">
        <v>4472</v>
      </c>
      <c r="B225" s="103" t="s">
        <v>5974</v>
      </c>
      <c r="C225" s="104" t="s">
        <v>2276</v>
      </c>
      <c r="D225" s="104" t="s">
        <v>2277</v>
      </c>
      <c r="E225" s="104" t="s">
        <v>2278</v>
      </c>
      <c r="F225" s="104" t="s">
        <v>2281</v>
      </c>
      <c r="G225" s="103" t="s">
        <v>4</v>
      </c>
      <c r="H225" s="103">
        <v>10</v>
      </c>
      <c r="I225" s="112">
        <v>590000000</v>
      </c>
      <c r="J225" s="112" t="s">
        <v>5</v>
      </c>
      <c r="K225" s="103" t="s">
        <v>2160</v>
      </c>
      <c r="L225" s="112" t="s">
        <v>67</v>
      </c>
      <c r="M225" s="103" t="s">
        <v>54</v>
      </c>
      <c r="N225" s="103" t="s">
        <v>1951</v>
      </c>
      <c r="O225" s="103" t="s">
        <v>1946</v>
      </c>
      <c r="P225" s="112">
        <v>796</v>
      </c>
      <c r="Q225" s="103" t="s">
        <v>57</v>
      </c>
      <c r="R225" s="106">
        <v>38</v>
      </c>
      <c r="S225" s="106">
        <v>593.28</v>
      </c>
      <c r="T225" s="107">
        <v>0</v>
      </c>
      <c r="U225" s="107">
        <f t="shared" si="17"/>
        <v>0</v>
      </c>
      <c r="V225" s="153"/>
      <c r="W225" s="112">
        <v>2016</v>
      </c>
      <c r="X225" s="103">
        <v>19</v>
      </c>
    </row>
    <row r="226" spans="1:44" ht="50.1" customHeight="1">
      <c r="A226" s="57" t="s">
        <v>7503</v>
      </c>
      <c r="B226" s="103" t="s">
        <v>5974</v>
      </c>
      <c r="C226" s="104" t="s">
        <v>2276</v>
      </c>
      <c r="D226" s="104" t="s">
        <v>2277</v>
      </c>
      <c r="E226" s="104" t="s">
        <v>2278</v>
      </c>
      <c r="F226" s="104" t="s">
        <v>2281</v>
      </c>
      <c r="G226" s="103" t="s">
        <v>4</v>
      </c>
      <c r="H226" s="103">
        <v>10</v>
      </c>
      <c r="I226" s="112">
        <v>590000000</v>
      </c>
      <c r="J226" s="112" t="s">
        <v>5</v>
      </c>
      <c r="K226" s="103" t="s">
        <v>2160</v>
      </c>
      <c r="L226" s="112" t="s">
        <v>67</v>
      </c>
      <c r="M226" s="103" t="s">
        <v>54</v>
      </c>
      <c r="N226" s="103" t="s">
        <v>1951</v>
      </c>
      <c r="O226" s="103" t="s">
        <v>1946</v>
      </c>
      <c r="P226" s="112">
        <v>796</v>
      </c>
      <c r="Q226" s="103" t="s">
        <v>57</v>
      </c>
      <c r="R226" s="106">
        <v>38</v>
      </c>
      <c r="S226" s="106">
        <v>700</v>
      </c>
      <c r="T226" s="107">
        <f t="shared" ref="T226" si="20">R226*S226</f>
        <v>26600</v>
      </c>
      <c r="U226" s="107">
        <f t="shared" si="17"/>
        <v>29792.000000000004</v>
      </c>
      <c r="V226" s="153"/>
      <c r="W226" s="112">
        <v>2016</v>
      </c>
      <c r="X226" s="103"/>
    </row>
    <row r="227" spans="1:44" ht="50.1" customHeight="1">
      <c r="A227" s="102" t="s">
        <v>4473</v>
      </c>
      <c r="B227" s="103" t="s">
        <v>5974</v>
      </c>
      <c r="C227" s="104" t="s">
        <v>1063</v>
      </c>
      <c r="D227" s="104" t="s">
        <v>1064</v>
      </c>
      <c r="E227" s="104" t="s">
        <v>1065</v>
      </c>
      <c r="F227" s="104" t="s">
        <v>1066</v>
      </c>
      <c r="G227" s="104" t="s">
        <v>4</v>
      </c>
      <c r="H227" s="103">
        <v>0</v>
      </c>
      <c r="I227" s="105">
        <v>590000000</v>
      </c>
      <c r="J227" s="105" t="s">
        <v>5</v>
      </c>
      <c r="K227" s="104" t="s">
        <v>866</v>
      </c>
      <c r="L227" s="104" t="s">
        <v>5</v>
      </c>
      <c r="M227" s="104" t="s">
        <v>54</v>
      </c>
      <c r="N227" s="104" t="s">
        <v>1059</v>
      </c>
      <c r="O227" s="104" t="s">
        <v>532</v>
      </c>
      <c r="P227" s="105" t="s">
        <v>871</v>
      </c>
      <c r="Q227" s="104" t="s">
        <v>57</v>
      </c>
      <c r="R227" s="106">
        <v>7</v>
      </c>
      <c r="S227" s="106">
        <v>2369</v>
      </c>
      <c r="T227" s="107">
        <f t="shared" ref="T227:T292" si="21">R227*S227</f>
        <v>16583</v>
      </c>
      <c r="U227" s="107">
        <f t="shared" ref="U227:U292" si="22">T227*1.12</f>
        <v>18572.960000000003</v>
      </c>
      <c r="V227" s="108"/>
      <c r="W227" s="112">
        <v>2016</v>
      </c>
      <c r="X227" s="103"/>
    </row>
    <row r="228" spans="1:44" ht="50.1" customHeight="1">
      <c r="A228" s="102" t="s">
        <v>4474</v>
      </c>
      <c r="B228" s="103" t="s">
        <v>5974</v>
      </c>
      <c r="C228" s="104" t="s">
        <v>1063</v>
      </c>
      <c r="D228" s="104" t="s">
        <v>1064</v>
      </c>
      <c r="E228" s="104" t="s">
        <v>1065</v>
      </c>
      <c r="F228" s="104" t="s">
        <v>1081</v>
      </c>
      <c r="G228" s="104" t="s">
        <v>4</v>
      </c>
      <c r="H228" s="103">
        <v>0</v>
      </c>
      <c r="I228" s="105">
        <v>590000000</v>
      </c>
      <c r="J228" s="105" t="s">
        <v>5</v>
      </c>
      <c r="K228" s="104" t="s">
        <v>866</v>
      </c>
      <c r="L228" s="104" t="s">
        <v>5</v>
      </c>
      <c r="M228" s="104" t="s">
        <v>54</v>
      </c>
      <c r="N228" s="104" t="s">
        <v>1073</v>
      </c>
      <c r="O228" s="104" t="s">
        <v>532</v>
      </c>
      <c r="P228" s="105" t="s">
        <v>871</v>
      </c>
      <c r="Q228" s="104" t="s">
        <v>57</v>
      </c>
      <c r="R228" s="106">
        <v>8</v>
      </c>
      <c r="S228" s="106">
        <v>5060</v>
      </c>
      <c r="T228" s="107">
        <f t="shared" si="21"/>
        <v>40480</v>
      </c>
      <c r="U228" s="107">
        <f t="shared" si="22"/>
        <v>45337.600000000006</v>
      </c>
      <c r="V228" s="108"/>
      <c r="W228" s="112">
        <v>2016</v>
      </c>
      <c r="X228" s="103"/>
    </row>
    <row r="229" spans="1:44" ht="50.1" customHeight="1">
      <c r="A229" s="102" t="s">
        <v>4475</v>
      </c>
      <c r="B229" s="103" t="s">
        <v>5974</v>
      </c>
      <c r="C229" s="104" t="s">
        <v>1063</v>
      </c>
      <c r="D229" s="104" t="s">
        <v>1064</v>
      </c>
      <c r="E229" s="104" t="s">
        <v>1065</v>
      </c>
      <c r="F229" s="104" t="s">
        <v>1084</v>
      </c>
      <c r="G229" s="104" t="s">
        <v>4</v>
      </c>
      <c r="H229" s="103">
        <v>0</v>
      </c>
      <c r="I229" s="105">
        <v>590000000</v>
      </c>
      <c r="J229" s="105" t="s">
        <v>5</v>
      </c>
      <c r="K229" s="104" t="s">
        <v>866</v>
      </c>
      <c r="L229" s="104" t="s">
        <v>5</v>
      </c>
      <c r="M229" s="104" t="s">
        <v>54</v>
      </c>
      <c r="N229" s="104" t="s">
        <v>1073</v>
      </c>
      <c r="O229" s="104" t="s">
        <v>532</v>
      </c>
      <c r="P229" s="105" t="s">
        <v>871</v>
      </c>
      <c r="Q229" s="104" t="s">
        <v>57</v>
      </c>
      <c r="R229" s="106">
        <v>10</v>
      </c>
      <c r="S229" s="106">
        <v>5060</v>
      </c>
      <c r="T229" s="107">
        <f t="shared" si="21"/>
        <v>50600</v>
      </c>
      <c r="U229" s="107">
        <f t="shared" si="22"/>
        <v>56672.000000000007</v>
      </c>
      <c r="V229" s="108"/>
      <c r="W229" s="112">
        <v>2016</v>
      </c>
      <c r="X229" s="103"/>
    </row>
    <row r="230" spans="1:44" s="29" customFormat="1" ht="50.1" customHeight="1">
      <c r="A230" s="103" t="s">
        <v>4476</v>
      </c>
      <c r="B230" s="103" t="s">
        <v>5974</v>
      </c>
      <c r="C230" s="104" t="s">
        <v>1063</v>
      </c>
      <c r="D230" s="104" t="s">
        <v>1064</v>
      </c>
      <c r="E230" s="104" t="s">
        <v>1065</v>
      </c>
      <c r="F230" s="104" t="s">
        <v>1134</v>
      </c>
      <c r="G230" s="103" t="s">
        <v>4</v>
      </c>
      <c r="H230" s="103">
        <v>0</v>
      </c>
      <c r="I230" s="112">
        <v>590000000</v>
      </c>
      <c r="J230" s="112" t="s">
        <v>5</v>
      </c>
      <c r="K230" s="103" t="s">
        <v>866</v>
      </c>
      <c r="L230" s="112" t="s">
        <v>67</v>
      </c>
      <c r="M230" s="103" t="s">
        <v>54</v>
      </c>
      <c r="N230" s="103" t="s">
        <v>1073</v>
      </c>
      <c r="O230" s="214" t="s">
        <v>35</v>
      </c>
      <c r="P230" s="112">
        <v>796</v>
      </c>
      <c r="Q230" s="103" t="s">
        <v>57</v>
      </c>
      <c r="R230" s="106">
        <v>10</v>
      </c>
      <c r="S230" s="106">
        <v>5175</v>
      </c>
      <c r="T230" s="107">
        <v>0</v>
      </c>
      <c r="U230" s="107">
        <f>T230*1.12</f>
        <v>0</v>
      </c>
      <c r="V230" s="215"/>
      <c r="W230" s="112">
        <v>2016</v>
      </c>
      <c r="X230" s="103">
        <v>19</v>
      </c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</row>
    <row r="231" spans="1:44" s="29" customFormat="1" ht="50.1" customHeight="1">
      <c r="A231" s="103" t="s">
        <v>6810</v>
      </c>
      <c r="B231" s="103" t="s">
        <v>5974</v>
      </c>
      <c r="C231" s="104" t="s">
        <v>1063</v>
      </c>
      <c r="D231" s="104" t="s">
        <v>1064</v>
      </c>
      <c r="E231" s="104" t="s">
        <v>1065</v>
      </c>
      <c r="F231" s="104" t="s">
        <v>1134</v>
      </c>
      <c r="G231" s="103" t="s">
        <v>4</v>
      </c>
      <c r="H231" s="103">
        <v>0</v>
      </c>
      <c r="I231" s="112">
        <v>590000000</v>
      </c>
      <c r="J231" s="112" t="s">
        <v>5</v>
      </c>
      <c r="K231" s="103" t="s">
        <v>866</v>
      </c>
      <c r="L231" s="112" t="s">
        <v>67</v>
      </c>
      <c r="M231" s="103" t="s">
        <v>54</v>
      </c>
      <c r="N231" s="103" t="s">
        <v>1073</v>
      </c>
      <c r="O231" s="214" t="s">
        <v>35</v>
      </c>
      <c r="P231" s="112">
        <v>796</v>
      </c>
      <c r="Q231" s="103" t="s">
        <v>57</v>
      </c>
      <c r="R231" s="106">
        <v>10</v>
      </c>
      <c r="S231" s="106">
        <v>11900</v>
      </c>
      <c r="T231" s="107">
        <f>R231*S231</f>
        <v>119000</v>
      </c>
      <c r="U231" s="107">
        <f>T231*1.12</f>
        <v>133280</v>
      </c>
      <c r="V231" s="215"/>
      <c r="W231" s="112">
        <v>2016</v>
      </c>
      <c r="X231" s="103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</row>
    <row r="232" spans="1:44" ht="50.1" customHeight="1">
      <c r="A232" s="102" t="s">
        <v>4477</v>
      </c>
      <c r="B232" s="103" t="s">
        <v>5974</v>
      </c>
      <c r="C232" s="104" t="s">
        <v>1063</v>
      </c>
      <c r="D232" s="104" t="s">
        <v>1064</v>
      </c>
      <c r="E232" s="104" t="s">
        <v>1065</v>
      </c>
      <c r="F232" s="104" t="s">
        <v>1137</v>
      </c>
      <c r="G232" s="104" t="s">
        <v>4</v>
      </c>
      <c r="H232" s="103">
        <v>0</v>
      </c>
      <c r="I232" s="105">
        <v>590000000</v>
      </c>
      <c r="J232" s="105" t="s">
        <v>5</v>
      </c>
      <c r="K232" s="104" t="s">
        <v>866</v>
      </c>
      <c r="L232" s="105" t="s">
        <v>67</v>
      </c>
      <c r="M232" s="104" t="s">
        <v>54</v>
      </c>
      <c r="N232" s="104" t="s">
        <v>1073</v>
      </c>
      <c r="O232" s="216">
        <v>1</v>
      </c>
      <c r="P232" s="105" t="s">
        <v>871</v>
      </c>
      <c r="Q232" s="104" t="s">
        <v>57</v>
      </c>
      <c r="R232" s="106">
        <v>10</v>
      </c>
      <c r="S232" s="106">
        <v>5175</v>
      </c>
      <c r="T232" s="107">
        <f t="shared" si="21"/>
        <v>51750</v>
      </c>
      <c r="U232" s="107">
        <f t="shared" si="22"/>
        <v>57960.000000000007</v>
      </c>
      <c r="V232" s="108"/>
      <c r="W232" s="112">
        <v>2016</v>
      </c>
      <c r="X232" s="103"/>
    </row>
    <row r="233" spans="1:44" ht="50.1" customHeight="1">
      <c r="A233" s="102" t="s">
        <v>4478</v>
      </c>
      <c r="B233" s="103" t="s">
        <v>5974</v>
      </c>
      <c r="C233" s="104" t="s">
        <v>1063</v>
      </c>
      <c r="D233" s="104" t="s">
        <v>1064</v>
      </c>
      <c r="E233" s="104" t="s">
        <v>1065</v>
      </c>
      <c r="F233" s="104" t="s">
        <v>1175</v>
      </c>
      <c r="G233" s="104" t="s">
        <v>4</v>
      </c>
      <c r="H233" s="103">
        <v>0</v>
      </c>
      <c r="I233" s="105">
        <v>590000000</v>
      </c>
      <c r="J233" s="105" t="s">
        <v>5</v>
      </c>
      <c r="K233" s="104" t="s">
        <v>866</v>
      </c>
      <c r="L233" s="104" t="s">
        <v>5</v>
      </c>
      <c r="M233" s="104" t="s">
        <v>54</v>
      </c>
      <c r="N233" s="104" t="s">
        <v>1157</v>
      </c>
      <c r="O233" s="104" t="s">
        <v>532</v>
      </c>
      <c r="P233" s="105" t="s">
        <v>871</v>
      </c>
      <c r="Q233" s="104" t="s">
        <v>57</v>
      </c>
      <c r="R233" s="106">
        <v>7</v>
      </c>
      <c r="S233" s="106">
        <v>683.1</v>
      </c>
      <c r="T233" s="107">
        <f t="shared" si="21"/>
        <v>4781.7</v>
      </c>
      <c r="U233" s="107">
        <f t="shared" si="22"/>
        <v>5355.5039999999999</v>
      </c>
      <c r="V233" s="108"/>
      <c r="W233" s="112">
        <v>2016</v>
      </c>
      <c r="X233" s="103"/>
    </row>
    <row r="234" spans="1:44" ht="50.1" customHeight="1">
      <c r="A234" s="102" t="s">
        <v>4479</v>
      </c>
      <c r="B234" s="103" t="s">
        <v>5974</v>
      </c>
      <c r="C234" s="104" t="s">
        <v>1452</v>
      </c>
      <c r="D234" s="104" t="s">
        <v>1453</v>
      </c>
      <c r="E234" s="104" t="s">
        <v>1454</v>
      </c>
      <c r="F234" s="104" t="s">
        <v>1455</v>
      </c>
      <c r="G234" s="104" t="s">
        <v>62</v>
      </c>
      <c r="H234" s="103">
        <v>10</v>
      </c>
      <c r="I234" s="105">
        <v>590000000</v>
      </c>
      <c r="J234" s="105" t="s">
        <v>5</v>
      </c>
      <c r="K234" s="104" t="s">
        <v>775</v>
      </c>
      <c r="L234" s="105" t="s">
        <v>67</v>
      </c>
      <c r="M234" s="104" t="s">
        <v>54</v>
      </c>
      <c r="N234" s="104" t="s">
        <v>1933</v>
      </c>
      <c r="O234" s="104" t="s">
        <v>532</v>
      </c>
      <c r="P234" s="105">
        <v>796</v>
      </c>
      <c r="Q234" s="104" t="s">
        <v>57</v>
      </c>
      <c r="R234" s="106">
        <v>50</v>
      </c>
      <c r="S234" s="106">
        <v>110</v>
      </c>
      <c r="T234" s="107">
        <f t="shared" si="21"/>
        <v>5500</v>
      </c>
      <c r="U234" s="107">
        <f t="shared" si="22"/>
        <v>6160.0000000000009</v>
      </c>
      <c r="V234" s="153" t="s">
        <v>777</v>
      </c>
      <c r="W234" s="112">
        <v>2016</v>
      </c>
      <c r="X234" s="103"/>
    </row>
    <row r="235" spans="1:44" ht="50.1" customHeight="1">
      <c r="A235" s="102" t="s">
        <v>4480</v>
      </c>
      <c r="B235" s="103" t="s">
        <v>5974</v>
      </c>
      <c r="C235" s="104" t="s">
        <v>1456</v>
      </c>
      <c r="D235" s="104" t="s">
        <v>1453</v>
      </c>
      <c r="E235" s="104" t="s">
        <v>1457</v>
      </c>
      <c r="F235" s="104" t="s">
        <v>1458</v>
      </c>
      <c r="G235" s="104" t="s">
        <v>62</v>
      </c>
      <c r="H235" s="103">
        <v>10</v>
      </c>
      <c r="I235" s="105">
        <v>590000000</v>
      </c>
      <c r="J235" s="105" t="s">
        <v>5</v>
      </c>
      <c r="K235" s="104" t="s">
        <v>775</v>
      </c>
      <c r="L235" s="105" t="s">
        <v>67</v>
      </c>
      <c r="M235" s="104" t="s">
        <v>54</v>
      </c>
      <c r="N235" s="104" t="s">
        <v>1933</v>
      </c>
      <c r="O235" s="104" t="s">
        <v>532</v>
      </c>
      <c r="P235" s="105">
        <v>796</v>
      </c>
      <c r="Q235" s="104" t="s">
        <v>57</v>
      </c>
      <c r="R235" s="106">
        <v>50</v>
      </c>
      <c r="S235" s="106">
        <v>70</v>
      </c>
      <c r="T235" s="107">
        <f t="shared" si="21"/>
        <v>3500</v>
      </c>
      <c r="U235" s="107">
        <f t="shared" si="22"/>
        <v>3920.0000000000005</v>
      </c>
      <c r="V235" s="153" t="s">
        <v>777</v>
      </c>
      <c r="W235" s="112">
        <v>2016</v>
      </c>
      <c r="X235" s="103"/>
    </row>
    <row r="236" spans="1:44" ht="50.1" customHeight="1">
      <c r="A236" s="102" t="s">
        <v>4481</v>
      </c>
      <c r="B236" s="103" t="s">
        <v>5974</v>
      </c>
      <c r="C236" s="104" t="s">
        <v>1528</v>
      </c>
      <c r="D236" s="104" t="s">
        <v>1529</v>
      </c>
      <c r="E236" s="104" t="s">
        <v>1530</v>
      </c>
      <c r="F236" s="104" t="s">
        <v>1531</v>
      </c>
      <c r="G236" s="104" t="s">
        <v>62</v>
      </c>
      <c r="H236" s="103">
        <v>10</v>
      </c>
      <c r="I236" s="105">
        <v>590000000</v>
      </c>
      <c r="J236" s="105" t="s">
        <v>5</v>
      </c>
      <c r="K236" s="104" t="s">
        <v>775</v>
      </c>
      <c r="L236" s="105" t="s">
        <v>67</v>
      </c>
      <c r="M236" s="104" t="s">
        <v>54</v>
      </c>
      <c r="N236" s="104" t="s">
        <v>2361</v>
      </c>
      <c r="O236" s="104" t="s">
        <v>532</v>
      </c>
      <c r="P236" s="105">
        <v>796</v>
      </c>
      <c r="Q236" s="104" t="s">
        <v>57</v>
      </c>
      <c r="R236" s="106">
        <v>50</v>
      </c>
      <c r="S236" s="106">
        <v>135</v>
      </c>
      <c r="T236" s="107">
        <f t="shared" si="21"/>
        <v>6750</v>
      </c>
      <c r="U236" s="107">
        <f t="shared" si="22"/>
        <v>7560.0000000000009</v>
      </c>
      <c r="V236" s="153" t="s">
        <v>777</v>
      </c>
      <c r="W236" s="112">
        <v>2016</v>
      </c>
      <c r="X236" s="103"/>
    </row>
    <row r="237" spans="1:44" ht="50.1" customHeight="1">
      <c r="A237" s="102" t="s">
        <v>4482</v>
      </c>
      <c r="B237" s="103" t="s">
        <v>5974</v>
      </c>
      <c r="C237" s="104" t="s">
        <v>1528</v>
      </c>
      <c r="D237" s="104" t="s">
        <v>1529</v>
      </c>
      <c r="E237" s="104" t="s">
        <v>1530</v>
      </c>
      <c r="F237" s="104" t="s">
        <v>1532</v>
      </c>
      <c r="G237" s="104" t="s">
        <v>62</v>
      </c>
      <c r="H237" s="103">
        <v>10</v>
      </c>
      <c r="I237" s="105">
        <v>590000000</v>
      </c>
      <c r="J237" s="105" t="s">
        <v>5</v>
      </c>
      <c r="K237" s="104" t="s">
        <v>775</v>
      </c>
      <c r="L237" s="105" t="s">
        <v>67</v>
      </c>
      <c r="M237" s="104" t="s">
        <v>54</v>
      </c>
      <c r="N237" s="104" t="s">
        <v>2361</v>
      </c>
      <c r="O237" s="104" t="s">
        <v>532</v>
      </c>
      <c r="P237" s="105">
        <v>796</v>
      </c>
      <c r="Q237" s="104" t="s">
        <v>57</v>
      </c>
      <c r="R237" s="106">
        <v>50</v>
      </c>
      <c r="S237" s="106">
        <v>81</v>
      </c>
      <c r="T237" s="107">
        <f t="shared" si="21"/>
        <v>4050</v>
      </c>
      <c r="U237" s="107">
        <f t="shared" si="22"/>
        <v>4536</v>
      </c>
      <c r="V237" s="153" t="s">
        <v>777</v>
      </c>
      <c r="W237" s="112">
        <v>2016</v>
      </c>
      <c r="X237" s="103"/>
    </row>
    <row r="238" spans="1:44" ht="50.1" customHeight="1">
      <c r="A238" s="102" t="s">
        <v>4483</v>
      </c>
      <c r="B238" s="103" t="s">
        <v>5974</v>
      </c>
      <c r="C238" s="104" t="s">
        <v>1808</v>
      </c>
      <c r="D238" s="104" t="s">
        <v>1453</v>
      </c>
      <c r="E238" s="104" t="s">
        <v>1809</v>
      </c>
      <c r="F238" s="104" t="s">
        <v>1810</v>
      </c>
      <c r="G238" s="104" t="s">
        <v>62</v>
      </c>
      <c r="H238" s="103">
        <v>10</v>
      </c>
      <c r="I238" s="105">
        <v>590000000</v>
      </c>
      <c r="J238" s="105" t="s">
        <v>5</v>
      </c>
      <c r="K238" s="104" t="s">
        <v>1740</v>
      </c>
      <c r="L238" s="105" t="s">
        <v>67</v>
      </c>
      <c r="M238" s="104" t="s">
        <v>54</v>
      </c>
      <c r="N238" s="104" t="s">
        <v>1938</v>
      </c>
      <c r="O238" s="104" t="s">
        <v>56</v>
      </c>
      <c r="P238" s="105" t="s">
        <v>871</v>
      </c>
      <c r="Q238" s="104" t="s">
        <v>57</v>
      </c>
      <c r="R238" s="106">
        <v>50</v>
      </c>
      <c r="S238" s="106">
        <v>54.6</v>
      </c>
      <c r="T238" s="107">
        <f t="shared" si="21"/>
        <v>2730</v>
      </c>
      <c r="U238" s="107">
        <f t="shared" si="22"/>
        <v>3057.6000000000004</v>
      </c>
      <c r="V238" s="108" t="s">
        <v>777</v>
      </c>
      <c r="W238" s="112">
        <v>2016</v>
      </c>
      <c r="X238" s="103"/>
    </row>
    <row r="239" spans="1:44" ht="50.1" customHeight="1">
      <c r="A239" s="102" t="s">
        <v>4484</v>
      </c>
      <c r="B239" s="103" t="s">
        <v>5974</v>
      </c>
      <c r="C239" s="103" t="s">
        <v>3073</v>
      </c>
      <c r="D239" s="104" t="s">
        <v>3074</v>
      </c>
      <c r="E239" s="103" t="s">
        <v>3075</v>
      </c>
      <c r="F239" s="103" t="s">
        <v>3076</v>
      </c>
      <c r="G239" s="118" t="s">
        <v>4</v>
      </c>
      <c r="H239" s="103">
        <v>0</v>
      </c>
      <c r="I239" s="118" t="s">
        <v>13</v>
      </c>
      <c r="J239" s="112" t="s">
        <v>5</v>
      </c>
      <c r="K239" s="112" t="s">
        <v>143</v>
      </c>
      <c r="L239" s="112" t="s">
        <v>2932</v>
      </c>
      <c r="M239" s="118" t="s">
        <v>144</v>
      </c>
      <c r="N239" s="112" t="s">
        <v>2942</v>
      </c>
      <c r="O239" s="112" t="s">
        <v>146</v>
      </c>
      <c r="P239" s="112" t="s">
        <v>871</v>
      </c>
      <c r="Q239" s="112" t="s">
        <v>57</v>
      </c>
      <c r="R239" s="103">
        <v>24</v>
      </c>
      <c r="S239" s="139">
        <v>19260</v>
      </c>
      <c r="T239" s="107">
        <f t="shared" si="21"/>
        <v>462240</v>
      </c>
      <c r="U239" s="107">
        <f t="shared" si="22"/>
        <v>517708.80000000005</v>
      </c>
      <c r="V239" s="158"/>
      <c r="W239" s="112">
        <v>2016</v>
      </c>
      <c r="X239" s="158"/>
    </row>
    <row r="240" spans="1:44" ht="50.1" customHeight="1">
      <c r="A240" s="102" t="s">
        <v>4485</v>
      </c>
      <c r="B240" s="103" t="s">
        <v>5974</v>
      </c>
      <c r="C240" s="103" t="s">
        <v>3077</v>
      </c>
      <c r="D240" s="104" t="s">
        <v>3078</v>
      </c>
      <c r="E240" s="103" t="s">
        <v>1834</v>
      </c>
      <c r="F240" s="103" t="s">
        <v>3079</v>
      </c>
      <c r="G240" s="118" t="s">
        <v>4</v>
      </c>
      <c r="H240" s="103">
        <v>0</v>
      </c>
      <c r="I240" s="118" t="s">
        <v>13</v>
      </c>
      <c r="J240" s="112" t="s">
        <v>5</v>
      </c>
      <c r="K240" s="112" t="s">
        <v>143</v>
      </c>
      <c r="L240" s="112" t="s">
        <v>2932</v>
      </c>
      <c r="M240" s="118" t="s">
        <v>144</v>
      </c>
      <c r="N240" s="112" t="s">
        <v>2942</v>
      </c>
      <c r="O240" s="112" t="s">
        <v>146</v>
      </c>
      <c r="P240" s="112" t="s">
        <v>871</v>
      </c>
      <c r="Q240" s="112" t="s">
        <v>57</v>
      </c>
      <c r="R240" s="103">
        <v>142</v>
      </c>
      <c r="S240" s="139">
        <v>4</v>
      </c>
      <c r="T240" s="107">
        <f t="shared" si="21"/>
        <v>568</v>
      </c>
      <c r="U240" s="107">
        <f t="shared" si="22"/>
        <v>636.16000000000008</v>
      </c>
      <c r="V240" s="158"/>
      <c r="W240" s="112">
        <v>2016</v>
      </c>
      <c r="X240" s="158"/>
    </row>
    <row r="241" spans="1:46" s="29" customFormat="1" ht="29.25" customHeight="1">
      <c r="A241" s="57" t="s">
        <v>4486</v>
      </c>
      <c r="B241" s="125" t="s">
        <v>5974</v>
      </c>
      <c r="C241" s="104" t="s">
        <v>3077</v>
      </c>
      <c r="D241" s="104" t="s">
        <v>3078</v>
      </c>
      <c r="E241" s="104" t="s">
        <v>1834</v>
      </c>
      <c r="F241" s="104" t="s">
        <v>3080</v>
      </c>
      <c r="G241" s="118" t="s">
        <v>4</v>
      </c>
      <c r="H241" s="103">
        <v>0</v>
      </c>
      <c r="I241" s="118">
        <v>590000000</v>
      </c>
      <c r="J241" s="112" t="s">
        <v>5</v>
      </c>
      <c r="K241" s="112" t="s">
        <v>143</v>
      </c>
      <c r="L241" s="112" t="s">
        <v>2932</v>
      </c>
      <c r="M241" s="118" t="s">
        <v>144</v>
      </c>
      <c r="N241" s="112" t="s">
        <v>2942</v>
      </c>
      <c r="O241" s="112" t="s">
        <v>146</v>
      </c>
      <c r="P241" s="112">
        <v>796</v>
      </c>
      <c r="Q241" s="112" t="s">
        <v>57</v>
      </c>
      <c r="R241" s="106">
        <v>3200</v>
      </c>
      <c r="S241" s="106">
        <v>4</v>
      </c>
      <c r="T241" s="107">
        <v>0</v>
      </c>
      <c r="U241" s="107">
        <v>0</v>
      </c>
      <c r="V241" s="158"/>
      <c r="W241" s="112">
        <v>2016</v>
      </c>
      <c r="X241" s="112" t="s">
        <v>7580</v>
      </c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</row>
    <row r="242" spans="1:46" s="29" customFormat="1" ht="29.25" customHeight="1">
      <c r="A242" s="57" t="s">
        <v>7584</v>
      </c>
      <c r="B242" s="125" t="s">
        <v>5974</v>
      </c>
      <c r="C242" s="104" t="s">
        <v>3077</v>
      </c>
      <c r="D242" s="104" t="s">
        <v>3078</v>
      </c>
      <c r="E242" s="104" t="s">
        <v>1834</v>
      </c>
      <c r="F242" s="104" t="s">
        <v>3080</v>
      </c>
      <c r="G242" s="118" t="s">
        <v>4</v>
      </c>
      <c r="H242" s="103">
        <v>0</v>
      </c>
      <c r="I242" s="118">
        <v>590000000</v>
      </c>
      <c r="J242" s="112" t="s">
        <v>5</v>
      </c>
      <c r="K242" s="57" t="s">
        <v>240</v>
      </c>
      <c r="L242" s="112" t="s">
        <v>2932</v>
      </c>
      <c r="M242" s="118" t="s">
        <v>144</v>
      </c>
      <c r="N242" s="103" t="s">
        <v>7576</v>
      </c>
      <c r="O242" s="103" t="s">
        <v>3749</v>
      </c>
      <c r="P242" s="112">
        <v>796</v>
      </c>
      <c r="Q242" s="112" t="s">
        <v>57</v>
      </c>
      <c r="R242" s="106">
        <v>4800</v>
      </c>
      <c r="S242" s="106">
        <v>4</v>
      </c>
      <c r="T242" s="446">
        <f>R242*S242</f>
        <v>19200</v>
      </c>
      <c r="U242" s="107">
        <f>T242*1.12</f>
        <v>21504.000000000004</v>
      </c>
      <c r="V242" s="293"/>
      <c r="W242" s="103">
        <v>2016</v>
      </c>
      <c r="X242" s="103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</row>
    <row r="243" spans="1:46" ht="50.1" customHeight="1">
      <c r="A243" s="102" t="s">
        <v>4487</v>
      </c>
      <c r="B243" s="103" t="s">
        <v>5974</v>
      </c>
      <c r="C243" s="103" t="s">
        <v>3077</v>
      </c>
      <c r="D243" s="104" t="s">
        <v>3078</v>
      </c>
      <c r="E243" s="103" t="s">
        <v>1834</v>
      </c>
      <c r="F243" s="103" t="s">
        <v>3081</v>
      </c>
      <c r="G243" s="118" t="s">
        <v>4</v>
      </c>
      <c r="H243" s="103">
        <v>0</v>
      </c>
      <c r="I243" s="118" t="s">
        <v>13</v>
      </c>
      <c r="J243" s="112" t="s">
        <v>5</v>
      </c>
      <c r="K243" s="112" t="s">
        <v>143</v>
      </c>
      <c r="L243" s="112" t="s">
        <v>2932</v>
      </c>
      <c r="M243" s="118" t="s">
        <v>144</v>
      </c>
      <c r="N243" s="112" t="s">
        <v>2942</v>
      </c>
      <c r="O243" s="112" t="s">
        <v>146</v>
      </c>
      <c r="P243" s="112" t="s">
        <v>871</v>
      </c>
      <c r="Q243" s="112" t="s">
        <v>57</v>
      </c>
      <c r="R243" s="103">
        <v>400</v>
      </c>
      <c r="S243" s="139">
        <v>4</v>
      </c>
      <c r="T243" s="107">
        <f t="shared" si="21"/>
        <v>1600</v>
      </c>
      <c r="U243" s="107">
        <f t="shared" si="22"/>
        <v>1792.0000000000002</v>
      </c>
      <c r="V243" s="158"/>
      <c r="W243" s="112">
        <v>2016</v>
      </c>
      <c r="X243" s="158"/>
    </row>
    <row r="244" spans="1:46" s="29" customFormat="1" ht="29.25" customHeight="1">
      <c r="A244" s="103" t="s">
        <v>4488</v>
      </c>
      <c r="B244" s="125" t="s">
        <v>5974</v>
      </c>
      <c r="C244" s="104" t="s">
        <v>3077</v>
      </c>
      <c r="D244" s="104" t="s">
        <v>3078</v>
      </c>
      <c r="E244" s="104" t="s">
        <v>1834</v>
      </c>
      <c r="F244" s="104" t="s">
        <v>3082</v>
      </c>
      <c r="G244" s="118" t="s">
        <v>4</v>
      </c>
      <c r="H244" s="103">
        <v>0</v>
      </c>
      <c r="I244" s="118">
        <v>590000000</v>
      </c>
      <c r="J244" s="112" t="s">
        <v>5</v>
      </c>
      <c r="K244" s="112" t="s">
        <v>143</v>
      </c>
      <c r="L244" s="112" t="s">
        <v>2932</v>
      </c>
      <c r="M244" s="118" t="s">
        <v>144</v>
      </c>
      <c r="N244" s="112" t="s">
        <v>2942</v>
      </c>
      <c r="O244" s="112" t="s">
        <v>146</v>
      </c>
      <c r="P244" s="112">
        <v>796</v>
      </c>
      <c r="Q244" s="112" t="s">
        <v>57</v>
      </c>
      <c r="R244" s="106">
        <v>16</v>
      </c>
      <c r="S244" s="106">
        <v>4</v>
      </c>
      <c r="T244" s="107">
        <v>0</v>
      </c>
      <c r="U244" s="107">
        <v>0</v>
      </c>
      <c r="V244" s="158"/>
      <c r="W244" s="112">
        <v>2016</v>
      </c>
      <c r="X244" s="112" t="s">
        <v>7580</v>
      </c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</row>
    <row r="245" spans="1:46" s="29" customFormat="1" ht="29.25" customHeight="1">
      <c r="A245" s="103" t="s">
        <v>7583</v>
      </c>
      <c r="B245" s="125" t="s">
        <v>5974</v>
      </c>
      <c r="C245" s="104" t="s">
        <v>3077</v>
      </c>
      <c r="D245" s="104" t="s">
        <v>3078</v>
      </c>
      <c r="E245" s="104" t="s">
        <v>1834</v>
      </c>
      <c r="F245" s="104" t="s">
        <v>3082</v>
      </c>
      <c r="G245" s="118" t="s">
        <v>4</v>
      </c>
      <c r="H245" s="103">
        <v>0</v>
      </c>
      <c r="I245" s="118">
        <v>590000000</v>
      </c>
      <c r="J245" s="112" t="s">
        <v>5</v>
      </c>
      <c r="K245" s="57" t="s">
        <v>240</v>
      </c>
      <c r="L245" s="112" t="s">
        <v>2932</v>
      </c>
      <c r="M245" s="118" t="s">
        <v>144</v>
      </c>
      <c r="N245" s="103" t="s">
        <v>7576</v>
      </c>
      <c r="O245" s="103" t="s">
        <v>3749</v>
      </c>
      <c r="P245" s="112">
        <v>796</v>
      </c>
      <c r="Q245" s="112" t="s">
        <v>57</v>
      </c>
      <c r="R245" s="106">
        <v>450</v>
      </c>
      <c r="S245" s="106">
        <v>4</v>
      </c>
      <c r="T245" s="446">
        <f>R245*S245</f>
        <v>1800</v>
      </c>
      <c r="U245" s="107">
        <f>T245*1.12</f>
        <v>2016.0000000000002</v>
      </c>
      <c r="V245" s="293"/>
      <c r="W245" s="103">
        <v>2016</v>
      </c>
      <c r="X245" s="103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</row>
    <row r="246" spans="1:46" ht="50.1" customHeight="1">
      <c r="A246" s="102" t="s">
        <v>4489</v>
      </c>
      <c r="B246" s="103" t="s">
        <v>5974</v>
      </c>
      <c r="C246" s="103" t="s">
        <v>3077</v>
      </c>
      <c r="D246" s="104" t="s">
        <v>3078</v>
      </c>
      <c r="E246" s="103" t="s">
        <v>1834</v>
      </c>
      <c r="F246" s="103" t="s">
        <v>3083</v>
      </c>
      <c r="G246" s="118" t="s">
        <v>4</v>
      </c>
      <c r="H246" s="103">
        <v>0</v>
      </c>
      <c r="I246" s="118" t="s">
        <v>13</v>
      </c>
      <c r="J246" s="112" t="s">
        <v>5</v>
      </c>
      <c r="K246" s="112" t="s">
        <v>143</v>
      </c>
      <c r="L246" s="112" t="s">
        <v>2932</v>
      </c>
      <c r="M246" s="118" t="s">
        <v>144</v>
      </c>
      <c r="N246" s="112" t="s">
        <v>2942</v>
      </c>
      <c r="O246" s="112" t="s">
        <v>146</v>
      </c>
      <c r="P246" s="112" t="s">
        <v>871</v>
      </c>
      <c r="Q246" s="112" t="s">
        <v>57</v>
      </c>
      <c r="R246" s="103">
        <v>928</v>
      </c>
      <c r="S246" s="139">
        <v>4</v>
      </c>
      <c r="T246" s="107">
        <f t="shared" si="21"/>
        <v>3712</v>
      </c>
      <c r="U246" s="107">
        <f t="shared" si="22"/>
        <v>4157.4400000000005</v>
      </c>
      <c r="V246" s="158"/>
      <c r="W246" s="112">
        <v>2016</v>
      </c>
      <c r="X246" s="158"/>
    </row>
    <row r="247" spans="1:46" ht="50.1" customHeight="1">
      <c r="A247" s="102" t="s">
        <v>4490</v>
      </c>
      <c r="B247" s="103" t="s">
        <v>5974</v>
      </c>
      <c r="C247" s="103" t="s">
        <v>3077</v>
      </c>
      <c r="D247" s="104" t="s">
        <v>3078</v>
      </c>
      <c r="E247" s="103" t="s">
        <v>1834</v>
      </c>
      <c r="F247" s="103" t="s">
        <v>3084</v>
      </c>
      <c r="G247" s="118" t="s">
        <v>4</v>
      </c>
      <c r="H247" s="103">
        <v>0</v>
      </c>
      <c r="I247" s="118" t="s">
        <v>13</v>
      </c>
      <c r="J247" s="112" t="s">
        <v>5</v>
      </c>
      <c r="K247" s="112" t="s">
        <v>143</v>
      </c>
      <c r="L247" s="112" t="s">
        <v>2932</v>
      </c>
      <c r="M247" s="118" t="s">
        <v>144</v>
      </c>
      <c r="N247" s="112" t="s">
        <v>2942</v>
      </c>
      <c r="O247" s="112" t="s">
        <v>146</v>
      </c>
      <c r="P247" s="112" t="s">
        <v>871</v>
      </c>
      <c r="Q247" s="112" t="s">
        <v>57</v>
      </c>
      <c r="R247" s="103">
        <v>300</v>
      </c>
      <c r="S247" s="139">
        <v>4</v>
      </c>
      <c r="T247" s="107">
        <f t="shared" si="21"/>
        <v>1200</v>
      </c>
      <c r="U247" s="107">
        <f t="shared" si="22"/>
        <v>1344.0000000000002</v>
      </c>
      <c r="V247" s="158"/>
      <c r="W247" s="112">
        <v>2016</v>
      </c>
      <c r="X247" s="158"/>
    </row>
    <row r="248" spans="1:46" ht="50.1" customHeight="1">
      <c r="A248" s="102" t="s">
        <v>4491</v>
      </c>
      <c r="B248" s="103" t="s">
        <v>5974</v>
      </c>
      <c r="C248" s="103" t="s">
        <v>3077</v>
      </c>
      <c r="D248" s="104" t="s">
        <v>3078</v>
      </c>
      <c r="E248" s="103" t="s">
        <v>1834</v>
      </c>
      <c r="F248" s="103" t="s">
        <v>3085</v>
      </c>
      <c r="G248" s="118" t="s">
        <v>4</v>
      </c>
      <c r="H248" s="103">
        <v>0</v>
      </c>
      <c r="I248" s="118" t="s">
        <v>13</v>
      </c>
      <c r="J248" s="112" t="s">
        <v>5</v>
      </c>
      <c r="K248" s="112" t="s">
        <v>143</v>
      </c>
      <c r="L248" s="112" t="s">
        <v>2932</v>
      </c>
      <c r="M248" s="118" t="s">
        <v>144</v>
      </c>
      <c r="N248" s="112" t="s">
        <v>2942</v>
      </c>
      <c r="O248" s="112" t="s">
        <v>146</v>
      </c>
      <c r="P248" s="112" t="s">
        <v>871</v>
      </c>
      <c r="Q248" s="112" t="s">
        <v>57</v>
      </c>
      <c r="R248" s="103">
        <v>28</v>
      </c>
      <c r="S248" s="139">
        <v>4</v>
      </c>
      <c r="T248" s="107">
        <f t="shared" si="21"/>
        <v>112</v>
      </c>
      <c r="U248" s="107">
        <f t="shared" si="22"/>
        <v>125.44000000000001</v>
      </c>
      <c r="V248" s="158"/>
      <c r="W248" s="112">
        <v>2016</v>
      </c>
      <c r="X248" s="158"/>
    </row>
    <row r="249" spans="1:46" s="29" customFormat="1" ht="29.25" customHeight="1">
      <c r="A249" s="103" t="s">
        <v>4492</v>
      </c>
      <c r="B249" s="125" t="s">
        <v>5974</v>
      </c>
      <c r="C249" s="104" t="s">
        <v>3077</v>
      </c>
      <c r="D249" s="104" t="s">
        <v>3078</v>
      </c>
      <c r="E249" s="104" t="s">
        <v>1834</v>
      </c>
      <c r="F249" s="104" t="s">
        <v>3086</v>
      </c>
      <c r="G249" s="118" t="s">
        <v>4</v>
      </c>
      <c r="H249" s="103">
        <v>0</v>
      </c>
      <c r="I249" s="118">
        <v>590000000</v>
      </c>
      <c r="J249" s="112" t="s">
        <v>5</v>
      </c>
      <c r="K249" s="112" t="s">
        <v>143</v>
      </c>
      <c r="L249" s="112" t="s">
        <v>2932</v>
      </c>
      <c r="M249" s="118" t="s">
        <v>144</v>
      </c>
      <c r="N249" s="112" t="s">
        <v>2942</v>
      </c>
      <c r="O249" s="112" t="s">
        <v>146</v>
      </c>
      <c r="P249" s="112">
        <v>796</v>
      </c>
      <c r="Q249" s="112" t="s">
        <v>57</v>
      </c>
      <c r="R249" s="106">
        <v>28</v>
      </c>
      <c r="S249" s="106">
        <v>4</v>
      </c>
      <c r="T249" s="107">
        <v>0</v>
      </c>
      <c r="U249" s="107">
        <v>0</v>
      </c>
      <c r="V249" s="158"/>
      <c r="W249" s="112">
        <v>2016</v>
      </c>
      <c r="X249" s="112" t="s">
        <v>7580</v>
      </c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</row>
    <row r="250" spans="1:46" s="29" customFormat="1" ht="29.25" customHeight="1">
      <c r="A250" s="103" t="s">
        <v>7579</v>
      </c>
      <c r="B250" s="125" t="s">
        <v>5974</v>
      </c>
      <c r="C250" s="104" t="s">
        <v>3077</v>
      </c>
      <c r="D250" s="104" t="s">
        <v>3078</v>
      </c>
      <c r="E250" s="104" t="s">
        <v>1834</v>
      </c>
      <c r="F250" s="104" t="s">
        <v>3086</v>
      </c>
      <c r="G250" s="118" t="s">
        <v>4</v>
      </c>
      <c r="H250" s="103">
        <v>0</v>
      </c>
      <c r="I250" s="118">
        <v>590000000</v>
      </c>
      <c r="J250" s="112" t="s">
        <v>5</v>
      </c>
      <c r="K250" s="57" t="s">
        <v>240</v>
      </c>
      <c r="L250" s="112" t="s">
        <v>2932</v>
      </c>
      <c r="M250" s="118" t="s">
        <v>144</v>
      </c>
      <c r="N250" s="103" t="s">
        <v>7576</v>
      </c>
      <c r="O250" s="103" t="s">
        <v>3749</v>
      </c>
      <c r="P250" s="112">
        <v>796</v>
      </c>
      <c r="Q250" s="112" t="s">
        <v>57</v>
      </c>
      <c r="R250" s="106">
        <v>300</v>
      </c>
      <c r="S250" s="106">
        <v>4</v>
      </c>
      <c r="T250" s="446">
        <f>R250*S250</f>
        <v>1200</v>
      </c>
      <c r="U250" s="107">
        <f>T250*1.12</f>
        <v>1344.0000000000002</v>
      </c>
      <c r="V250" s="293"/>
      <c r="W250" s="103">
        <v>2016</v>
      </c>
      <c r="X250" s="103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</row>
    <row r="251" spans="1:46" ht="50.1" customHeight="1">
      <c r="A251" s="102" t="s">
        <v>4493</v>
      </c>
      <c r="B251" s="103" t="s">
        <v>5974</v>
      </c>
      <c r="C251" s="103" t="s">
        <v>3077</v>
      </c>
      <c r="D251" s="104" t="s">
        <v>3078</v>
      </c>
      <c r="E251" s="103" t="s">
        <v>1834</v>
      </c>
      <c r="F251" s="103" t="s">
        <v>3087</v>
      </c>
      <c r="G251" s="118" t="s">
        <v>4</v>
      </c>
      <c r="H251" s="103">
        <v>0</v>
      </c>
      <c r="I251" s="118" t="s">
        <v>13</v>
      </c>
      <c r="J251" s="112" t="s">
        <v>5</v>
      </c>
      <c r="K251" s="112" t="s">
        <v>143</v>
      </c>
      <c r="L251" s="112" t="s">
        <v>2932</v>
      </c>
      <c r="M251" s="118" t="s">
        <v>144</v>
      </c>
      <c r="N251" s="112" t="s">
        <v>2942</v>
      </c>
      <c r="O251" s="112" t="s">
        <v>146</v>
      </c>
      <c r="P251" s="112" t="s">
        <v>871</v>
      </c>
      <c r="Q251" s="112" t="s">
        <v>57</v>
      </c>
      <c r="R251" s="103">
        <v>28</v>
      </c>
      <c r="S251" s="139">
        <v>4</v>
      </c>
      <c r="T251" s="107">
        <f t="shared" si="21"/>
        <v>112</v>
      </c>
      <c r="U251" s="107">
        <f t="shared" si="22"/>
        <v>125.44000000000001</v>
      </c>
      <c r="V251" s="158"/>
      <c r="W251" s="112">
        <v>2016</v>
      </c>
      <c r="X251" s="158"/>
    </row>
    <row r="252" spans="1:46" ht="50.1" customHeight="1">
      <c r="A252" s="102" t="s">
        <v>4494</v>
      </c>
      <c r="B252" s="103" t="s">
        <v>5974</v>
      </c>
      <c r="C252" s="103" t="s">
        <v>3077</v>
      </c>
      <c r="D252" s="104" t="s">
        <v>3078</v>
      </c>
      <c r="E252" s="103" t="s">
        <v>1834</v>
      </c>
      <c r="F252" s="103" t="s">
        <v>3088</v>
      </c>
      <c r="G252" s="118" t="s">
        <v>4</v>
      </c>
      <c r="H252" s="103">
        <v>0</v>
      </c>
      <c r="I252" s="118" t="s">
        <v>13</v>
      </c>
      <c r="J252" s="112" t="s">
        <v>5</v>
      </c>
      <c r="K252" s="112" t="s">
        <v>143</v>
      </c>
      <c r="L252" s="112" t="s">
        <v>2932</v>
      </c>
      <c r="M252" s="118" t="s">
        <v>144</v>
      </c>
      <c r="N252" s="112" t="s">
        <v>2942</v>
      </c>
      <c r="O252" s="112" t="s">
        <v>146</v>
      </c>
      <c r="P252" s="112" t="s">
        <v>871</v>
      </c>
      <c r="Q252" s="112" t="s">
        <v>57</v>
      </c>
      <c r="R252" s="103">
        <v>24</v>
      </c>
      <c r="S252" s="139">
        <v>4</v>
      </c>
      <c r="T252" s="107">
        <f t="shared" si="21"/>
        <v>96</v>
      </c>
      <c r="U252" s="107">
        <f t="shared" si="22"/>
        <v>107.52000000000001</v>
      </c>
      <c r="V252" s="158"/>
      <c r="W252" s="112">
        <v>2016</v>
      </c>
      <c r="X252" s="158"/>
    </row>
    <row r="253" spans="1:46" ht="50.1" customHeight="1">
      <c r="A253" s="102" t="s">
        <v>4495</v>
      </c>
      <c r="B253" s="103" t="s">
        <v>5974</v>
      </c>
      <c r="C253" s="103" t="s">
        <v>3077</v>
      </c>
      <c r="D253" s="104" t="s">
        <v>3078</v>
      </c>
      <c r="E253" s="103" t="s">
        <v>1834</v>
      </c>
      <c r="F253" s="103" t="s">
        <v>3089</v>
      </c>
      <c r="G253" s="118" t="s">
        <v>4</v>
      </c>
      <c r="H253" s="103">
        <v>0</v>
      </c>
      <c r="I253" s="118" t="s">
        <v>13</v>
      </c>
      <c r="J253" s="112" t="s">
        <v>5</v>
      </c>
      <c r="K253" s="112" t="s">
        <v>143</v>
      </c>
      <c r="L253" s="112" t="s">
        <v>2932</v>
      </c>
      <c r="M253" s="118" t="s">
        <v>144</v>
      </c>
      <c r="N253" s="112" t="s">
        <v>2942</v>
      </c>
      <c r="O253" s="112" t="s">
        <v>146</v>
      </c>
      <c r="P253" s="112" t="s">
        <v>871</v>
      </c>
      <c r="Q253" s="112" t="s">
        <v>57</v>
      </c>
      <c r="R253" s="103">
        <v>238</v>
      </c>
      <c r="S253" s="139">
        <v>4</v>
      </c>
      <c r="T253" s="107">
        <f t="shared" si="21"/>
        <v>952</v>
      </c>
      <c r="U253" s="107">
        <f t="shared" si="22"/>
        <v>1066.24</v>
      </c>
      <c r="V253" s="158"/>
      <c r="W253" s="112">
        <v>2016</v>
      </c>
      <c r="X253" s="158"/>
    </row>
    <row r="254" spans="1:46" ht="50.1" customHeight="1">
      <c r="A254" s="102" t="s">
        <v>4496</v>
      </c>
      <c r="B254" s="103" t="s">
        <v>5974</v>
      </c>
      <c r="C254" s="103" t="s">
        <v>3077</v>
      </c>
      <c r="D254" s="104" t="s">
        <v>3078</v>
      </c>
      <c r="E254" s="103" t="s">
        <v>1834</v>
      </c>
      <c r="F254" s="103" t="s">
        <v>3090</v>
      </c>
      <c r="G254" s="118" t="s">
        <v>4</v>
      </c>
      <c r="H254" s="103">
        <v>0</v>
      </c>
      <c r="I254" s="118" t="s">
        <v>13</v>
      </c>
      <c r="J254" s="112" t="s">
        <v>5</v>
      </c>
      <c r="K254" s="112" t="s">
        <v>143</v>
      </c>
      <c r="L254" s="112" t="s">
        <v>2932</v>
      </c>
      <c r="M254" s="118" t="s">
        <v>144</v>
      </c>
      <c r="N254" s="112" t="s">
        <v>2942</v>
      </c>
      <c r="O254" s="112" t="s">
        <v>146</v>
      </c>
      <c r="P254" s="112" t="s">
        <v>871</v>
      </c>
      <c r="Q254" s="112" t="s">
        <v>57</v>
      </c>
      <c r="R254" s="103">
        <v>6</v>
      </c>
      <c r="S254" s="139">
        <v>5350</v>
      </c>
      <c r="T254" s="107">
        <f t="shared" si="21"/>
        <v>32100</v>
      </c>
      <c r="U254" s="107">
        <f t="shared" si="22"/>
        <v>35952</v>
      </c>
      <c r="V254" s="158"/>
      <c r="W254" s="112">
        <v>2016</v>
      </c>
      <c r="X254" s="158"/>
    </row>
    <row r="255" spans="1:46" ht="50.1" customHeight="1">
      <c r="A255" s="102" t="s">
        <v>4497</v>
      </c>
      <c r="B255" s="103" t="s">
        <v>5974</v>
      </c>
      <c r="C255" s="104" t="s">
        <v>1798</v>
      </c>
      <c r="D255" s="104" t="s">
        <v>1799</v>
      </c>
      <c r="E255" s="104" t="s">
        <v>1800</v>
      </c>
      <c r="F255" s="104" t="s">
        <v>1801</v>
      </c>
      <c r="G255" s="104" t="s">
        <v>62</v>
      </c>
      <c r="H255" s="103">
        <v>10</v>
      </c>
      <c r="I255" s="105">
        <v>590000000</v>
      </c>
      <c r="J255" s="105" t="s">
        <v>5</v>
      </c>
      <c r="K255" s="104" t="s">
        <v>1740</v>
      </c>
      <c r="L255" s="105" t="s">
        <v>67</v>
      </c>
      <c r="M255" s="104" t="s">
        <v>54</v>
      </c>
      <c r="N255" s="104" t="s">
        <v>1938</v>
      </c>
      <c r="O255" s="104" t="s">
        <v>56</v>
      </c>
      <c r="P255" s="105" t="s">
        <v>871</v>
      </c>
      <c r="Q255" s="104" t="s">
        <v>57</v>
      </c>
      <c r="R255" s="106">
        <v>20</v>
      </c>
      <c r="S255" s="106">
        <v>6384.3</v>
      </c>
      <c r="T255" s="107">
        <f t="shared" si="21"/>
        <v>127686</v>
      </c>
      <c r="U255" s="107">
        <f t="shared" si="22"/>
        <v>143008.32000000001</v>
      </c>
      <c r="V255" s="108" t="s">
        <v>777</v>
      </c>
      <c r="W255" s="112">
        <v>2016</v>
      </c>
      <c r="X255" s="103"/>
    </row>
    <row r="256" spans="1:46" ht="50.1" customHeight="1">
      <c r="A256" s="102" t="s">
        <v>4498</v>
      </c>
      <c r="B256" s="103" t="s">
        <v>5974</v>
      </c>
      <c r="C256" s="104" t="s">
        <v>1785</v>
      </c>
      <c r="D256" s="104" t="s">
        <v>1786</v>
      </c>
      <c r="E256" s="104" t="s">
        <v>1787</v>
      </c>
      <c r="F256" s="104" t="s">
        <v>1788</v>
      </c>
      <c r="G256" s="104" t="s">
        <v>62</v>
      </c>
      <c r="H256" s="103">
        <v>10</v>
      </c>
      <c r="I256" s="105">
        <v>590000000</v>
      </c>
      <c r="J256" s="105" t="s">
        <v>5</v>
      </c>
      <c r="K256" s="104" t="s">
        <v>1740</v>
      </c>
      <c r="L256" s="105" t="s">
        <v>67</v>
      </c>
      <c r="M256" s="104" t="s">
        <v>54</v>
      </c>
      <c r="N256" s="104" t="s">
        <v>1938</v>
      </c>
      <c r="O256" s="104" t="s">
        <v>56</v>
      </c>
      <c r="P256" s="105" t="s">
        <v>1602</v>
      </c>
      <c r="Q256" s="104" t="s">
        <v>1204</v>
      </c>
      <c r="R256" s="106">
        <v>4000</v>
      </c>
      <c r="S256" s="106">
        <v>70</v>
      </c>
      <c r="T256" s="107">
        <f t="shared" si="21"/>
        <v>280000</v>
      </c>
      <c r="U256" s="107">
        <f t="shared" si="22"/>
        <v>313600.00000000006</v>
      </c>
      <c r="V256" s="108" t="s">
        <v>777</v>
      </c>
      <c r="W256" s="112">
        <v>2016</v>
      </c>
      <c r="X256" s="103"/>
    </row>
    <row r="257" spans="1:24" ht="50.1" customHeight="1">
      <c r="A257" s="102" t="s">
        <v>4499</v>
      </c>
      <c r="B257" s="103" t="s">
        <v>5974</v>
      </c>
      <c r="C257" s="104" t="s">
        <v>1332</v>
      </c>
      <c r="D257" s="104" t="s">
        <v>1333</v>
      </c>
      <c r="E257" s="104" t="s">
        <v>1334</v>
      </c>
      <c r="F257" s="104" t="s">
        <v>1335</v>
      </c>
      <c r="G257" s="104" t="s">
        <v>4</v>
      </c>
      <c r="H257" s="103">
        <v>0</v>
      </c>
      <c r="I257" s="105">
        <v>590000000</v>
      </c>
      <c r="J257" s="105" t="s">
        <v>5</v>
      </c>
      <c r="K257" s="104" t="s">
        <v>775</v>
      </c>
      <c r="L257" s="105" t="s">
        <v>67</v>
      </c>
      <c r="M257" s="104" t="s">
        <v>201</v>
      </c>
      <c r="N257" s="104" t="s">
        <v>922</v>
      </c>
      <c r="O257" s="104" t="s">
        <v>532</v>
      </c>
      <c r="P257" s="105">
        <v>736</v>
      </c>
      <c r="Q257" s="104" t="s">
        <v>1331</v>
      </c>
      <c r="R257" s="106">
        <v>30</v>
      </c>
      <c r="S257" s="106">
        <v>450</v>
      </c>
      <c r="T257" s="107">
        <f t="shared" si="21"/>
        <v>13500</v>
      </c>
      <c r="U257" s="107">
        <f t="shared" si="22"/>
        <v>15120.000000000002</v>
      </c>
      <c r="V257" s="108"/>
      <c r="W257" s="112">
        <v>2016</v>
      </c>
      <c r="X257" s="103"/>
    </row>
    <row r="258" spans="1:24" ht="50.1" customHeight="1">
      <c r="A258" s="102" t="s">
        <v>4500</v>
      </c>
      <c r="B258" s="103" t="s">
        <v>5974</v>
      </c>
      <c r="C258" s="103" t="s">
        <v>3280</v>
      </c>
      <c r="D258" s="104" t="s">
        <v>3281</v>
      </c>
      <c r="E258" s="103" t="s">
        <v>3282</v>
      </c>
      <c r="F258" s="103" t="s">
        <v>3283</v>
      </c>
      <c r="G258" s="118" t="s">
        <v>4</v>
      </c>
      <c r="H258" s="103">
        <v>0</v>
      </c>
      <c r="I258" s="118" t="s">
        <v>13</v>
      </c>
      <c r="J258" s="112" t="s">
        <v>5</v>
      </c>
      <c r="K258" s="112" t="s">
        <v>143</v>
      </c>
      <c r="L258" s="112" t="s">
        <v>2932</v>
      </c>
      <c r="M258" s="118" t="s">
        <v>144</v>
      </c>
      <c r="N258" s="112" t="s">
        <v>2942</v>
      </c>
      <c r="O258" s="112" t="s">
        <v>146</v>
      </c>
      <c r="P258" s="112" t="s">
        <v>871</v>
      </c>
      <c r="Q258" s="112" t="s">
        <v>57</v>
      </c>
      <c r="R258" s="103">
        <v>10</v>
      </c>
      <c r="S258" s="139">
        <v>6800</v>
      </c>
      <c r="T258" s="107">
        <f t="shared" si="21"/>
        <v>68000</v>
      </c>
      <c r="U258" s="107">
        <f t="shared" si="22"/>
        <v>76160</v>
      </c>
      <c r="V258" s="112"/>
      <c r="W258" s="112">
        <v>2016</v>
      </c>
      <c r="X258" s="112"/>
    </row>
    <row r="259" spans="1:24" ht="50.1" customHeight="1">
      <c r="A259" s="102" t="s">
        <v>4501</v>
      </c>
      <c r="B259" s="103" t="s">
        <v>5974</v>
      </c>
      <c r="C259" s="104" t="s">
        <v>174</v>
      </c>
      <c r="D259" s="104" t="s">
        <v>175</v>
      </c>
      <c r="E259" s="104" t="s">
        <v>176</v>
      </c>
      <c r="F259" s="105" t="s">
        <v>177</v>
      </c>
      <c r="G259" s="105" t="s">
        <v>4</v>
      </c>
      <c r="H259" s="103">
        <v>0</v>
      </c>
      <c r="I259" s="113">
        <v>590000000</v>
      </c>
      <c r="J259" s="105" t="s">
        <v>5</v>
      </c>
      <c r="K259" s="105" t="s">
        <v>143</v>
      </c>
      <c r="L259" s="105" t="s">
        <v>67</v>
      </c>
      <c r="M259" s="114" t="s">
        <v>144</v>
      </c>
      <c r="N259" s="105" t="s">
        <v>145</v>
      </c>
      <c r="O259" s="105" t="s">
        <v>146</v>
      </c>
      <c r="P259" s="105">
        <v>796</v>
      </c>
      <c r="Q259" s="105" t="s">
        <v>57</v>
      </c>
      <c r="R259" s="115">
        <v>15</v>
      </c>
      <c r="S259" s="115">
        <v>5400</v>
      </c>
      <c r="T259" s="107">
        <f t="shared" si="21"/>
        <v>81000</v>
      </c>
      <c r="U259" s="107">
        <f t="shared" si="22"/>
        <v>90720.000000000015</v>
      </c>
      <c r="V259" s="105"/>
      <c r="W259" s="112">
        <v>2016</v>
      </c>
      <c r="X259" s="103"/>
    </row>
    <row r="260" spans="1:24" ht="50.1" customHeight="1">
      <c r="A260" s="102" t="s">
        <v>4502</v>
      </c>
      <c r="B260" s="103" t="s">
        <v>5974</v>
      </c>
      <c r="C260" s="104" t="s">
        <v>182</v>
      </c>
      <c r="D260" s="104" t="s">
        <v>183</v>
      </c>
      <c r="E260" s="104" t="s">
        <v>184</v>
      </c>
      <c r="F260" s="105" t="s">
        <v>185</v>
      </c>
      <c r="G260" s="105" t="s">
        <v>4</v>
      </c>
      <c r="H260" s="103">
        <v>0</v>
      </c>
      <c r="I260" s="113">
        <v>590000000</v>
      </c>
      <c r="J260" s="105" t="s">
        <v>5</v>
      </c>
      <c r="K260" s="105" t="s">
        <v>143</v>
      </c>
      <c r="L260" s="105" t="s">
        <v>67</v>
      </c>
      <c r="M260" s="114" t="s">
        <v>144</v>
      </c>
      <c r="N260" s="105" t="s">
        <v>145</v>
      </c>
      <c r="O260" s="105" t="s">
        <v>146</v>
      </c>
      <c r="P260" s="109" t="s">
        <v>186</v>
      </c>
      <c r="Q260" s="105" t="s">
        <v>187</v>
      </c>
      <c r="R260" s="115">
        <v>915</v>
      </c>
      <c r="S260" s="115">
        <v>90</v>
      </c>
      <c r="T260" s="107">
        <f t="shared" si="21"/>
        <v>82350</v>
      </c>
      <c r="U260" s="107">
        <f t="shared" si="22"/>
        <v>92232.000000000015</v>
      </c>
      <c r="V260" s="105"/>
      <c r="W260" s="112">
        <v>2016</v>
      </c>
      <c r="X260" s="103"/>
    </row>
    <row r="261" spans="1:24" ht="50.1" customHeight="1">
      <c r="A261" s="102" t="s">
        <v>4503</v>
      </c>
      <c r="B261" s="103" t="s">
        <v>5974</v>
      </c>
      <c r="C261" s="104" t="s">
        <v>182</v>
      </c>
      <c r="D261" s="104" t="s">
        <v>183</v>
      </c>
      <c r="E261" s="104" t="s">
        <v>184</v>
      </c>
      <c r="F261" s="105" t="s">
        <v>188</v>
      </c>
      <c r="G261" s="105" t="s">
        <v>4</v>
      </c>
      <c r="H261" s="103">
        <v>0</v>
      </c>
      <c r="I261" s="113">
        <v>590000000</v>
      </c>
      <c r="J261" s="105" t="s">
        <v>5</v>
      </c>
      <c r="K261" s="105" t="s">
        <v>143</v>
      </c>
      <c r="L261" s="105" t="s">
        <v>67</v>
      </c>
      <c r="M261" s="114" t="s">
        <v>144</v>
      </c>
      <c r="N261" s="105" t="s">
        <v>145</v>
      </c>
      <c r="O261" s="105" t="s">
        <v>146</v>
      </c>
      <c r="P261" s="109" t="s">
        <v>186</v>
      </c>
      <c r="Q261" s="105" t="s">
        <v>187</v>
      </c>
      <c r="R261" s="115">
        <v>1830</v>
      </c>
      <c r="S261" s="115">
        <v>90</v>
      </c>
      <c r="T261" s="107">
        <f t="shared" si="21"/>
        <v>164700</v>
      </c>
      <c r="U261" s="107">
        <f t="shared" si="22"/>
        <v>184464.00000000003</v>
      </c>
      <c r="V261" s="105"/>
      <c r="W261" s="112">
        <v>2016</v>
      </c>
      <c r="X261" s="103"/>
    </row>
    <row r="262" spans="1:24" ht="50.1" customHeight="1">
      <c r="A262" s="102" t="s">
        <v>4504</v>
      </c>
      <c r="B262" s="103" t="s">
        <v>5974</v>
      </c>
      <c r="C262" s="104" t="s">
        <v>198</v>
      </c>
      <c r="D262" s="104" t="s">
        <v>183</v>
      </c>
      <c r="E262" s="104" t="s">
        <v>199</v>
      </c>
      <c r="F262" s="217" t="s">
        <v>200</v>
      </c>
      <c r="G262" s="105" t="s">
        <v>4</v>
      </c>
      <c r="H262" s="103">
        <v>0</v>
      </c>
      <c r="I262" s="113">
        <v>590000000</v>
      </c>
      <c r="J262" s="105" t="s">
        <v>5</v>
      </c>
      <c r="K262" s="105" t="s">
        <v>143</v>
      </c>
      <c r="L262" s="105" t="s">
        <v>67</v>
      </c>
      <c r="M262" s="114" t="s">
        <v>201</v>
      </c>
      <c r="N262" s="105" t="s">
        <v>145</v>
      </c>
      <c r="O262" s="105" t="s">
        <v>146</v>
      </c>
      <c r="P262" s="105">
        <v>796</v>
      </c>
      <c r="Q262" s="105" t="s">
        <v>57</v>
      </c>
      <c r="R262" s="115">
        <v>40</v>
      </c>
      <c r="S262" s="115">
        <v>900</v>
      </c>
      <c r="T262" s="107">
        <f t="shared" si="21"/>
        <v>36000</v>
      </c>
      <c r="U262" s="107">
        <f t="shared" si="22"/>
        <v>40320.000000000007</v>
      </c>
      <c r="V262" s="105"/>
      <c r="W262" s="112">
        <v>2016</v>
      </c>
      <c r="X262" s="103"/>
    </row>
    <row r="263" spans="1:24" ht="50.1" customHeight="1">
      <c r="A263" s="102" t="s">
        <v>4505</v>
      </c>
      <c r="B263" s="103" t="s">
        <v>5974</v>
      </c>
      <c r="C263" s="104" t="s">
        <v>1211</v>
      </c>
      <c r="D263" s="104" t="s">
        <v>183</v>
      </c>
      <c r="E263" s="104" t="s">
        <v>1212</v>
      </c>
      <c r="F263" s="104" t="s">
        <v>1213</v>
      </c>
      <c r="G263" s="104" t="s">
        <v>631</v>
      </c>
      <c r="H263" s="103">
        <v>10</v>
      </c>
      <c r="I263" s="105">
        <v>590000000</v>
      </c>
      <c r="J263" s="105" t="s">
        <v>5</v>
      </c>
      <c r="K263" s="104" t="s">
        <v>775</v>
      </c>
      <c r="L263" s="105" t="s">
        <v>67</v>
      </c>
      <c r="M263" s="104" t="s">
        <v>54</v>
      </c>
      <c r="N263" s="104" t="s">
        <v>2361</v>
      </c>
      <c r="O263" s="104" t="s">
        <v>532</v>
      </c>
      <c r="P263" s="105" t="s">
        <v>186</v>
      </c>
      <c r="Q263" s="104" t="s">
        <v>187</v>
      </c>
      <c r="R263" s="106">
        <v>296</v>
      </c>
      <c r="S263" s="106">
        <v>940</v>
      </c>
      <c r="T263" s="107">
        <f t="shared" si="21"/>
        <v>278240</v>
      </c>
      <c r="U263" s="107">
        <f t="shared" si="22"/>
        <v>311628.80000000005</v>
      </c>
      <c r="V263" s="108" t="s">
        <v>777</v>
      </c>
      <c r="W263" s="112">
        <v>2016</v>
      </c>
      <c r="X263" s="103"/>
    </row>
    <row r="264" spans="1:24" ht="50.1" customHeight="1">
      <c r="A264" s="102" t="s">
        <v>4506</v>
      </c>
      <c r="B264" s="103" t="s">
        <v>5974</v>
      </c>
      <c r="C264" s="104" t="s">
        <v>1215</v>
      </c>
      <c r="D264" s="104" t="s">
        <v>183</v>
      </c>
      <c r="E264" s="104" t="s">
        <v>1216</v>
      </c>
      <c r="F264" s="104" t="s">
        <v>1217</v>
      </c>
      <c r="G264" s="104" t="s">
        <v>631</v>
      </c>
      <c r="H264" s="103">
        <v>10</v>
      </c>
      <c r="I264" s="105">
        <v>590000000</v>
      </c>
      <c r="J264" s="105" t="s">
        <v>5</v>
      </c>
      <c r="K264" s="104" t="s">
        <v>775</v>
      </c>
      <c r="L264" s="105" t="s">
        <v>67</v>
      </c>
      <c r="M264" s="104" t="s">
        <v>54</v>
      </c>
      <c r="N264" s="104" t="s">
        <v>2361</v>
      </c>
      <c r="O264" s="104" t="s">
        <v>532</v>
      </c>
      <c r="P264" s="105" t="s">
        <v>186</v>
      </c>
      <c r="Q264" s="104" t="s">
        <v>187</v>
      </c>
      <c r="R264" s="106">
        <v>300</v>
      </c>
      <c r="S264" s="106">
        <v>620</v>
      </c>
      <c r="T264" s="107">
        <f t="shared" si="21"/>
        <v>186000</v>
      </c>
      <c r="U264" s="107">
        <f t="shared" si="22"/>
        <v>208320.00000000003</v>
      </c>
      <c r="V264" s="108" t="s">
        <v>777</v>
      </c>
      <c r="W264" s="112">
        <v>2016</v>
      </c>
      <c r="X264" s="103"/>
    </row>
    <row r="265" spans="1:24" ht="50.1" customHeight="1">
      <c r="A265" s="102" t="s">
        <v>4507</v>
      </c>
      <c r="B265" s="103" t="s">
        <v>5974</v>
      </c>
      <c r="C265" s="104" t="s">
        <v>1218</v>
      </c>
      <c r="D265" s="104" t="s">
        <v>183</v>
      </c>
      <c r="E265" s="104" t="s">
        <v>1219</v>
      </c>
      <c r="F265" s="104" t="s">
        <v>1220</v>
      </c>
      <c r="G265" s="104" t="s">
        <v>631</v>
      </c>
      <c r="H265" s="103">
        <v>10</v>
      </c>
      <c r="I265" s="105">
        <v>590000000</v>
      </c>
      <c r="J265" s="105" t="s">
        <v>5</v>
      </c>
      <c r="K265" s="104" t="s">
        <v>775</v>
      </c>
      <c r="L265" s="105" t="s">
        <v>67</v>
      </c>
      <c r="M265" s="104" t="s">
        <v>54</v>
      </c>
      <c r="N265" s="104" t="s">
        <v>2361</v>
      </c>
      <c r="O265" s="104" t="s">
        <v>532</v>
      </c>
      <c r="P265" s="105" t="s">
        <v>1004</v>
      </c>
      <c r="Q265" s="104" t="s">
        <v>1005</v>
      </c>
      <c r="R265" s="106">
        <v>100</v>
      </c>
      <c r="S265" s="106">
        <v>250</v>
      </c>
      <c r="T265" s="107">
        <f t="shared" si="21"/>
        <v>25000</v>
      </c>
      <c r="U265" s="107">
        <f t="shared" si="22"/>
        <v>28000.000000000004</v>
      </c>
      <c r="V265" s="108" t="s">
        <v>777</v>
      </c>
      <c r="W265" s="112">
        <v>2016</v>
      </c>
      <c r="X265" s="103"/>
    </row>
    <row r="266" spans="1:24" ht="50.1" customHeight="1">
      <c r="A266" s="102" t="s">
        <v>4508</v>
      </c>
      <c r="B266" s="103" t="s">
        <v>5974</v>
      </c>
      <c r="C266" s="104" t="s">
        <v>1221</v>
      </c>
      <c r="D266" s="104" t="s">
        <v>183</v>
      </c>
      <c r="E266" s="104" t="s">
        <v>1222</v>
      </c>
      <c r="F266" s="104" t="s">
        <v>1223</v>
      </c>
      <c r="G266" s="104" t="s">
        <v>631</v>
      </c>
      <c r="H266" s="103">
        <v>10</v>
      </c>
      <c r="I266" s="105">
        <v>590000000</v>
      </c>
      <c r="J266" s="105" t="s">
        <v>5</v>
      </c>
      <c r="K266" s="104" t="s">
        <v>775</v>
      </c>
      <c r="L266" s="105" t="s">
        <v>67</v>
      </c>
      <c r="M266" s="104" t="s">
        <v>54</v>
      </c>
      <c r="N266" s="104" t="s">
        <v>2361</v>
      </c>
      <c r="O266" s="104" t="s">
        <v>532</v>
      </c>
      <c r="P266" s="105" t="s">
        <v>1004</v>
      </c>
      <c r="Q266" s="104" t="s">
        <v>1005</v>
      </c>
      <c r="R266" s="106">
        <v>200</v>
      </c>
      <c r="S266" s="106">
        <v>210</v>
      </c>
      <c r="T266" s="107">
        <f t="shared" si="21"/>
        <v>42000</v>
      </c>
      <c r="U266" s="107">
        <f t="shared" si="22"/>
        <v>47040.000000000007</v>
      </c>
      <c r="V266" s="108" t="s">
        <v>777</v>
      </c>
      <c r="W266" s="112">
        <v>2016</v>
      </c>
      <c r="X266" s="103"/>
    </row>
    <row r="267" spans="1:24" ht="50.1" customHeight="1">
      <c r="A267" s="102" t="s">
        <v>4509</v>
      </c>
      <c r="B267" s="103" t="s">
        <v>5974</v>
      </c>
      <c r="C267" s="104" t="s">
        <v>1228</v>
      </c>
      <c r="D267" s="104" t="s">
        <v>183</v>
      </c>
      <c r="E267" s="104" t="s">
        <v>1229</v>
      </c>
      <c r="F267" s="104" t="s">
        <v>1230</v>
      </c>
      <c r="G267" s="104" t="s">
        <v>631</v>
      </c>
      <c r="H267" s="103">
        <v>10</v>
      </c>
      <c r="I267" s="105">
        <v>590000000</v>
      </c>
      <c r="J267" s="105" t="s">
        <v>5</v>
      </c>
      <c r="K267" s="104" t="s">
        <v>775</v>
      </c>
      <c r="L267" s="105" t="s">
        <v>67</v>
      </c>
      <c r="M267" s="104" t="s">
        <v>54</v>
      </c>
      <c r="N267" s="104" t="s">
        <v>2361</v>
      </c>
      <c r="O267" s="104" t="s">
        <v>532</v>
      </c>
      <c r="P267" s="105">
        <v>796</v>
      </c>
      <c r="Q267" s="104" t="s">
        <v>57</v>
      </c>
      <c r="R267" s="106">
        <v>800</v>
      </c>
      <c r="S267" s="106">
        <v>180</v>
      </c>
      <c r="T267" s="107">
        <f t="shared" si="21"/>
        <v>144000</v>
      </c>
      <c r="U267" s="107">
        <f t="shared" si="22"/>
        <v>161280.00000000003</v>
      </c>
      <c r="V267" s="108" t="s">
        <v>777</v>
      </c>
      <c r="W267" s="112">
        <v>2016</v>
      </c>
      <c r="X267" s="103"/>
    </row>
    <row r="268" spans="1:24" ht="50.1" customHeight="1">
      <c r="A268" s="102" t="s">
        <v>4510</v>
      </c>
      <c r="B268" s="103" t="s">
        <v>5974</v>
      </c>
      <c r="C268" s="104" t="s">
        <v>1234</v>
      </c>
      <c r="D268" s="104" t="s">
        <v>183</v>
      </c>
      <c r="E268" s="104" t="s">
        <v>1235</v>
      </c>
      <c r="F268" s="104" t="s">
        <v>1236</v>
      </c>
      <c r="G268" s="104" t="s">
        <v>631</v>
      </c>
      <c r="H268" s="103">
        <v>10</v>
      </c>
      <c r="I268" s="105">
        <v>590000000</v>
      </c>
      <c r="J268" s="105" t="s">
        <v>5</v>
      </c>
      <c r="K268" s="104" t="s">
        <v>775</v>
      </c>
      <c r="L268" s="105" t="s">
        <v>67</v>
      </c>
      <c r="M268" s="104" t="s">
        <v>54</v>
      </c>
      <c r="N268" s="104" t="s">
        <v>2361</v>
      </c>
      <c r="O268" s="104" t="s">
        <v>532</v>
      </c>
      <c r="P268" s="105" t="s">
        <v>186</v>
      </c>
      <c r="Q268" s="104" t="s">
        <v>187</v>
      </c>
      <c r="R268" s="106">
        <v>590</v>
      </c>
      <c r="S268" s="106">
        <v>36</v>
      </c>
      <c r="T268" s="107">
        <f t="shared" si="21"/>
        <v>21240</v>
      </c>
      <c r="U268" s="107">
        <f t="shared" si="22"/>
        <v>23788.800000000003</v>
      </c>
      <c r="V268" s="108" t="s">
        <v>777</v>
      </c>
      <c r="W268" s="112">
        <v>2016</v>
      </c>
      <c r="X268" s="103"/>
    </row>
    <row r="269" spans="1:24" ht="50.1" customHeight="1">
      <c r="A269" s="102" t="s">
        <v>4511</v>
      </c>
      <c r="B269" s="103" t="s">
        <v>5974</v>
      </c>
      <c r="C269" s="104" t="s">
        <v>1580</v>
      </c>
      <c r="D269" s="104" t="s">
        <v>183</v>
      </c>
      <c r="E269" s="104" t="s">
        <v>1581</v>
      </c>
      <c r="F269" s="104" t="s">
        <v>1582</v>
      </c>
      <c r="G269" s="104" t="s">
        <v>631</v>
      </c>
      <c r="H269" s="103">
        <v>10</v>
      </c>
      <c r="I269" s="105">
        <v>590000000</v>
      </c>
      <c r="J269" s="105" t="s">
        <v>5</v>
      </c>
      <c r="K269" s="104" t="s">
        <v>775</v>
      </c>
      <c r="L269" s="105" t="s">
        <v>67</v>
      </c>
      <c r="M269" s="104" t="s">
        <v>54</v>
      </c>
      <c r="N269" s="104" t="s">
        <v>1937</v>
      </c>
      <c r="O269" s="104" t="s">
        <v>532</v>
      </c>
      <c r="P269" s="105" t="s">
        <v>186</v>
      </c>
      <c r="Q269" s="104" t="s">
        <v>187</v>
      </c>
      <c r="R269" s="106">
        <v>100</v>
      </c>
      <c r="S269" s="106">
        <v>290</v>
      </c>
      <c r="T269" s="107">
        <f t="shared" si="21"/>
        <v>29000</v>
      </c>
      <c r="U269" s="107">
        <f t="shared" si="22"/>
        <v>32480.000000000004</v>
      </c>
      <c r="V269" s="108" t="s">
        <v>777</v>
      </c>
      <c r="W269" s="112">
        <v>2016</v>
      </c>
      <c r="X269" s="103"/>
    </row>
    <row r="270" spans="1:24" ht="50.1" customHeight="1">
      <c r="A270" s="102" t="s">
        <v>4512</v>
      </c>
      <c r="B270" s="103" t="s">
        <v>5974</v>
      </c>
      <c r="C270" s="104" t="s">
        <v>1583</v>
      </c>
      <c r="D270" s="104" t="s">
        <v>183</v>
      </c>
      <c r="E270" s="104" t="s">
        <v>1584</v>
      </c>
      <c r="F270" s="104" t="s">
        <v>1585</v>
      </c>
      <c r="G270" s="104" t="s">
        <v>631</v>
      </c>
      <c r="H270" s="103">
        <v>10</v>
      </c>
      <c r="I270" s="105">
        <v>590000000</v>
      </c>
      <c r="J270" s="105" t="s">
        <v>5</v>
      </c>
      <c r="K270" s="104" t="s">
        <v>775</v>
      </c>
      <c r="L270" s="105" t="s">
        <v>67</v>
      </c>
      <c r="M270" s="104" t="s">
        <v>54</v>
      </c>
      <c r="N270" s="104" t="s">
        <v>1937</v>
      </c>
      <c r="O270" s="104" t="s">
        <v>532</v>
      </c>
      <c r="P270" s="105" t="s">
        <v>186</v>
      </c>
      <c r="Q270" s="104" t="s">
        <v>187</v>
      </c>
      <c r="R270" s="106">
        <v>90</v>
      </c>
      <c r="S270" s="106">
        <v>11500</v>
      </c>
      <c r="T270" s="107">
        <f t="shared" si="21"/>
        <v>1035000</v>
      </c>
      <c r="U270" s="107">
        <f t="shared" si="22"/>
        <v>1159200</v>
      </c>
      <c r="V270" s="108" t="s">
        <v>777</v>
      </c>
      <c r="W270" s="112">
        <v>2016</v>
      </c>
      <c r="X270" s="103"/>
    </row>
    <row r="271" spans="1:24" ht="50.1" customHeight="1">
      <c r="A271" s="102" t="s">
        <v>4513</v>
      </c>
      <c r="B271" s="103" t="s">
        <v>5974</v>
      </c>
      <c r="C271" s="104" t="s">
        <v>1586</v>
      </c>
      <c r="D271" s="104" t="s">
        <v>183</v>
      </c>
      <c r="E271" s="104" t="s">
        <v>1587</v>
      </c>
      <c r="F271" s="104" t="s">
        <v>1588</v>
      </c>
      <c r="G271" s="104" t="s">
        <v>631</v>
      </c>
      <c r="H271" s="103">
        <v>10</v>
      </c>
      <c r="I271" s="105">
        <v>590000000</v>
      </c>
      <c r="J271" s="105" t="s">
        <v>5</v>
      </c>
      <c r="K271" s="104" t="s">
        <v>775</v>
      </c>
      <c r="L271" s="105" t="s">
        <v>67</v>
      </c>
      <c r="M271" s="104" t="s">
        <v>54</v>
      </c>
      <c r="N271" s="104" t="s">
        <v>1937</v>
      </c>
      <c r="O271" s="104" t="s">
        <v>532</v>
      </c>
      <c r="P271" s="105" t="s">
        <v>186</v>
      </c>
      <c r="Q271" s="104" t="s">
        <v>187</v>
      </c>
      <c r="R271" s="106">
        <v>500</v>
      </c>
      <c r="S271" s="106" t="s">
        <v>1589</v>
      </c>
      <c r="T271" s="107">
        <f t="shared" si="21"/>
        <v>79000</v>
      </c>
      <c r="U271" s="107">
        <f t="shared" si="22"/>
        <v>88480.000000000015</v>
      </c>
      <c r="V271" s="108" t="s">
        <v>777</v>
      </c>
      <c r="W271" s="112">
        <v>2016</v>
      </c>
      <c r="X271" s="103"/>
    </row>
    <row r="272" spans="1:24" ht="50.1" customHeight="1">
      <c r="A272" s="102" t="s">
        <v>4514</v>
      </c>
      <c r="B272" s="103" t="s">
        <v>5974</v>
      </c>
      <c r="C272" s="104" t="s">
        <v>1590</v>
      </c>
      <c r="D272" s="104" t="s">
        <v>183</v>
      </c>
      <c r="E272" s="104" t="s">
        <v>1591</v>
      </c>
      <c r="F272" s="104" t="s">
        <v>1592</v>
      </c>
      <c r="G272" s="104" t="s">
        <v>631</v>
      </c>
      <c r="H272" s="103">
        <v>10</v>
      </c>
      <c r="I272" s="105">
        <v>590000000</v>
      </c>
      <c r="J272" s="105" t="s">
        <v>5</v>
      </c>
      <c r="K272" s="104" t="s">
        <v>775</v>
      </c>
      <c r="L272" s="105" t="s">
        <v>67</v>
      </c>
      <c r="M272" s="104" t="s">
        <v>54</v>
      </c>
      <c r="N272" s="104" t="s">
        <v>1937</v>
      </c>
      <c r="O272" s="104" t="s">
        <v>532</v>
      </c>
      <c r="P272" s="105" t="s">
        <v>186</v>
      </c>
      <c r="Q272" s="104" t="s">
        <v>187</v>
      </c>
      <c r="R272" s="106">
        <v>500</v>
      </c>
      <c r="S272" s="106">
        <v>200</v>
      </c>
      <c r="T272" s="107">
        <f t="shared" si="21"/>
        <v>100000</v>
      </c>
      <c r="U272" s="107">
        <f t="shared" si="22"/>
        <v>112000.00000000001</v>
      </c>
      <c r="V272" s="108" t="s">
        <v>777</v>
      </c>
      <c r="W272" s="112">
        <v>2016</v>
      </c>
      <c r="X272" s="103"/>
    </row>
    <row r="273" spans="1:24" ht="50.1" customHeight="1">
      <c r="A273" s="102" t="s">
        <v>4515</v>
      </c>
      <c r="B273" s="103" t="s">
        <v>5974</v>
      </c>
      <c r="C273" s="104" t="s">
        <v>1593</v>
      </c>
      <c r="D273" s="104" t="s">
        <v>183</v>
      </c>
      <c r="E273" s="104" t="s">
        <v>1594</v>
      </c>
      <c r="F273" s="104" t="s">
        <v>1595</v>
      </c>
      <c r="G273" s="104" t="s">
        <v>631</v>
      </c>
      <c r="H273" s="103">
        <v>10</v>
      </c>
      <c r="I273" s="105">
        <v>590000000</v>
      </c>
      <c r="J273" s="105" t="s">
        <v>5</v>
      </c>
      <c r="K273" s="104" t="s">
        <v>775</v>
      </c>
      <c r="L273" s="105" t="s">
        <v>67</v>
      </c>
      <c r="M273" s="104" t="s">
        <v>54</v>
      </c>
      <c r="N273" s="104" t="s">
        <v>1937</v>
      </c>
      <c r="O273" s="104" t="s">
        <v>532</v>
      </c>
      <c r="P273" s="105" t="s">
        <v>186</v>
      </c>
      <c r="Q273" s="104" t="s">
        <v>187</v>
      </c>
      <c r="R273" s="106">
        <v>500</v>
      </c>
      <c r="S273" s="106">
        <v>300</v>
      </c>
      <c r="T273" s="107">
        <f t="shared" si="21"/>
        <v>150000</v>
      </c>
      <c r="U273" s="107">
        <f t="shared" si="22"/>
        <v>168000.00000000003</v>
      </c>
      <c r="V273" s="108" t="s">
        <v>777</v>
      </c>
      <c r="W273" s="112">
        <v>2016</v>
      </c>
      <c r="X273" s="103"/>
    </row>
    <row r="274" spans="1:24" ht="50.1" customHeight="1">
      <c r="A274" s="102" t="s">
        <v>4516</v>
      </c>
      <c r="B274" s="103" t="s">
        <v>5974</v>
      </c>
      <c r="C274" s="103" t="s">
        <v>2296</v>
      </c>
      <c r="D274" s="104" t="s">
        <v>183</v>
      </c>
      <c r="E274" s="103" t="s">
        <v>2297</v>
      </c>
      <c r="F274" s="103" t="s">
        <v>2298</v>
      </c>
      <c r="G274" s="103" t="s">
        <v>631</v>
      </c>
      <c r="H274" s="103">
        <v>0</v>
      </c>
      <c r="I274" s="112">
        <v>590000000</v>
      </c>
      <c r="J274" s="105" t="s">
        <v>5</v>
      </c>
      <c r="K274" s="103" t="s">
        <v>2160</v>
      </c>
      <c r="L274" s="105" t="s">
        <v>67</v>
      </c>
      <c r="M274" s="103" t="s">
        <v>54</v>
      </c>
      <c r="N274" s="103" t="s">
        <v>1945</v>
      </c>
      <c r="O274" s="103" t="s">
        <v>1946</v>
      </c>
      <c r="P274" s="112" t="s">
        <v>1004</v>
      </c>
      <c r="Q274" s="103" t="s">
        <v>1005</v>
      </c>
      <c r="R274" s="106">
        <v>440</v>
      </c>
      <c r="S274" s="106">
        <v>134.4</v>
      </c>
      <c r="T274" s="107">
        <f t="shared" si="21"/>
        <v>59136</v>
      </c>
      <c r="U274" s="107">
        <f t="shared" si="22"/>
        <v>66232.320000000007</v>
      </c>
      <c r="V274" s="153"/>
      <c r="W274" s="112">
        <v>2016</v>
      </c>
      <c r="X274" s="103"/>
    </row>
    <row r="275" spans="1:24" ht="50.1" customHeight="1">
      <c r="A275" s="102" t="s">
        <v>4517</v>
      </c>
      <c r="B275" s="103" t="s">
        <v>5974</v>
      </c>
      <c r="C275" s="103" t="s">
        <v>2299</v>
      </c>
      <c r="D275" s="104" t="s">
        <v>183</v>
      </c>
      <c r="E275" s="103" t="s">
        <v>2300</v>
      </c>
      <c r="F275" s="103" t="s">
        <v>2301</v>
      </c>
      <c r="G275" s="103" t="s">
        <v>631</v>
      </c>
      <c r="H275" s="103">
        <v>0</v>
      </c>
      <c r="I275" s="112">
        <v>590000000</v>
      </c>
      <c r="J275" s="105" t="s">
        <v>5</v>
      </c>
      <c r="K275" s="103" t="s">
        <v>2160</v>
      </c>
      <c r="L275" s="105" t="s">
        <v>67</v>
      </c>
      <c r="M275" s="103" t="s">
        <v>54</v>
      </c>
      <c r="N275" s="103" t="s">
        <v>1945</v>
      </c>
      <c r="O275" s="103" t="s">
        <v>1946</v>
      </c>
      <c r="P275" s="112" t="s">
        <v>186</v>
      </c>
      <c r="Q275" s="103" t="s">
        <v>187</v>
      </c>
      <c r="R275" s="106">
        <v>180</v>
      </c>
      <c r="S275" s="106">
        <v>67.400000000000006</v>
      </c>
      <c r="T275" s="107">
        <f t="shared" si="21"/>
        <v>12132.000000000002</v>
      </c>
      <c r="U275" s="107">
        <f t="shared" si="22"/>
        <v>13587.840000000004</v>
      </c>
      <c r="V275" s="153"/>
      <c r="W275" s="112">
        <v>2016</v>
      </c>
      <c r="X275" s="103"/>
    </row>
    <row r="276" spans="1:24" ht="50.1" customHeight="1">
      <c r="A276" s="102" t="s">
        <v>4518</v>
      </c>
      <c r="B276" s="103" t="s">
        <v>5974</v>
      </c>
      <c r="C276" s="103" t="s">
        <v>2308</v>
      </c>
      <c r="D276" s="104" t="s">
        <v>183</v>
      </c>
      <c r="E276" s="103" t="s">
        <v>2309</v>
      </c>
      <c r="F276" s="103" t="s">
        <v>2310</v>
      </c>
      <c r="G276" s="103" t="s">
        <v>631</v>
      </c>
      <c r="H276" s="103">
        <v>0</v>
      </c>
      <c r="I276" s="112">
        <v>590000000</v>
      </c>
      <c r="J276" s="105" t="s">
        <v>5</v>
      </c>
      <c r="K276" s="103" t="s">
        <v>2160</v>
      </c>
      <c r="L276" s="105" t="s">
        <v>67</v>
      </c>
      <c r="M276" s="103" t="s">
        <v>54</v>
      </c>
      <c r="N276" s="103" t="s">
        <v>1945</v>
      </c>
      <c r="O276" s="103" t="s">
        <v>1946</v>
      </c>
      <c r="P276" s="112" t="s">
        <v>186</v>
      </c>
      <c r="Q276" s="103" t="s">
        <v>187</v>
      </c>
      <c r="R276" s="106">
        <v>400</v>
      </c>
      <c r="S276" s="106">
        <v>659.82</v>
      </c>
      <c r="T276" s="107">
        <f t="shared" si="21"/>
        <v>263928</v>
      </c>
      <c r="U276" s="107">
        <f t="shared" si="22"/>
        <v>295599.36000000004</v>
      </c>
      <c r="V276" s="153"/>
      <c r="W276" s="112">
        <v>2016</v>
      </c>
      <c r="X276" s="103"/>
    </row>
    <row r="277" spans="1:24" ht="50.1" customHeight="1">
      <c r="A277" s="102" t="s">
        <v>4519</v>
      </c>
      <c r="B277" s="103" t="s">
        <v>5974</v>
      </c>
      <c r="C277" s="103" t="s">
        <v>2311</v>
      </c>
      <c r="D277" s="104" t="s">
        <v>183</v>
      </c>
      <c r="E277" s="103" t="s">
        <v>2312</v>
      </c>
      <c r="F277" s="103" t="s">
        <v>2313</v>
      </c>
      <c r="G277" s="103" t="s">
        <v>631</v>
      </c>
      <c r="H277" s="103">
        <v>0</v>
      </c>
      <c r="I277" s="112">
        <v>590000000</v>
      </c>
      <c r="J277" s="105" t="s">
        <v>5</v>
      </c>
      <c r="K277" s="103" t="s">
        <v>2160</v>
      </c>
      <c r="L277" s="105" t="s">
        <v>67</v>
      </c>
      <c r="M277" s="103" t="s">
        <v>54</v>
      </c>
      <c r="N277" s="103" t="s">
        <v>1945</v>
      </c>
      <c r="O277" s="103" t="s">
        <v>1946</v>
      </c>
      <c r="P277" s="112" t="s">
        <v>186</v>
      </c>
      <c r="Q277" s="103" t="s">
        <v>187</v>
      </c>
      <c r="R277" s="106">
        <v>20</v>
      </c>
      <c r="S277" s="106">
        <v>105.36</v>
      </c>
      <c r="T277" s="107">
        <f t="shared" si="21"/>
        <v>2107.1999999999998</v>
      </c>
      <c r="U277" s="107">
        <f t="shared" si="22"/>
        <v>2360.0639999999999</v>
      </c>
      <c r="V277" s="153"/>
      <c r="W277" s="112">
        <v>2016</v>
      </c>
      <c r="X277" s="103"/>
    </row>
    <row r="278" spans="1:24" ht="50.1" customHeight="1">
      <c r="A278" s="102" t="s">
        <v>4520</v>
      </c>
      <c r="B278" s="103" t="s">
        <v>5974</v>
      </c>
      <c r="C278" s="103" t="s">
        <v>2314</v>
      </c>
      <c r="D278" s="104" t="s">
        <v>183</v>
      </c>
      <c r="E278" s="103" t="s">
        <v>2315</v>
      </c>
      <c r="F278" s="103" t="s">
        <v>2316</v>
      </c>
      <c r="G278" s="103" t="s">
        <v>631</v>
      </c>
      <c r="H278" s="103">
        <v>0</v>
      </c>
      <c r="I278" s="112">
        <v>590000000</v>
      </c>
      <c r="J278" s="105" t="s">
        <v>5</v>
      </c>
      <c r="K278" s="103" t="s">
        <v>2160</v>
      </c>
      <c r="L278" s="105" t="s">
        <v>67</v>
      </c>
      <c r="M278" s="103" t="s">
        <v>54</v>
      </c>
      <c r="N278" s="103" t="s">
        <v>1945</v>
      </c>
      <c r="O278" s="103" t="s">
        <v>1946</v>
      </c>
      <c r="P278" s="112" t="s">
        <v>186</v>
      </c>
      <c r="Q278" s="103" t="s">
        <v>187</v>
      </c>
      <c r="R278" s="106">
        <v>830</v>
      </c>
      <c r="S278" s="106">
        <v>170.53</v>
      </c>
      <c r="T278" s="107">
        <f t="shared" si="21"/>
        <v>141539.9</v>
      </c>
      <c r="U278" s="107">
        <f t="shared" si="22"/>
        <v>158524.68799999999</v>
      </c>
      <c r="V278" s="153"/>
      <c r="W278" s="112">
        <v>2016</v>
      </c>
      <c r="X278" s="103"/>
    </row>
    <row r="279" spans="1:24" ht="50.1" customHeight="1">
      <c r="A279" s="102" t="s">
        <v>4521</v>
      </c>
      <c r="B279" s="103" t="s">
        <v>5974</v>
      </c>
      <c r="C279" s="103" t="s">
        <v>2317</v>
      </c>
      <c r="D279" s="104" t="s">
        <v>183</v>
      </c>
      <c r="E279" s="103" t="s">
        <v>2318</v>
      </c>
      <c r="F279" s="103" t="s">
        <v>2319</v>
      </c>
      <c r="G279" s="103" t="s">
        <v>631</v>
      </c>
      <c r="H279" s="103">
        <v>0</v>
      </c>
      <c r="I279" s="112">
        <v>590000000</v>
      </c>
      <c r="J279" s="105" t="s">
        <v>5</v>
      </c>
      <c r="K279" s="103" t="s">
        <v>2160</v>
      </c>
      <c r="L279" s="105" t="s">
        <v>67</v>
      </c>
      <c r="M279" s="103" t="s">
        <v>54</v>
      </c>
      <c r="N279" s="103" t="s">
        <v>1945</v>
      </c>
      <c r="O279" s="103" t="s">
        <v>1946</v>
      </c>
      <c r="P279" s="112" t="s">
        <v>186</v>
      </c>
      <c r="Q279" s="103" t="s">
        <v>187</v>
      </c>
      <c r="R279" s="106">
        <v>30</v>
      </c>
      <c r="S279" s="106">
        <v>141.07</v>
      </c>
      <c r="T279" s="107">
        <f t="shared" si="21"/>
        <v>4232.0999999999995</v>
      </c>
      <c r="U279" s="107">
        <f t="shared" si="22"/>
        <v>4739.9520000000002</v>
      </c>
      <c r="V279" s="153"/>
      <c r="W279" s="112">
        <v>2016</v>
      </c>
      <c r="X279" s="103"/>
    </row>
    <row r="280" spans="1:24" ht="50.1" customHeight="1">
      <c r="A280" s="102" t="s">
        <v>4522</v>
      </c>
      <c r="B280" s="103" t="s">
        <v>5974</v>
      </c>
      <c r="C280" s="103" t="s">
        <v>2320</v>
      </c>
      <c r="D280" s="104" t="s">
        <v>183</v>
      </c>
      <c r="E280" s="103" t="s">
        <v>2321</v>
      </c>
      <c r="F280" s="103" t="s">
        <v>2322</v>
      </c>
      <c r="G280" s="103" t="s">
        <v>631</v>
      </c>
      <c r="H280" s="103">
        <v>0</v>
      </c>
      <c r="I280" s="112">
        <v>590000000</v>
      </c>
      <c r="J280" s="105" t="s">
        <v>5</v>
      </c>
      <c r="K280" s="103" t="s">
        <v>2160</v>
      </c>
      <c r="L280" s="105" t="s">
        <v>67</v>
      </c>
      <c r="M280" s="103" t="s">
        <v>54</v>
      </c>
      <c r="N280" s="103" t="s">
        <v>1945</v>
      </c>
      <c r="O280" s="103" t="s">
        <v>1946</v>
      </c>
      <c r="P280" s="112" t="s">
        <v>186</v>
      </c>
      <c r="Q280" s="103" t="s">
        <v>187</v>
      </c>
      <c r="R280" s="106">
        <v>880</v>
      </c>
      <c r="S280" s="106">
        <v>223.21</v>
      </c>
      <c r="T280" s="107">
        <f t="shared" si="21"/>
        <v>196424.80000000002</v>
      </c>
      <c r="U280" s="107">
        <f t="shared" si="22"/>
        <v>219995.77600000004</v>
      </c>
      <c r="V280" s="153"/>
      <c r="W280" s="112">
        <v>2016</v>
      </c>
      <c r="X280" s="103"/>
    </row>
    <row r="281" spans="1:24" ht="50.1" customHeight="1">
      <c r="A281" s="102" t="s">
        <v>4523</v>
      </c>
      <c r="B281" s="103" t="s">
        <v>5974</v>
      </c>
      <c r="C281" s="103" t="s">
        <v>2323</v>
      </c>
      <c r="D281" s="104" t="s">
        <v>183</v>
      </c>
      <c r="E281" s="103" t="s">
        <v>2324</v>
      </c>
      <c r="F281" s="103" t="s">
        <v>2325</v>
      </c>
      <c r="G281" s="103" t="s">
        <v>631</v>
      </c>
      <c r="H281" s="103">
        <v>0</v>
      </c>
      <c r="I281" s="112">
        <v>590000000</v>
      </c>
      <c r="J281" s="105" t="s">
        <v>5</v>
      </c>
      <c r="K281" s="103" t="s">
        <v>2160</v>
      </c>
      <c r="L281" s="105" t="s">
        <v>67</v>
      </c>
      <c r="M281" s="103" t="s">
        <v>54</v>
      </c>
      <c r="N281" s="103" t="s">
        <v>1945</v>
      </c>
      <c r="O281" s="103" t="s">
        <v>1946</v>
      </c>
      <c r="P281" s="112" t="s">
        <v>186</v>
      </c>
      <c r="Q281" s="103" t="s">
        <v>187</v>
      </c>
      <c r="R281" s="106">
        <v>350</v>
      </c>
      <c r="S281" s="106">
        <v>267.86</v>
      </c>
      <c r="T281" s="107">
        <f t="shared" si="21"/>
        <v>93751</v>
      </c>
      <c r="U281" s="107">
        <f t="shared" si="22"/>
        <v>105001.12000000001</v>
      </c>
      <c r="V281" s="153"/>
      <c r="W281" s="112">
        <v>2016</v>
      </c>
      <c r="X281" s="103"/>
    </row>
    <row r="282" spans="1:24" ht="50.1" customHeight="1">
      <c r="A282" s="102" t="s">
        <v>4524</v>
      </c>
      <c r="B282" s="103" t="s">
        <v>5974</v>
      </c>
      <c r="C282" s="103" t="s">
        <v>2326</v>
      </c>
      <c r="D282" s="104" t="s">
        <v>183</v>
      </c>
      <c r="E282" s="103" t="s">
        <v>2327</v>
      </c>
      <c r="F282" s="103" t="s">
        <v>2328</v>
      </c>
      <c r="G282" s="103" t="s">
        <v>631</v>
      </c>
      <c r="H282" s="103">
        <v>0</v>
      </c>
      <c r="I282" s="112">
        <v>590000000</v>
      </c>
      <c r="J282" s="105" t="s">
        <v>5</v>
      </c>
      <c r="K282" s="103" t="s">
        <v>2160</v>
      </c>
      <c r="L282" s="105" t="s">
        <v>67</v>
      </c>
      <c r="M282" s="103" t="s">
        <v>54</v>
      </c>
      <c r="N282" s="103" t="s">
        <v>1945</v>
      </c>
      <c r="O282" s="103" t="s">
        <v>1946</v>
      </c>
      <c r="P282" s="112" t="s">
        <v>186</v>
      </c>
      <c r="Q282" s="103" t="s">
        <v>187</v>
      </c>
      <c r="R282" s="106">
        <v>105</v>
      </c>
      <c r="S282" s="106">
        <v>277.67</v>
      </c>
      <c r="T282" s="107">
        <f t="shared" si="21"/>
        <v>29155.350000000002</v>
      </c>
      <c r="U282" s="107">
        <f t="shared" si="22"/>
        <v>32653.992000000006</v>
      </c>
      <c r="V282" s="153"/>
      <c r="W282" s="112">
        <v>2016</v>
      </c>
      <c r="X282" s="103"/>
    </row>
    <row r="283" spans="1:24" ht="50.1" customHeight="1">
      <c r="A283" s="102" t="s">
        <v>4525</v>
      </c>
      <c r="B283" s="103" t="s">
        <v>5974</v>
      </c>
      <c r="C283" s="103" t="s">
        <v>2329</v>
      </c>
      <c r="D283" s="104" t="s">
        <v>183</v>
      </c>
      <c r="E283" s="103" t="s">
        <v>2330</v>
      </c>
      <c r="F283" s="103" t="s">
        <v>2331</v>
      </c>
      <c r="G283" s="103" t="s">
        <v>631</v>
      </c>
      <c r="H283" s="103">
        <v>0</v>
      </c>
      <c r="I283" s="112">
        <v>590000000</v>
      </c>
      <c r="J283" s="105" t="s">
        <v>5</v>
      </c>
      <c r="K283" s="103" t="s">
        <v>2160</v>
      </c>
      <c r="L283" s="105" t="s">
        <v>67</v>
      </c>
      <c r="M283" s="103" t="s">
        <v>54</v>
      </c>
      <c r="N283" s="103" t="s">
        <v>1945</v>
      </c>
      <c r="O283" s="103" t="s">
        <v>1946</v>
      </c>
      <c r="P283" s="112" t="s">
        <v>186</v>
      </c>
      <c r="Q283" s="103" t="s">
        <v>187</v>
      </c>
      <c r="R283" s="106">
        <v>370</v>
      </c>
      <c r="S283" s="106">
        <v>334.82</v>
      </c>
      <c r="T283" s="107">
        <f t="shared" si="21"/>
        <v>123883.4</v>
      </c>
      <c r="U283" s="107">
        <f t="shared" si="22"/>
        <v>138749.408</v>
      </c>
      <c r="V283" s="153"/>
      <c r="W283" s="112">
        <v>2016</v>
      </c>
      <c r="X283" s="103"/>
    </row>
    <row r="284" spans="1:24" ht="50.1" customHeight="1">
      <c r="A284" s="102" t="s">
        <v>4526</v>
      </c>
      <c r="B284" s="103" t="s">
        <v>5974</v>
      </c>
      <c r="C284" s="103" t="s">
        <v>2332</v>
      </c>
      <c r="D284" s="104" t="s">
        <v>183</v>
      </c>
      <c r="E284" s="103" t="s">
        <v>2333</v>
      </c>
      <c r="F284" s="103" t="s">
        <v>2334</v>
      </c>
      <c r="G284" s="103" t="s">
        <v>631</v>
      </c>
      <c r="H284" s="103">
        <v>0</v>
      </c>
      <c r="I284" s="112">
        <v>590000000</v>
      </c>
      <c r="J284" s="105" t="s">
        <v>5</v>
      </c>
      <c r="K284" s="103" t="s">
        <v>2160</v>
      </c>
      <c r="L284" s="105" t="s">
        <v>67</v>
      </c>
      <c r="M284" s="103" t="s">
        <v>54</v>
      </c>
      <c r="N284" s="103" t="s">
        <v>1945</v>
      </c>
      <c r="O284" s="103" t="s">
        <v>1946</v>
      </c>
      <c r="P284" s="112" t="s">
        <v>186</v>
      </c>
      <c r="Q284" s="103" t="s">
        <v>187</v>
      </c>
      <c r="R284" s="106">
        <v>150</v>
      </c>
      <c r="S284" s="106">
        <v>335.71</v>
      </c>
      <c r="T284" s="107">
        <f t="shared" si="21"/>
        <v>50356.5</v>
      </c>
      <c r="U284" s="107">
        <f t="shared" si="22"/>
        <v>56399.280000000006</v>
      </c>
      <c r="V284" s="153"/>
      <c r="W284" s="112">
        <v>2016</v>
      </c>
      <c r="X284" s="103"/>
    </row>
    <row r="285" spans="1:24" ht="50.1" customHeight="1">
      <c r="A285" s="102" t="s">
        <v>4527</v>
      </c>
      <c r="B285" s="103" t="s">
        <v>5974</v>
      </c>
      <c r="C285" s="103" t="s">
        <v>2335</v>
      </c>
      <c r="D285" s="104" t="s">
        <v>183</v>
      </c>
      <c r="E285" s="103" t="s">
        <v>2336</v>
      </c>
      <c r="F285" s="103" t="s">
        <v>2337</v>
      </c>
      <c r="G285" s="103" t="s">
        <v>631</v>
      </c>
      <c r="H285" s="103">
        <v>0</v>
      </c>
      <c r="I285" s="112">
        <v>590000000</v>
      </c>
      <c r="J285" s="105" t="s">
        <v>5</v>
      </c>
      <c r="K285" s="103" t="s">
        <v>2160</v>
      </c>
      <c r="L285" s="105" t="s">
        <v>67</v>
      </c>
      <c r="M285" s="103" t="s">
        <v>54</v>
      </c>
      <c r="N285" s="103" t="s">
        <v>1945</v>
      </c>
      <c r="O285" s="103" t="s">
        <v>1946</v>
      </c>
      <c r="P285" s="112" t="s">
        <v>186</v>
      </c>
      <c r="Q285" s="103" t="s">
        <v>187</v>
      </c>
      <c r="R285" s="106">
        <v>330</v>
      </c>
      <c r="S285" s="106">
        <v>433.04</v>
      </c>
      <c r="T285" s="107">
        <f t="shared" si="21"/>
        <v>142903.20000000001</v>
      </c>
      <c r="U285" s="107">
        <f t="shared" si="22"/>
        <v>160051.58400000003</v>
      </c>
      <c r="V285" s="153"/>
      <c r="W285" s="112">
        <v>2016</v>
      </c>
      <c r="X285" s="103"/>
    </row>
    <row r="286" spans="1:24" ht="50.1" customHeight="1">
      <c r="A286" s="102" t="s">
        <v>4528</v>
      </c>
      <c r="B286" s="103" t="s">
        <v>5974</v>
      </c>
      <c r="C286" s="103" t="s">
        <v>2341</v>
      </c>
      <c r="D286" s="104" t="s">
        <v>183</v>
      </c>
      <c r="E286" s="103" t="s">
        <v>2342</v>
      </c>
      <c r="F286" s="103" t="s">
        <v>2343</v>
      </c>
      <c r="G286" s="103" t="s">
        <v>631</v>
      </c>
      <c r="H286" s="103">
        <v>0</v>
      </c>
      <c r="I286" s="112">
        <v>590000000</v>
      </c>
      <c r="J286" s="105" t="s">
        <v>5</v>
      </c>
      <c r="K286" s="103" t="s">
        <v>2160</v>
      </c>
      <c r="L286" s="105" t="s">
        <v>67</v>
      </c>
      <c r="M286" s="103" t="s">
        <v>54</v>
      </c>
      <c r="N286" s="103" t="s">
        <v>1945</v>
      </c>
      <c r="O286" s="103" t="s">
        <v>1946</v>
      </c>
      <c r="P286" s="112" t="s">
        <v>1004</v>
      </c>
      <c r="Q286" s="103" t="s">
        <v>1005</v>
      </c>
      <c r="R286" s="106">
        <v>820</v>
      </c>
      <c r="S286" s="106">
        <v>122.54</v>
      </c>
      <c r="T286" s="107">
        <f t="shared" si="21"/>
        <v>100482.8</v>
      </c>
      <c r="U286" s="107">
        <f t="shared" si="22"/>
        <v>112540.73600000002</v>
      </c>
      <c r="V286" s="153"/>
      <c r="W286" s="112">
        <v>2016</v>
      </c>
      <c r="X286" s="103"/>
    </row>
    <row r="287" spans="1:24" ht="50.1" customHeight="1">
      <c r="A287" s="102" t="s">
        <v>4529</v>
      </c>
      <c r="B287" s="103" t="s">
        <v>5974</v>
      </c>
      <c r="C287" s="103" t="s">
        <v>2344</v>
      </c>
      <c r="D287" s="104" t="s">
        <v>183</v>
      </c>
      <c r="E287" s="103" t="s">
        <v>2345</v>
      </c>
      <c r="F287" s="103" t="s">
        <v>2346</v>
      </c>
      <c r="G287" s="103" t="s">
        <v>631</v>
      </c>
      <c r="H287" s="103">
        <v>0</v>
      </c>
      <c r="I287" s="112">
        <v>590000000</v>
      </c>
      <c r="J287" s="105" t="s">
        <v>5</v>
      </c>
      <c r="K287" s="103" t="s">
        <v>2160</v>
      </c>
      <c r="L287" s="105" t="s">
        <v>67</v>
      </c>
      <c r="M287" s="103" t="s">
        <v>54</v>
      </c>
      <c r="N287" s="103" t="s">
        <v>1945</v>
      </c>
      <c r="O287" s="103" t="s">
        <v>1946</v>
      </c>
      <c r="P287" s="112" t="s">
        <v>186</v>
      </c>
      <c r="Q287" s="103" t="s">
        <v>187</v>
      </c>
      <c r="R287" s="106">
        <v>540</v>
      </c>
      <c r="S287" s="106">
        <v>303.57</v>
      </c>
      <c r="T287" s="107">
        <f t="shared" si="21"/>
        <v>163927.79999999999</v>
      </c>
      <c r="U287" s="107">
        <f t="shared" si="22"/>
        <v>183599.136</v>
      </c>
      <c r="V287" s="153"/>
      <c r="W287" s="112">
        <v>2016</v>
      </c>
      <c r="X287" s="103"/>
    </row>
    <row r="288" spans="1:24" ht="50.1" customHeight="1">
      <c r="A288" s="102" t="s">
        <v>4530</v>
      </c>
      <c r="B288" s="103" t="s">
        <v>5974</v>
      </c>
      <c r="C288" s="103" t="s">
        <v>2347</v>
      </c>
      <c r="D288" s="104" t="s">
        <v>183</v>
      </c>
      <c r="E288" s="103" t="s">
        <v>2348</v>
      </c>
      <c r="F288" s="103" t="s">
        <v>2349</v>
      </c>
      <c r="G288" s="103" t="s">
        <v>631</v>
      </c>
      <c r="H288" s="103">
        <v>0</v>
      </c>
      <c r="I288" s="112">
        <v>590000000</v>
      </c>
      <c r="J288" s="105" t="s">
        <v>5</v>
      </c>
      <c r="K288" s="103" t="s">
        <v>2160</v>
      </c>
      <c r="L288" s="105" t="s">
        <v>67</v>
      </c>
      <c r="M288" s="103" t="s">
        <v>54</v>
      </c>
      <c r="N288" s="103" t="s">
        <v>1945</v>
      </c>
      <c r="O288" s="103" t="s">
        <v>1946</v>
      </c>
      <c r="P288" s="112" t="s">
        <v>1004</v>
      </c>
      <c r="Q288" s="103" t="s">
        <v>1005</v>
      </c>
      <c r="R288" s="106">
        <v>200</v>
      </c>
      <c r="S288" s="106">
        <v>409.82</v>
      </c>
      <c r="T288" s="107">
        <f t="shared" si="21"/>
        <v>81964</v>
      </c>
      <c r="U288" s="107">
        <f t="shared" si="22"/>
        <v>91799.680000000008</v>
      </c>
      <c r="V288" s="153"/>
      <c r="W288" s="112">
        <v>2016</v>
      </c>
      <c r="X288" s="103"/>
    </row>
    <row r="289" spans="1:61" ht="50.1" customHeight="1">
      <c r="A289" s="102" t="s">
        <v>4531</v>
      </c>
      <c r="B289" s="103" t="s">
        <v>5974</v>
      </c>
      <c r="C289" s="103" t="s">
        <v>2350</v>
      </c>
      <c r="D289" s="104" t="s">
        <v>183</v>
      </c>
      <c r="E289" s="103" t="s">
        <v>2351</v>
      </c>
      <c r="F289" s="103" t="s">
        <v>2352</v>
      </c>
      <c r="G289" s="103" t="s">
        <v>631</v>
      </c>
      <c r="H289" s="103">
        <v>0</v>
      </c>
      <c r="I289" s="112">
        <v>590000000</v>
      </c>
      <c r="J289" s="105" t="s">
        <v>5</v>
      </c>
      <c r="K289" s="103" t="s">
        <v>2160</v>
      </c>
      <c r="L289" s="105" t="s">
        <v>67</v>
      </c>
      <c r="M289" s="103" t="s">
        <v>54</v>
      </c>
      <c r="N289" s="103" t="s">
        <v>1945</v>
      </c>
      <c r="O289" s="103" t="s">
        <v>1946</v>
      </c>
      <c r="P289" s="112" t="s">
        <v>1004</v>
      </c>
      <c r="Q289" s="103" t="s">
        <v>1005</v>
      </c>
      <c r="R289" s="106">
        <v>450</v>
      </c>
      <c r="S289" s="106">
        <v>277.67</v>
      </c>
      <c r="T289" s="107">
        <f t="shared" si="21"/>
        <v>124951.5</v>
      </c>
      <c r="U289" s="107">
        <f t="shared" si="22"/>
        <v>139945.68000000002</v>
      </c>
      <c r="V289" s="153"/>
      <c r="W289" s="112">
        <v>2016</v>
      </c>
      <c r="X289" s="103"/>
    </row>
    <row r="290" spans="1:61" ht="50.1" customHeight="1">
      <c r="A290" s="102" t="s">
        <v>4532</v>
      </c>
      <c r="B290" s="103" t="s">
        <v>5974</v>
      </c>
      <c r="C290" s="103" t="s">
        <v>2353</v>
      </c>
      <c r="D290" s="104" t="s">
        <v>183</v>
      </c>
      <c r="E290" s="103" t="s">
        <v>2354</v>
      </c>
      <c r="F290" s="103" t="s">
        <v>2355</v>
      </c>
      <c r="G290" s="103" t="s">
        <v>631</v>
      </c>
      <c r="H290" s="103">
        <v>0</v>
      </c>
      <c r="I290" s="112">
        <v>590000000</v>
      </c>
      <c r="J290" s="105" t="s">
        <v>5</v>
      </c>
      <c r="K290" s="103" t="s">
        <v>2160</v>
      </c>
      <c r="L290" s="105" t="s">
        <v>67</v>
      </c>
      <c r="M290" s="103" t="s">
        <v>54</v>
      </c>
      <c r="N290" s="103" t="s">
        <v>1945</v>
      </c>
      <c r="O290" s="103" t="s">
        <v>1946</v>
      </c>
      <c r="P290" s="112" t="s">
        <v>186</v>
      </c>
      <c r="Q290" s="103" t="s">
        <v>187</v>
      </c>
      <c r="R290" s="106">
        <v>550</v>
      </c>
      <c r="S290" s="106">
        <v>473.51</v>
      </c>
      <c r="T290" s="107">
        <f t="shared" si="21"/>
        <v>260430.5</v>
      </c>
      <c r="U290" s="107">
        <f t="shared" si="22"/>
        <v>291682.16000000003</v>
      </c>
      <c r="V290" s="153"/>
      <c r="W290" s="112">
        <v>2016</v>
      </c>
      <c r="X290" s="103"/>
    </row>
    <row r="291" spans="1:61" ht="50.1" customHeight="1">
      <c r="A291" s="102" t="s">
        <v>4533</v>
      </c>
      <c r="B291" s="103" t="s">
        <v>5974</v>
      </c>
      <c r="C291" s="104" t="s">
        <v>2651</v>
      </c>
      <c r="D291" s="109" t="s">
        <v>2652</v>
      </c>
      <c r="E291" s="110" t="s">
        <v>2653</v>
      </c>
      <c r="F291" s="110" t="s">
        <v>2654</v>
      </c>
      <c r="G291" s="103" t="s">
        <v>4</v>
      </c>
      <c r="H291" s="103">
        <v>0</v>
      </c>
      <c r="I291" s="111">
        <v>590000000</v>
      </c>
      <c r="J291" s="105" t="s">
        <v>5</v>
      </c>
      <c r="K291" s="129" t="s">
        <v>2655</v>
      </c>
      <c r="L291" s="112" t="s">
        <v>5</v>
      </c>
      <c r="M291" s="110" t="s">
        <v>201</v>
      </c>
      <c r="N291" s="103" t="s">
        <v>2371</v>
      </c>
      <c r="O291" s="111" t="s">
        <v>1946</v>
      </c>
      <c r="P291" s="110" t="s">
        <v>2595</v>
      </c>
      <c r="Q291" s="110" t="s">
        <v>2372</v>
      </c>
      <c r="R291" s="134" t="s">
        <v>2656</v>
      </c>
      <c r="S291" s="110" t="s">
        <v>2657</v>
      </c>
      <c r="T291" s="107">
        <f t="shared" si="21"/>
        <v>22325</v>
      </c>
      <c r="U291" s="107">
        <f t="shared" si="22"/>
        <v>25004.000000000004</v>
      </c>
      <c r="V291" s="110"/>
      <c r="W291" s="112">
        <v>2016</v>
      </c>
      <c r="X291" s="103"/>
    </row>
    <row r="292" spans="1:61" ht="50.1" customHeight="1">
      <c r="A292" s="102" t="s">
        <v>4534</v>
      </c>
      <c r="B292" s="103" t="s">
        <v>5974</v>
      </c>
      <c r="C292" s="104" t="s">
        <v>464</v>
      </c>
      <c r="D292" s="104" t="s">
        <v>465</v>
      </c>
      <c r="E292" s="104" t="s">
        <v>466</v>
      </c>
      <c r="F292" s="104" t="s">
        <v>465</v>
      </c>
      <c r="G292" s="104" t="s">
        <v>4</v>
      </c>
      <c r="H292" s="103">
        <v>0</v>
      </c>
      <c r="I292" s="113">
        <v>590000000</v>
      </c>
      <c r="J292" s="105" t="s">
        <v>5</v>
      </c>
      <c r="K292" s="114" t="s">
        <v>467</v>
      </c>
      <c r="L292" s="105" t="s">
        <v>67</v>
      </c>
      <c r="M292" s="114" t="s">
        <v>144</v>
      </c>
      <c r="N292" s="114" t="s">
        <v>364</v>
      </c>
      <c r="O292" s="105" t="s">
        <v>146</v>
      </c>
      <c r="P292" s="104">
        <v>796</v>
      </c>
      <c r="Q292" s="104" t="s">
        <v>57</v>
      </c>
      <c r="R292" s="209">
        <v>5</v>
      </c>
      <c r="S292" s="209">
        <v>3500</v>
      </c>
      <c r="T292" s="107">
        <f t="shared" si="21"/>
        <v>17500</v>
      </c>
      <c r="U292" s="107">
        <f t="shared" si="22"/>
        <v>19600.000000000004</v>
      </c>
      <c r="V292" s="114"/>
      <c r="W292" s="112">
        <v>2016</v>
      </c>
      <c r="X292" s="103"/>
    </row>
    <row r="293" spans="1:61" ht="50.1" customHeight="1">
      <c r="A293" s="102" t="s">
        <v>4535</v>
      </c>
      <c r="B293" s="103" t="s">
        <v>5974</v>
      </c>
      <c r="C293" s="103" t="s">
        <v>3097</v>
      </c>
      <c r="D293" s="104" t="s">
        <v>3098</v>
      </c>
      <c r="E293" s="103" t="s">
        <v>2852</v>
      </c>
      <c r="F293" s="103" t="s">
        <v>3099</v>
      </c>
      <c r="G293" s="118" t="s">
        <v>4</v>
      </c>
      <c r="H293" s="103">
        <v>0</v>
      </c>
      <c r="I293" s="118" t="s">
        <v>13</v>
      </c>
      <c r="J293" s="112" t="s">
        <v>5</v>
      </c>
      <c r="K293" s="112" t="s">
        <v>143</v>
      </c>
      <c r="L293" s="112" t="s">
        <v>2932</v>
      </c>
      <c r="M293" s="118" t="s">
        <v>144</v>
      </c>
      <c r="N293" s="112" t="s">
        <v>3100</v>
      </c>
      <c r="O293" s="112" t="s">
        <v>146</v>
      </c>
      <c r="P293" s="112" t="s">
        <v>871</v>
      </c>
      <c r="Q293" s="112" t="s">
        <v>57</v>
      </c>
      <c r="R293" s="103">
        <v>29</v>
      </c>
      <c r="S293" s="139">
        <v>6500</v>
      </c>
      <c r="T293" s="107">
        <f t="shared" ref="T293:T367" si="23">R293*S293</f>
        <v>188500</v>
      </c>
      <c r="U293" s="107">
        <f t="shared" ref="U293:U367" si="24">T293*1.12</f>
        <v>211120.00000000003</v>
      </c>
      <c r="V293" s="162"/>
      <c r="W293" s="112">
        <v>2016</v>
      </c>
      <c r="X293" s="123"/>
    </row>
    <row r="294" spans="1:61" ht="50.1" customHeight="1">
      <c r="A294" s="102" t="s">
        <v>4536</v>
      </c>
      <c r="B294" s="103" t="s">
        <v>5974</v>
      </c>
      <c r="C294" s="103" t="s">
        <v>3097</v>
      </c>
      <c r="D294" s="104" t="s">
        <v>3098</v>
      </c>
      <c r="E294" s="103" t="s">
        <v>2852</v>
      </c>
      <c r="F294" s="103" t="s">
        <v>3101</v>
      </c>
      <c r="G294" s="118" t="s">
        <v>4</v>
      </c>
      <c r="H294" s="103">
        <v>0</v>
      </c>
      <c r="I294" s="118" t="s">
        <v>13</v>
      </c>
      <c r="J294" s="112" t="s">
        <v>5</v>
      </c>
      <c r="K294" s="112" t="s">
        <v>143</v>
      </c>
      <c r="L294" s="112" t="s">
        <v>2932</v>
      </c>
      <c r="M294" s="118" t="s">
        <v>144</v>
      </c>
      <c r="N294" s="112" t="s">
        <v>3100</v>
      </c>
      <c r="O294" s="112" t="s">
        <v>146</v>
      </c>
      <c r="P294" s="112" t="s">
        <v>871</v>
      </c>
      <c r="Q294" s="112" t="s">
        <v>57</v>
      </c>
      <c r="R294" s="103">
        <v>24</v>
      </c>
      <c r="S294" s="139">
        <v>6020</v>
      </c>
      <c r="T294" s="107">
        <f t="shared" si="23"/>
        <v>144480</v>
      </c>
      <c r="U294" s="107">
        <f t="shared" si="24"/>
        <v>161817.60000000001</v>
      </c>
      <c r="V294" s="162"/>
      <c r="W294" s="112">
        <v>2016</v>
      </c>
      <c r="X294" s="123"/>
    </row>
    <row r="295" spans="1:61" ht="50.1" customHeight="1">
      <c r="A295" s="102" t="s">
        <v>4537</v>
      </c>
      <c r="B295" s="103" t="s">
        <v>5974</v>
      </c>
      <c r="C295" s="104" t="s">
        <v>1106</v>
      </c>
      <c r="D295" s="104" t="s">
        <v>1107</v>
      </c>
      <c r="E295" s="104" t="s">
        <v>1098</v>
      </c>
      <c r="F295" s="104" t="s">
        <v>1108</v>
      </c>
      <c r="G295" s="104" t="s">
        <v>4</v>
      </c>
      <c r="H295" s="103">
        <v>0</v>
      </c>
      <c r="I295" s="105">
        <v>590000000</v>
      </c>
      <c r="J295" s="105" t="s">
        <v>5</v>
      </c>
      <c r="K295" s="104" t="s">
        <v>866</v>
      </c>
      <c r="L295" s="104" t="s">
        <v>5</v>
      </c>
      <c r="M295" s="104" t="s">
        <v>54</v>
      </c>
      <c r="N295" s="104" t="s">
        <v>884</v>
      </c>
      <c r="O295" s="104" t="s">
        <v>532</v>
      </c>
      <c r="P295" s="105" t="s">
        <v>871</v>
      </c>
      <c r="Q295" s="104" t="s">
        <v>57</v>
      </c>
      <c r="R295" s="106">
        <v>10</v>
      </c>
      <c r="S295" s="106">
        <v>3334.9999999999995</v>
      </c>
      <c r="T295" s="107">
        <f t="shared" si="23"/>
        <v>33349.999999999993</v>
      </c>
      <c r="U295" s="107">
        <f t="shared" si="24"/>
        <v>37351.999999999993</v>
      </c>
      <c r="V295" s="108"/>
      <c r="W295" s="112">
        <v>2016</v>
      </c>
      <c r="X295" s="103"/>
    </row>
    <row r="296" spans="1:61" ht="50.1" customHeight="1">
      <c r="A296" s="102" t="s">
        <v>4538</v>
      </c>
      <c r="B296" s="103" t="s">
        <v>5974</v>
      </c>
      <c r="C296" s="104" t="s">
        <v>1106</v>
      </c>
      <c r="D296" s="104" t="s">
        <v>1107</v>
      </c>
      <c r="E296" s="104" t="s">
        <v>1098</v>
      </c>
      <c r="F296" s="104" t="s">
        <v>1169</v>
      </c>
      <c r="G296" s="103" t="s">
        <v>4</v>
      </c>
      <c r="H296" s="103">
        <v>0</v>
      </c>
      <c r="I296" s="112">
        <v>590000000</v>
      </c>
      <c r="J296" s="112" t="s">
        <v>5</v>
      </c>
      <c r="K296" s="103" t="s">
        <v>866</v>
      </c>
      <c r="L296" s="103" t="s">
        <v>5</v>
      </c>
      <c r="M296" s="103" t="s">
        <v>54</v>
      </c>
      <c r="N296" s="103" t="s">
        <v>1157</v>
      </c>
      <c r="O296" s="103" t="s">
        <v>532</v>
      </c>
      <c r="P296" s="112">
        <v>796</v>
      </c>
      <c r="Q296" s="103" t="s">
        <v>57</v>
      </c>
      <c r="R296" s="106">
        <v>10</v>
      </c>
      <c r="S296" s="106">
        <v>4680.5</v>
      </c>
      <c r="T296" s="107">
        <v>0</v>
      </c>
      <c r="U296" s="107">
        <f>T296*1.12</f>
        <v>0</v>
      </c>
      <c r="V296" s="108"/>
      <c r="W296" s="112">
        <v>2016</v>
      </c>
      <c r="X296" s="103" t="s">
        <v>6683</v>
      </c>
    </row>
    <row r="297" spans="1:61" ht="50.1" customHeight="1">
      <c r="A297" s="102" t="s">
        <v>7363</v>
      </c>
      <c r="B297" s="103" t="s">
        <v>5974</v>
      </c>
      <c r="C297" s="104" t="s">
        <v>1106</v>
      </c>
      <c r="D297" s="104" t="s">
        <v>1107</v>
      </c>
      <c r="E297" s="104" t="s">
        <v>1098</v>
      </c>
      <c r="F297" s="104" t="s">
        <v>1169</v>
      </c>
      <c r="G297" s="103" t="s">
        <v>4</v>
      </c>
      <c r="H297" s="103">
        <v>0</v>
      </c>
      <c r="I297" s="112">
        <v>590000000</v>
      </c>
      <c r="J297" s="112" t="s">
        <v>5</v>
      </c>
      <c r="K297" s="103" t="s">
        <v>866</v>
      </c>
      <c r="L297" s="103" t="s">
        <v>5</v>
      </c>
      <c r="M297" s="103" t="s">
        <v>54</v>
      </c>
      <c r="N297" s="103" t="s">
        <v>1104</v>
      </c>
      <c r="O297" s="103" t="s">
        <v>532</v>
      </c>
      <c r="P297" s="112">
        <v>796</v>
      </c>
      <c r="Q297" s="103" t="s">
        <v>57</v>
      </c>
      <c r="R297" s="106">
        <v>80</v>
      </c>
      <c r="S297" s="106">
        <v>5300</v>
      </c>
      <c r="T297" s="107">
        <f>R297*S297</f>
        <v>424000</v>
      </c>
      <c r="U297" s="107">
        <f>T297*1.12</f>
        <v>474880.00000000006</v>
      </c>
      <c r="V297" s="108"/>
      <c r="W297" s="112">
        <v>2016</v>
      </c>
      <c r="X297" s="103"/>
    </row>
    <row r="298" spans="1:61" s="29" customFormat="1" ht="50.1" customHeight="1">
      <c r="A298" s="220" t="s">
        <v>4539</v>
      </c>
      <c r="B298" s="220" t="s">
        <v>5974</v>
      </c>
      <c r="C298" s="221" t="s">
        <v>460</v>
      </c>
      <c r="D298" s="221" t="s">
        <v>461</v>
      </c>
      <c r="E298" s="221" t="s">
        <v>462</v>
      </c>
      <c r="F298" s="221" t="s">
        <v>463</v>
      </c>
      <c r="G298" s="220" t="s">
        <v>4</v>
      </c>
      <c r="H298" s="220">
        <v>0</v>
      </c>
      <c r="I298" s="426">
        <v>590000000</v>
      </c>
      <c r="J298" s="222" t="s">
        <v>5</v>
      </c>
      <c r="K298" s="222" t="s">
        <v>4227</v>
      </c>
      <c r="L298" s="222" t="s">
        <v>67</v>
      </c>
      <c r="M298" s="70" t="s">
        <v>144</v>
      </c>
      <c r="N298" s="70" t="s">
        <v>364</v>
      </c>
      <c r="O298" s="222" t="s">
        <v>146</v>
      </c>
      <c r="P298" s="220">
        <v>796</v>
      </c>
      <c r="Q298" s="220" t="s">
        <v>57</v>
      </c>
      <c r="R298" s="506">
        <v>300</v>
      </c>
      <c r="S298" s="506">
        <v>23</v>
      </c>
      <c r="T298" s="506">
        <v>0</v>
      </c>
      <c r="U298" s="506">
        <v>0</v>
      </c>
      <c r="V298" s="220"/>
      <c r="W298" s="222">
        <v>2016</v>
      </c>
      <c r="X298" s="220">
        <v>19</v>
      </c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</row>
    <row r="299" spans="1:61" s="29" customFormat="1" ht="50.1" customHeight="1">
      <c r="A299" s="220" t="s">
        <v>9422</v>
      </c>
      <c r="B299" s="220" t="s">
        <v>5974</v>
      </c>
      <c r="C299" s="221" t="s">
        <v>460</v>
      </c>
      <c r="D299" s="221" t="s">
        <v>461</v>
      </c>
      <c r="E299" s="221" t="s">
        <v>462</v>
      </c>
      <c r="F299" s="221" t="s">
        <v>463</v>
      </c>
      <c r="G299" s="220" t="s">
        <v>4</v>
      </c>
      <c r="H299" s="220">
        <v>0</v>
      </c>
      <c r="I299" s="426">
        <v>590000000</v>
      </c>
      <c r="J299" s="222" t="s">
        <v>5</v>
      </c>
      <c r="K299" s="222" t="s">
        <v>9413</v>
      </c>
      <c r="L299" s="222" t="s">
        <v>67</v>
      </c>
      <c r="M299" s="70" t="s">
        <v>144</v>
      </c>
      <c r="N299" s="70" t="s">
        <v>364</v>
      </c>
      <c r="O299" s="222" t="s">
        <v>9407</v>
      </c>
      <c r="P299" s="220">
        <v>796</v>
      </c>
      <c r="Q299" s="220" t="s">
        <v>57</v>
      </c>
      <c r="R299" s="506">
        <v>300</v>
      </c>
      <c r="S299" s="506">
        <v>31.25</v>
      </c>
      <c r="T299" s="506">
        <f>R299*S299</f>
        <v>9375</v>
      </c>
      <c r="U299" s="506">
        <f>T299*1.12</f>
        <v>10500.000000000002</v>
      </c>
      <c r="V299" s="220"/>
      <c r="W299" s="222">
        <v>2016</v>
      </c>
      <c r="X299" s="22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</row>
    <row r="300" spans="1:61" ht="50.1" customHeight="1">
      <c r="A300" s="102" t="s">
        <v>4540</v>
      </c>
      <c r="B300" s="103" t="s">
        <v>5974</v>
      </c>
      <c r="C300" s="104" t="s">
        <v>2220</v>
      </c>
      <c r="D300" s="104" t="s">
        <v>2221</v>
      </c>
      <c r="E300" s="104" t="s">
        <v>2222</v>
      </c>
      <c r="F300" s="104" t="s">
        <v>2223</v>
      </c>
      <c r="G300" s="104" t="s">
        <v>4</v>
      </c>
      <c r="H300" s="103">
        <v>0</v>
      </c>
      <c r="I300" s="105">
        <v>590000000</v>
      </c>
      <c r="J300" s="105" t="s">
        <v>5</v>
      </c>
      <c r="K300" s="104" t="s">
        <v>2160</v>
      </c>
      <c r="L300" s="105" t="s">
        <v>67</v>
      </c>
      <c r="M300" s="104" t="s">
        <v>54</v>
      </c>
      <c r="N300" s="104" t="s">
        <v>2219</v>
      </c>
      <c r="O300" s="104" t="s">
        <v>1946</v>
      </c>
      <c r="P300" s="105">
        <v>166</v>
      </c>
      <c r="Q300" s="104" t="s">
        <v>1204</v>
      </c>
      <c r="R300" s="106">
        <v>300</v>
      </c>
      <c r="S300" s="106">
        <v>120</v>
      </c>
      <c r="T300" s="107">
        <f t="shared" si="23"/>
        <v>36000</v>
      </c>
      <c r="U300" s="107">
        <f t="shared" si="24"/>
        <v>40320.000000000007</v>
      </c>
      <c r="V300" s="108"/>
      <c r="W300" s="112">
        <v>2016</v>
      </c>
      <c r="X300" s="103"/>
    </row>
    <row r="301" spans="1:61" ht="50.1" customHeight="1">
      <c r="A301" s="102" t="s">
        <v>4541</v>
      </c>
      <c r="B301" s="103" t="s">
        <v>5974</v>
      </c>
      <c r="C301" s="104" t="s">
        <v>2428</v>
      </c>
      <c r="D301" s="137" t="s">
        <v>2429</v>
      </c>
      <c r="E301" s="149" t="s">
        <v>2430</v>
      </c>
      <c r="F301" s="103" t="s">
        <v>2431</v>
      </c>
      <c r="G301" s="103" t="s">
        <v>4</v>
      </c>
      <c r="H301" s="103">
        <v>0</v>
      </c>
      <c r="I301" s="111">
        <v>590000000</v>
      </c>
      <c r="J301" s="105" t="s">
        <v>5</v>
      </c>
      <c r="K301" s="129" t="s">
        <v>610</v>
      </c>
      <c r="L301" s="112" t="s">
        <v>5</v>
      </c>
      <c r="M301" s="103" t="s">
        <v>2432</v>
      </c>
      <c r="N301" s="103" t="s">
        <v>2371</v>
      </c>
      <c r="O301" s="111" t="s">
        <v>1946</v>
      </c>
      <c r="P301" s="103">
        <v>166</v>
      </c>
      <c r="Q301" s="103" t="s">
        <v>2372</v>
      </c>
      <c r="R301" s="134">
        <v>300</v>
      </c>
      <c r="S301" s="151">
        <v>286</v>
      </c>
      <c r="T301" s="107">
        <f t="shared" si="23"/>
        <v>85800</v>
      </c>
      <c r="U301" s="107">
        <f t="shared" si="24"/>
        <v>96096.000000000015</v>
      </c>
      <c r="V301" s="197"/>
      <c r="W301" s="112">
        <v>2016</v>
      </c>
      <c r="X301" s="103"/>
    </row>
    <row r="302" spans="1:61" ht="50.1" customHeight="1">
      <c r="A302" s="102" t="s">
        <v>4542</v>
      </c>
      <c r="B302" s="103" t="s">
        <v>5974</v>
      </c>
      <c r="C302" s="104" t="s">
        <v>2433</v>
      </c>
      <c r="D302" s="104" t="s">
        <v>2434</v>
      </c>
      <c r="E302" s="149" t="s">
        <v>2435</v>
      </c>
      <c r="F302" s="149" t="s">
        <v>2436</v>
      </c>
      <c r="G302" s="103" t="s">
        <v>4</v>
      </c>
      <c r="H302" s="103">
        <v>0</v>
      </c>
      <c r="I302" s="111">
        <v>590000000</v>
      </c>
      <c r="J302" s="105" t="s">
        <v>5</v>
      </c>
      <c r="K302" s="129" t="s">
        <v>2437</v>
      </c>
      <c r="L302" s="112" t="s">
        <v>5</v>
      </c>
      <c r="M302" s="103" t="s">
        <v>54</v>
      </c>
      <c r="N302" s="103" t="s">
        <v>2371</v>
      </c>
      <c r="O302" s="111" t="s">
        <v>1946</v>
      </c>
      <c r="P302" s="103">
        <v>166</v>
      </c>
      <c r="Q302" s="103" t="s">
        <v>2372</v>
      </c>
      <c r="R302" s="134">
        <v>1000</v>
      </c>
      <c r="S302" s="140">
        <v>489</v>
      </c>
      <c r="T302" s="107">
        <f t="shared" si="23"/>
        <v>489000</v>
      </c>
      <c r="U302" s="107">
        <f t="shared" si="24"/>
        <v>547680</v>
      </c>
      <c r="V302" s="152"/>
      <c r="W302" s="112">
        <v>2016</v>
      </c>
      <c r="X302" s="103"/>
    </row>
    <row r="303" spans="1:61" ht="50.1" customHeight="1">
      <c r="A303" s="102" t="s">
        <v>4543</v>
      </c>
      <c r="B303" s="103" t="s">
        <v>5974</v>
      </c>
      <c r="C303" s="104" t="s">
        <v>1269</v>
      </c>
      <c r="D303" s="104" t="s">
        <v>1270</v>
      </c>
      <c r="E303" s="104" t="s">
        <v>1271</v>
      </c>
      <c r="F303" s="104" t="s">
        <v>1272</v>
      </c>
      <c r="G303" s="104" t="s">
        <v>4</v>
      </c>
      <c r="H303" s="103">
        <v>0</v>
      </c>
      <c r="I303" s="105" t="s">
        <v>13</v>
      </c>
      <c r="J303" s="105" t="s">
        <v>5</v>
      </c>
      <c r="K303" s="104" t="s">
        <v>1258</v>
      </c>
      <c r="L303" s="104" t="s">
        <v>622</v>
      </c>
      <c r="M303" s="104" t="s">
        <v>54</v>
      </c>
      <c r="N303" s="104" t="s">
        <v>1259</v>
      </c>
      <c r="O303" s="104" t="s">
        <v>1260</v>
      </c>
      <c r="P303" s="105">
        <v>796</v>
      </c>
      <c r="Q303" s="104" t="s">
        <v>57</v>
      </c>
      <c r="R303" s="106">
        <v>1</v>
      </c>
      <c r="S303" s="106">
        <v>1000000</v>
      </c>
      <c r="T303" s="107">
        <f t="shared" si="23"/>
        <v>1000000</v>
      </c>
      <c r="U303" s="107">
        <f t="shared" si="24"/>
        <v>1120000</v>
      </c>
      <c r="V303" s="108"/>
      <c r="W303" s="112">
        <v>2016</v>
      </c>
      <c r="X303" s="103"/>
    </row>
    <row r="304" spans="1:61" ht="50.1" customHeight="1">
      <c r="A304" s="102" t="s">
        <v>4544</v>
      </c>
      <c r="B304" s="103" t="s">
        <v>5974</v>
      </c>
      <c r="C304" s="104" t="s">
        <v>2632</v>
      </c>
      <c r="D304" s="109" t="s">
        <v>2633</v>
      </c>
      <c r="E304" s="103" t="s">
        <v>2634</v>
      </c>
      <c r="F304" s="110" t="s">
        <v>2635</v>
      </c>
      <c r="G304" s="103" t="s">
        <v>4</v>
      </c>
      <c r="H304" s="103">
        <v>0</v>
      </c>
      <c r="I304" s="111">
        <v>590000000</v>
      </c>
      <c r="J304" s="105" t="s">
        <v>5</v>
      </c>
      <c r="K304" s="129" t="s">
        <v>2629</v>
      </c>
      <c r="L304" s="112" t="s">
        <v>5</v>
      </c>
      <c r="M304" s="110" t="s">
        <v>201</v>
      </c>
      <c r="N304" s="103" t="s">
        <v>2371</v>
      </c>
      <c r="O304" s="111" t="s">
        <v>1946</v>
      </c>
      <c r="P304" s="110" t="s">
        <v>1602</v>
      </c>
      <c r="Q304" s="110" t="s">
        <v>2372</v>
      </c>
      <c r="R304" s="134" t="s">
        <v>2411</v>
      </c>
      <c r="S304" s="110" t="s">
        <v>2636</v>
      </c>
      <c r="T304" s="107">
        <f t="shared" si="23"/>
        <v>36700</v>
      </c>
      <c r="U304" s="107">
        <f t="shared" si="24"/>
        <v>41104.000000000007</v>
      </c>
      <c r="V304" s="110"/>
      <c r="W304" s="112">
        <v>2016</v>
      </c>
      <c r="X304" s="103"/>
    </row>
    <row r="305" spans="1:44" ht="50.1" customHeight="1">
      <c r="A305" s="102" t="s">
        <v>4545</v>
      </c>
      <c r="B305" s="103" t="s">
        <v>5974</v>
      </c>
      <c r="C305" s="104" t="s">
        <v>189</v>
      </c>
      <c r="D305" s="104" t="s">
        <v>190</v>
      </c>
      <c r="E305" s="104" t="s">
        <v>191</v>
      </c>
      <c r="F305" s="105" t="s">
        <v>192</v>
      </c>
      <c r="G305" s="105" t="s">
        <v>4</v>
      </c>
      <c r="H305" s="103">
        <v>0</v>
      </c>
      <c r="I305" s="113">
        <v>590000000</v>
      </c>
      <c r="J305" s="105" t="s">
        <v>5</v>
      </c>
      <c r="K305" s="105" t="s">
        <v>193</v>
      </c>
      <c r="L305" s="105" t="s">
        <v>67</v>
      </c>
      <c r="M305" s="114" t="s">
        <v>144</v>
      </c>
      <c r="N305" s="105" t="s">
        <v>145</v>
      </c>
      <c r="O305" s="105" t="s">
        <v>146</v>
      </c>
      <c r="P305" s="105">
        <v>796</v>
      </c>
      <c r="Q305" s="105" t="s">
        <v>57</v>
      </c>
      <c r="R305" s="115">
        <v>2</v>
      </c>
      <c r="S305" s="115">
        <v>3500</v>
      </c>
      <c r="T305" s="107">
        <f t="shared" si="23"/>
        <v>7000</v>
      </c>
      <c r="U305" s="107">
        <f t="shared" si="24"/>
        <v>7840.0000000000009</v>
      </c>
      <c r="V305" s="105"/>
      <c r="W305" s="112">
        <v>2016</v>
      </c>
      <c r="X305" s="103"/>
    </row>
    <row r="306" spans="1:44" ht="50.1" customHeight="1">
      <c r="A306" s="102" t="s">
        <v>4546</v>
      </c>
      <c r="B306" s="103" t="s">
        <v>5974</v>
      </c>
      <c r="C306" s="104" t="s">
        <v>328</v>
      </c>
      <c r="D306" s="104" t="s">
        <v>329</v>
      </c>
      <c r="E306" s="104" t="s">
        <v>330</v>
      </c>
      <c r="F306" s="105" t="s">
        <v>327</v>
      </c>
      <c r="G306" s="105" t="s">
        <v>4</v>
      </c>
      <c r="H306" s="103">
        <v>0</v>
      </c>
      <c r="I306" s="113">
        <v>590000000</v>
      </c>
      <c r="J306" s="105" t="s">
        <v>5</v>
      </c>
      <c r="K306" s="105" t="s">
        <v>309</v>
      </c>
      <c r="L306" s="105" t="s">
        <v>67</v>
      </c>
      <c r="M306" s="114" t="s">
        <v>144</v>
      </c>
      <c r="N306" s="105" t="s">
        <v>145</v>
      </c>
      <c r="O306" s="105" t="s">
        <v>146</v>
      </c>
      <c r="P306" s="105">
        <v>796</v>
      </c>
      <c r="Q306" s="105" t="s">
        <v>57</v>
      </c>
      <c r="R306" s="115">
        <v>4</v>
      </c>
      <c r="S306" s="115">
        <v>13000</v>
      </c>
      <c r="T306" s="107">
        <f t="shared" si="23"/>
        <v>52000</v>
      </c>
      <c r="U306" s="107">
        <f t="shared" si="24"/>
        <v>58240.000000000007</v>
      </c>
      <c r="V306" s="105"/>
      <c r="W306" s="112">
        <v>2016</v>
      </c>
      <c r="X306" s="103"/>
    </row>
    <row r="307" spans="1:44" ht="50.1" customHeight="1">
      <c r="A307" s="102" t="s">
        <v>4547</v>
      </c>
      <c r="B307" s="103" t="s">
        <v>5974</v>
      </c>
      <c r="C307" s="104" t="s">
        <v>331</v>
      </c>
      <c r="D307" s="104" t="s">
        <v>329</v>
      </c>
      <c r="E307" s="104" t="s">
        <v>332</v>
      </c>
      <c r="F307" s="105" t="s">
        <v>327</v>
      </c>
      <c r="G307" s="105" t="s">
        <v>4</v>
      </c>
      <c r="H307" s="103">
        <v>0</v>
      </c>
      <c r="I307" s="113">
        <v>590000000</v>
      </c>
      <c r="J307" s="105" t="s">
        <v>5</v>
      </c>
      <c r="K307" s="105" t="s">
        <v>309</v>
      </c>
      <c r="L307" s="105" t="s">
        <v>67</v>
      </c>
      <c r="M307" s="114" t="s">
        <v>144</v>
      </c>
      <c r="N307" s="105" t="s">
        <v>145</v>
      </c>
      <c r="O307" s="105" t="s">
        <v>146</v>
      </c>
      <c r="P307" s="105">
        <v>796</v>
      </c>
      <c r="Q307" s="105" t="s">
        <v>57</v>
      </c>
      <c r="R307" s="115">
        <v>4</v>
      </c>
      <c r="S307" s="115">
        <v>13000</v>
      </c>
      <c r="T307" s="107">
        <f t="shared" si="23"/>
        <v>52000</v>
      </c>
      <c r="U307" s="107">
        <f t="shared" si="24"/>
        <v>58240.000000000007</v>
      </c>
      <c r="V307" s="105"/>
      <c r="W307" s="112">
        <v>2016</v>
      </c>
      <c r="X307" s="103"/>
    </row>
    <row r="308" spans="1:44" ht="50.1" customHeight="1">
      <c r="A308" s="102" t="s">
        <v>4548</v>
      </c>
      <c r="B308" s="103" t="s">
        <v>5974</v>
      </c>
      <c r="C308" s="104" t="s">
        <v>333</v>
      </c>
      <c r="D308" s="104" t="s">
        <v>329</v>
      </c>
      <c r="E308" s="104" t="s">
        <v>334</v>
      </c>
      <c r="F308" s="105" t="s">
        <v>327</v>
      </c>
      <c r="G308" s="105" t="s">
        <v>4</v>
      </c>
      <c r="H308" s="103">
        <v>0</v>
      </c>
      <c r="I308" s="113">
        <v>590000000</v>
      </c>
      <c r="J308" s="105" t="s">
        <v>5</v>
      </c>
      <c r="K308" s="105" t="s">
        <v>309</v>
      </c>
      <c r="L308" s="105" t="s">
        <v>67</v>
      </c>
      <c r="M308" s="114" t="s">
        <v>144</v>
      </c>
      <c r="N308" s="105" t="s">
        <v>145</v>
      </c>
      <c r="O308" s="105" t="s">
        <v>146</v>
      </c>
      <c r="P308" s="105">
        <v>796</v>
      </c>
      <c r="Q308" s="105" t="s">
        <v>57</v>
      </c>
      <c r="R308" s="115">
        <v>4</v>
      </c>
      <c r="S308" s="115">
        <v>13000</v>
      </c>
      <c r="T308" s="107">
        <f t="shared" si="23"/>
        <v>52000</v>
      </c>
      <c r="U308" s="107">
        <f t="shared" si="24"/>
        <v>58240.000000000007</v>
      </c>
      <c r="V308" s="105"/>
      <c r="W308" s="112">
        <v>2016</v>
      </c>
      <c r="X308" s="103"/>
    </row>
    <row r="309" spans="1:44" s="29" customFormat="1" ht="50.1" customHeight="1">
      <c r="A309" s="57" t="s">
        <v>4549</v>
      </c>
      <c r="B309" s="103" t="s">
        <v>5974</v>
      </c>
      <c r="C309" s="104" t="s">
        <v>339</v>
      </c>
      <c r="D309" s="104" t="s">
        <v>329</v>
      </c>
      <c r="E309" s="104" t="s">
        <v>340</v>
      </c>
      <c r="F309" s="105" t="s">
        <v>337</v>
      </c>
      <c r="G309" s="112" t="s">
        <v>4</v>
      </c>
      <c r="H309" s="103">
        <v>0</v>
      </c>
      <c r="I309" s="118">
        <v>590000000</v>
      </c>
      <c r="J309" s="112" t="s">
        <v>5</v>
      </c>
      <c r="K309" s="112" t="s">
        <v>338</v>
      </c>
      <c r="L309" s="112" t="s">
        <v>67</v>
      </c>
      <c r="M309" s="127" t="s">
        <v>144</v>
      </c>
      <c r="N309" s="112" t="s">
        <v>145</v>
      </c>
      <c r="O309" s="112" t="s">
        <v>146</v>
      </c>
      <c r="P309" s="112">
        <v>796</v>
      </c>
      <c r="Q309" s="112" t="s">
        <v>57</v>
      </c>
      <c r="R309" s="115">
        <v>2</v>
      </c>
      <c r="S309" s="115">
        <v>38000</v>
      </c>
      <c r="T309" s="107">
        <v>0</v>
      </c>
      <c r="U309" s="107">
        <f t="shared" ref="U309:U320" si="25">T309*1.12</f>
        <v>0</v>
      </c>
      <c r="V309" s="105"/>
      <c r="W309" s="112">
        <v>2016</v>
      </c>
      <c r="X309" s="103" t="s">
        <v>7149</v>
      </c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</row>
    <row r="310" spans="1:44" s="29" customFormat="1" ht="50.1" customHeight="1">
      <c r="A310" s="57" t="s">
        <v>7156</v>
      </c>
      <c r="B310" s="103" t="s">
        <v>5974</v>
      </c>
      <c r="C310" s="104" t="s">
        <v>339</v>
      </c>
      <c r="D310" s="104" t="s">
        <v>329</v>
      </c>
      <c r="E310" s="104" t="s">
        <v>340</v>
      </c>
      <c r="F310" s="105" t="s">
        <v>337</v>
      </c>
      <c r="G310" s="112" t="s">
        <v>4</v>
      </c>
      <c r="H310" s="103">
        <v>0</v>
      </c>
      <c r="I310" s="118">
        <v>590000000</v>
      </c>
      <c r="J310" s="112" t="s">
        <v>5</v>
      </c>
      <c r="K310" s="112" t="s">
        <v>479</v>
      </c>
      <c r="L310" s="112" t="s">
        <v>67</v>
      </c>
      <c r="M310" s="127" t="s">
        <v>144</v>
      </c>
      <c r="N310" s="112" t="s">
        <v>7151</v>
      </c>
      <c r="O310" s="112" t="s">
        <v>146</v>
      </c>
      <c r="P310" s="112">
        <v>796</v>
      </c>
      <c r="Q310" s="112" t="s">
        <v>57</v>
      </c>
      <c r="R310" s="115">
        <v>1</v>
      </c>
      <c r="S310" s="115">
        <v>49464.29</v>
      </c>
      <c r="T310" s="107">
        <f t="shared" ref="T310" si="26">R310*S310</f>
        <v>49464.29</v>
      </c>
      <c r="U310" s="107">
        <f t="shared" si="25"/>
        <v>55400.00480000001</v>
      </c>
      <c r="V310" s="105"/>
      <c r="W310" s="112">
        <v>2016</v>
      </c>
      <c r="X310" s="103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</row>
    <row r="311" spans="1:44" s="29" customFormat="1" ht="50.1" customHeight="1">
      <c r="A311" s="57" t="s">
        <v>4550</v>
      </c>
      <c r="B311" s="103" t="s">
        <v>5974</v>
      </c>
      <c r="C311" s="104" t="s">
        <v>341</v>
      </c>
      <c r="D311" s="104" t="s">
        <v>329</v>
      </c>
      <c r="E311" s="104" t="s">
        <v>342</v>
      </c>
      <c r="F311" s="105" t="s">
        <v>337</v>
      </c>
      <c r="G311" s="112" t="s">
        <v>4</v>
      </c>
      <c r="H311" s="103">
        <v>0</v>
      </c>
      <c r="I311" s="118">
        <v>590000000</v>
      </c>
      <c r="J311" s="112" t="s">
        <v>5</v>
      </c>
      <c r="K311" s="112" t="s">
        <v>338</v>
      </c>
      <c r="L311" s="112" t="s">
        <v>67</v>
      </c>
      <c r="M311" s="127" t="s">
        <v>144</v>
      </c>
      <c r="N311" s="112" t="s">
        <v>145</v>
      </c>
      <c r="O311" s="112" t="s">
        <v>146</v>
      </c>
      <c r="P311" s="112">
        <v>796</v>
      </c>
      <c r="Q311" s="112" t="s">
        <v>57</v>
      </c>
      <c r="R311" s="115">
        <v>2</v>
      </c>
      <c r="S311" s="115">
        <v>38000</v>
      </c>
      <c r="T311" s="107">
        <v>0</v>
      </c>
      <c r="U311" s="107">
        <f t="shared" si="25"/>
        <v>0</v>
      </c>
      <c r="V311" s="105"/>
      <c r="W311" s="112">
        <v>2016</v>
      </c>
      <c r="X311" s="103" t="s">
        <v>7149</v>
      </c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</row>
    <row r="312" spans="1:44" s="29" customFormat="1" ht="50.1" customHeight="1">
      <c r="A312" s="57" t="s">
        <v>7157</v>
      </c>
      <c r="B312" s="103" t="s">
        <v>5974</v>
      </c>
      <c r="C312" s="104" t="s">
        <v>341</v>
      </c>
      <c r="D312" s="104" t="s">
        <v>329</v>
      </c>
      <c r="E312" s="104" t="s">
        <v>342</v>
      </c>
      <c r="F312" s="105" t="s">
        <v>337</v>
      </c>
      <c r="G312" s="112" t="s">
        <v>4</v>
      </c>
      <c r="H312" s="103">
        <v>0</v>
      </c>
      <c r="I312" s="118">
        <v>590000000</v>
      </c>
      <c r="J312" s="112" t="s">
        <v>5</v>
      </c>
      <c r="K312" s="112" t="s">
        <v>479</v>
      </c>
      <c r="L312" s="112" t="s">
        <v>67</v>
      </c>
      <c r="M312" s="127" t="s">
        <v>144</v>
      </c>
      <c r="N312" s="112" t="s">
        <v>7151</v>
      </c>
      <c r="O312" s="112" t="s">
        <v>146</v>
      </c>
      <c r="P312" s="112">
        <v>796</v>
      </c>
      <c r="Q312" s="112" t="s">
        <v>57</v>
      </c>
      <c r="R312" s="115">
        <v>1</v>
      </c>
      <c r="S312" s="115">
        <v>49464.29</v>
      </c>
      <c r="T312" s="107">
        <f t="shared" ref="T312" si="27">R312*S312</f>
        <v>49464.29</v>
      </c>
      <c r="U312" s="107">
        <f t="shared" si="25"/>
        <v>55400.00480000001</v>
      </c>
      <c r="V312" s="105"/>
      <c r="W312" s="112">
        <v>2016</v>
      </c>
      <c r="X312" s="103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</row>
    <row r="313" spans="1:44" s="29" customFormat="1" ht="50.1" customHeight="1">
      <c r="A313" s="57" t="s">
        <v>4551</v>
      </c>
      <c r="B313" s="103" t="s">
        <v>5974</v>
      </c>
      <c r="C313" s="104" t="s">
        <v>343</v>
      </c>
      <c r="D313" s="104" t="s">
        <v>329</v>
      </c>
      <c r="E313" s="104" t="s">
        <v>344</v>
      </c>
      <c r="F313" s="105" t="s">
        <v>337</v>
      </c>
      <c r="G313" s="112" t="s">
        <v>4</v>
      </c>
      <c r="H313" s="103">
        <v>0</v>
      </c>
      <c r="I313" s="118">
        <v>590000000</v>
      </c>
      <c r="J313" s="112" t="s">
        <v>5</v>
      </c>
      <c r="K313" s="112" t="s">
        <v>338</v>
      </c>
      <c r="L313" s="112" t="s">
        <v>67</v>
      </c>
      <c r="M313" s="127" t="s">
        <v>144</v>
      </c>
      <c r="N313" s="112" t="s">
        <v>145</v>
      </c>
      <c r="O313" s="112" t="s">
        <v>146</v>
      </c>
      <c r="P313" s="112">
        <v>796</v>
      </c>
      <c r="Q313" s="112" t="s">
        <v>57</v>
      </c>
      <c r="R313" s="115">
        <v>2</v>
      </c>
      <c r="S313" s="115">
        <v>38000</v>
      </c>
      <c r="T313" s="107">
        <v>0</v>
      </c>
      <c r="U313" s="107">
        <f t="shared" si="25"/>
        <v>0</v>
      </c>
      <c r="V313" s="105"/>
      <c r="W313" s="112">
        <v>2016</v>
      </c>
      <c r="X313" s="103" t="s">
        <v>7149</v>
      </c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</row>
    <row r="314" spans="1:44" s="29" customFormat="1" ht="50.1" customHeight="1">
      <c r="A314" s="57" t="s">
        <v>7158</v>
      </c>
      <c r="B314" s="103" t="s">
        <v>5974</v>
      </c>
      <c r="C314" s="104" t="s">
        <v>343</v>
      </c>
      <c r="D314" s="104" t="s">
        <v>329</v>
      </c>
      <c r="E314" s="104" t="s">
        <v>344</v>
      </c>
      <c r="F314" s="105" t="s">
        <v>337</v>
      </c>
      <c r="G314" s="112" t="s">
        <v>4</v>
      </c>
      <c r="H314" s="103">
        <v>0</v>
      </c>
      <c r="I314" s="118">
        <v>590000000</v>
      </c>
      <c r="J314" s="112" t="s">
        <v>5</v>
      </c>
      <c r="K314" s="112" t="s">
        <v>479</v>
      </c>
      <c r="L314" s="112" t="s">
        <v>67</v>
      </c>
      <c r="M314" s="127" t="s">
        <v>144</v>
      </c>
      <c r="N314" s="112" t="s">
        <v>7151</v>
      </c>
      <c r="O314" s="112" t="s">
        <v>146</v>
      </c>
      <c r="P314" s="112">
        <v>796</v>
      </c>
      <c r="Q314" s="112" t="s">
        <v>57</v>
      </c>
      <c r="R314" s="115">
        <v>1</v>
      </c>
      <c r="S314" s="115">
        <v>49464.29</v>
      </c>
      <c r="T314" s="107">
        <f>R314*S314</f>
        <v>49464.29</v>
      </c>
      <c r="U314" s="107">
        <f t="shared" si="25"/>
        <v>55400.00480000001</v>
      </c>
      <c r="V314" s="105"/>
      <c r="W314" s="112">
        <v>2016</v>
      </c>
      <c r="X314" s="103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</row>
    <row r="315" spans="1:44" s="29" customFormat="1" ht="50.1" customHeight="1">
      <c r="A315" s="57" t="s">
        <v>4552</v>
      </c>
      <c r="B315" s="103" t="s">
        <v>5974</v>
      </c>
      <c r="C315" s="104" t="s">
        <v>339</v>
      </c>
      <c r="D315" s="104" t="s">
        <v>329</v>
      </c>
      <c r="E315" s="104" t="s">
        <v>340</v>
      </c>
      <c r="F315" s="105" t="s">
        <v>337</v>
      </c>
      <c r="G315" s="112" t="s">
        <v>4</v>
      </c>
      <c r="H315" s="103">
        <v>0</v>
      </c>
      <c r="I315" s="118">
        <v>590000000</v>
      </c>
      <c r="J315" s="112" t="s">
        <v>5</v>
      </c>
      <c r="K315" s="112" t="s">
        <v>264</v>
      </c>
      <c r="L315" s="112" t="s">
        <v>67</v>
      </c>
      <c r="M315" s="127" t="s">
        <v>144</v>
      </c>
      <c r="N315" s="112" t="s">
        <v>145</v>
      </c>
      <c r="O315" s="112" t="s">
        <v>146</v>
      </c>
      <c r="P315" s="112">
        <v>796</v>
      </c>
      <c r="Q315" s="112" t="s">
        <v>57</v>
      </c>
      <c r="R315" s="115">
        <v>3</v>
      </c>
      <c r="S315" s="115">
        <v>37000</v>
      </c>
      <c r="T315" s="107">
        <v>0</v>
      </c>
      <c r="U315" s="107">
        <f t="shared" si="25"/>
        <v>0</v>
      </c>
      <c r="V315" s="105"/>
      <c r="W315" s="112">
        <v>2016</v>
      </c>
      <c r="X315" s="103" t="s">
        <v>7149</v>
      </c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</row>
    <row r="316" spans="1:44" s="29" customFormat="1" ht="50.1" customHeight="1">
      <c r="A316" s="57" t="s">
        <v>7152</v>
      </c>
      <c r="B316" s="103" t="s">
        <v>5974</v>
      </c>
      <c r="C316" s="104" t="s">
        <v>339</v>
      </c>
      <c r="D316" s="104" t="s">
        <v>329</v>
      </c>
      <c r="E316" s="104" t="s">
        <v>340</v>
      </c>
      <c r="F316" s="105" t="s">
        <v>337</v>
      </c>
      <c r="G316" s="112" t="s">
        <v>4</v>
      </c>
      <c r="H316" s="103">
        <v>0</v>
      </c>
      <c r="I316" s="118">
        <v>590000000</v>
      </c>
      <c r="J316" s="112" t="s">
        <v>5</v>
      </c>
      <c r="K316" s="112" t="s">
        <v>479</v>
      </c>
      <c r="L316" s="112" t="s">
        <v>67</v>
      </c>
      <c r="M316" s="127" t="s">
        <v>144</v>
      </c>
      <c r="N316" s="112" t="s">
        <v>7151</v>
      </c>
      <c r="O316" s="112" t="s">
        <v>146</v>
      </c>
      <c r="P316" s="112">
        <v>796</v>
      </c>
      <c r="Q316" s="112" t="s">
        <v>57</v>
      </c>
      <c r="R316" s="115">
        <v>2</v>
      </c>
      <c r="S316" s="115">
        <v>14285.72</v>
      </c>
      <c r="T316" s="107">
        <f t="shared" ref="T316" si="28">R316*S316</f>
        <v>28571.439999999999</v>
      </c>
      <c r="U316" s="107">
        <f t="shared" si="25"/>
        <v>32000.0128</v>
      </c>
      <c r="V316" s="105"/>
      <c r="W316" s="112">
        <v>2016</v>
      </c>
      <c r="X316" s="103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</row>
    <row r="317" spans="1:44" s="29" customFormat="1" ht="50.1" customHeight="1">
      <c r="A317" s="57" t="s">
        <v>4553</v>
      </c>
      <c r="B317" s="103" t="s">
        <v>5974</v>
      </c>
      <c r="C317" s="104" t="s">
        <v>341</v>
      </c>
      <c r="D317" s="104" t="s">
        <v>329</v>
      </c>
      <c r="E317" s="104" t="s">
        <v>342</v>
      </c>
      <c r="F317" s="105" t="s">
        <v>337</v>
      </c>
      <c r="G317" s="112" t="s">
        <v>4</v>
      </c>
      <c r="H317" s="103">
        <v>0</v>
      </c>
      <c r="I317" s="118">
        <v>590000000</v>
      </c>
      <c r="J317" s="112" t="s">
        <v>5</v>
      </c>
      <c r="K317" s="112" t="s">
        <v>264</v>
      </c>
      <c r="L317" s="112" t="s">
        <v>67</v>
      </c>
      <c r="M317" s="127" t="s">
        <v>144</v>
      </c>
      <c r="N317" s="112" t="s">
        <v>145</v>
      </c>
      <c r="O317" s="112" t="s">
        <v>146</v>
      </c>
      <c r="P317" s="112">
        <v>796</v>
      </c>
      <c r="Q317" s="112" t="s">
        <v>57</v>
      </c>
      <c r="R317" s="115">
        <v>3</v>
      </c>
      <c r="S317" s="115">
        <v>37000</v>
      </c>
      <c r="T317" s="107">
        <v>0</v>
      </c>
      <c r="U317" s="107">
        <f t="shared" si="25"/>
        <v>0</v>
      </c>
      <c r="V317" s="105"/>
      <c r="W317" s="112">
        <v>2016</v>
      </c>
      <c r="X317" s="103" t="s">
        <v>7149</v>
      </c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</row>
    <row r="318" spans="1:44" s="29" customFormat="1" ht="50.1" customHeight="1">
      <c r="A318" s="57" t="s">
        <v>7153</v>
      </c>
      <c r="B318" s="103" t="s">
        <v>5974</v>
      </c>
      <c r="C318" s="104" t="s">
        <v>341</v>
      </c>
      <c r="D318" s="104" t="s">
        <v>329</v>
      </c>
      <c r="E318" s="104" t="s">
        <v>342</v>
      </c>
      <c r="F318" s="105" t="s">
        <v>337</v>
      </c>
      <c r="G318" s="112" t="s">
        <v>4</v>
      </c>
      <c r="H318" s="103">
        <v>0</v>
      </c>
      <c r="I318" s="118">
        <v>590000000</v>
      </c>
      <c r="J318" s="112" t="s">
        <v>5</v>
      </c>
      <c r="K318" s="112" t="s">
        <v>479</v>
      </c>
      <c r="L318" s="112" t="s">
        <v>67</v>
      </c>
      <c r="M318" s="127" t="s">
        <v>144</v>
      </c>
      <c r="N318" s="112" t="s">
        <v>7151</v>
      </c>
      <c r="O318" s="112" t="s">
        <v>146</v>
      </c>
      <c r="P318" s="112">
        <v>796</v>
      </c>
      <c r="Q318" s="112" t="s">
        <v>57</v>
      </c>
      <c r="R318" s="115">
        <v>2</v>
      </c>
      <c r="S318" s="115">
        <v>14285.72</v>
      </c>
      <c r="T318" s="107">
        <f t="shared" ref="T318" si="29">R318*S318</f>
        <v>28571.439999999999</v>
      </c>
      <c r="U318" s="107">
        <f t="shared" si="25"/>
        <v>32000.0128</v>
      </c>
      <c r="V318" s="105"/>
      <c r="W318" s="112">
        <v>2016</v>
      </c>
      <c r="X318" s="103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</row>
    <row r="319" spans="1:44" s="29" customFormat="1" ht="50.1" customHeight="1">
      <c r="A319" s="57" t="s">
        <v>4554</v>
      </c>
      <c r="B319" s="103" t="s">
        <v>5974</v>
      </c>
      <c r="C319" s="104" t="s">
        <v>343</v>
      </c>
      <c r="D319" s="104" t="s">
        <v>329</v>
      </c>
      <c r="E319" s="104" t="s">
        <v>344</v>
      </c>
      <c r="F319" s="105" t="s">
        <v>337</v>
      </c>
      <c r="G319" s="112" t="s">
        <v>4</v>
      </c>
      <c r="H319" s="103">
        <v>0</v>
      </c>
      <c r="I319" s="118">
        <v>590000000</v>
      </c>
      <c r="J319" s="112" t="s">
        <v>5</v>
      </c>
      <c r="K319" s="112" t="s">
        <v>264</v>
      </c>
      <c r="L319" s="112" t="s">
        <v>67</v>
      </c>
      <c r="M319" s="127" t="s">
        <v>144</v>
      </c>
      <c r="N319" s="112" t="s">
        <v>145</v>
      </c>
      <c r="O319" s="112" t="s">
        <v>146</v>
      </c>
      <c r="P319" s="112">
        <v>796</v>
      </c>
      <c r="Q319" s="112" t="s">
        <v>57</v>
      </c>
      <c r="R319" s="115">
        <v>3</v>
      </c>
      <c r="S319" s="115">
        <v>37000</v>
      </c>
      <c r="T319" s="107">
        <v>0</v>
      </c>
      <c r="U319" s="107">
        <f t="shared" si="25"/>
        <v>0</v>
      </c>
      <c r="V319" s="105"/>
      <c r="W319" s="112">
        <v>2016</v>
      </c>
      <c r="X319" s="103" t="s">
        <v>7149</v>
      </c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</row>
    <row r="320" spans="1:44" s="29" customFormat="1" ht="50.1" customHeight="1">
      <c r="A320" s="57" t="s">
        <v>7154</v>
      </c>
      <c r="B320" s="103" t="s">
        <v>5974</v>
      </c>
      <c r="C320" s="104" t="s">
        <v>343</v>
      </c>
      <c r="D320" s="104" t="s">
        <v>329</v>
      </c>
      <c r="E320" s="104" t="s">
        <v>344</v>
      </c>
      <c r="F320" s="105" t="s">
        <v>337</v>
      </c>
      <c r="G320" s="112" t="s">
        <v>4</v>
      </c>
      <c r="H320" s="103">
        <v>0</v>
      </c>
      <c r="I320" s="118">
        <v>590000000</v>
      </c>
      <c r="J320" s="112" t="s">
        <v>5</v>
      </c>
      <c r="K320" s="112" t="s">
        <v>479</v>
      </c>
      <c r="L320" s="112" t="s">
        <v>67</v>
      </c>
      <c r="M320" s="127" t="s">
        <v>144</v>
      </c>
      <c r="N320" s="112" t="s">
        <v>7151</v>
      </c>
      <c r="O320" s="112" t="s">
        <v>146</v>
      </c>
      <c r="P320" s="112">
        <v>796</v>
      </c>
      <c r="Q320" s="112" t="s">
        <v>57</v>
      </c>
      <c r="R320" s="115">
        <v>2</v>
      </c>
      <c r="S320" s="115">
        <v>14285.72</v>
      </c>
      <c r="T320" s="107">
        <f t="shared" ref="T320" si="30">R320*S320</f>
        <v>28571.439999999999</v>
      </c>
      <c r="U320" s="107">
        <f t="shared" si="25"/>
        <v>32000.0128</v>
      </c>
      <c r="V320" s="105"/>
      <c r="W320" s="112">
        <v>2016</v>
      </c>
      <c r="X320" s="103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</row>
    <row r="321" spans="1:44" ht="50.1" customHeight="1">
      <c r="A321" s="102" t="s">
        <v>4555</v>
      </c>
      <c r="B321" s="103" t="s">
        <v>5974</v>
      </c>
      <c r="C321" s="104" t="s">
        <v>323</v>
      </c>
      <c r="D321" s="104" t="s">
        <v>324</v>
      </c>
      <c r="E321" s="104" t="s">
        <v>325</v>
      </c>
      <c r="F321" s="104" t="s">
        <v>326</v>
      </c>
      <c r="G321" s="105" t="s">
        <v>4</v>
      </c>
      <c r="H321" s="103">
        <v>0</v>
      </c>
      <c r="I321" s="113">
        <v>590000000</v>
      </c>
      <c r="J321" s="105" t="s">
        <v>5</v>
      </c>
      <c r="K321" s="105" t="s">
        <v>307</v>
      </c>
      <c r="L321" s="105" t="s">
        <v>67</v>
      </c>
      <c r="M321" s="114" t="s">
        <v>144</v>
      </c>
      <c r="N321" s="105" t="s">
        <v>145</v>
      </c>
      <c r="O321" s="105" t="s">
        <v>146</v>
      </c>
      <c r="P321" s="105">
        <v>796</v>
      </c>
      <c r="Q321" s="105" t="s">
        <v>57</v>
      </c>
      <c r="R321" s="115">
        <v>70</v>
      </c>
      <c r="S321" s="115">
        <v>4900</v>
      </c>
      <c r="T321" s="107">
        <f t="shared" si="23"/>
        <v>343000</v>
      </c>
      <c r="U321" s="107">
        <f t="shared" si="24"/>
        <v>384160.00000000006</v>
      </c>
      <c r="V321" s="105"/>
      <c r="W321" s="112">
        <v>2016</v>
      </c>
      <c r="X321" s="103"/>
    </row>
    <row r="322" spans="1:44" ht="50.1" customHeight="1">
      <c r="A322" s="102" t="s">
        <v>4556</v>
      </c>
      <c r="B322" s="103" t="s">
        <v>5974</v>
      </c>
      <c r="C322" s="104" t="s">
        <v>323</v>
      </c>
      <c r="D322" s="104" t="s">
        <v>324</v>
      </c>
      <c r="E322" s="104" t="s">
        <v>325</v>
      </c>
      <c r="F322" s="105" t="s">
        <v>327</v>
      </c>
      <c r="G322" s="105" t="s">
        <v>4</v>
      </c>
      <c r="H322" s="103">
        <v>0</v>
      </c>
      <c r="I322" s="113">
        <v>590000000</v>
      </c>
      <c r="J322" s="105" t="s">
        <v>5</v>
      </c>
      <c r="K322" s="105" t="s">
        <v>4227</v>
      </c>
      <c r="L322" s="105" t="s">
        <v>67</v>
      </c>
      <c r="M322" s="114" t="s">
        <v>144</v>
      </c>
      <c r="N322" s="105" t="s">
        <v>145</v>
      </c>
      <c r="O322" s="105" t="s">
        <v>146</v>
      </c>
      <c r="P322" s="105">
        <v>796</v>
      </c>
      <c r="Q322" s="105" t="s">
        <v>57</v>
      </c>
      <c r="R322" s="115">
        <v>40</v>
      </c>
      <c r="S322" s="115">
        <v>12500</v>
      </c>
      <c r="T322" s="107">
        <f t="shared" si="23"/>
        <v>500000</v>
      </c>
      <c r="U322" s="107">
        <f t="shared" si="24"/>
        <v>560000</v>
      </c>
      <c r="V322" s="105"/>
      <c r="W322" s="112">
        <v>2016</v>
      </c>
      <c r="X322" s="103"/>
    </row>
    <row r="323" spans="1:44" s="29" customFormat="1" ht="50.1" customHeight="1">
      <c r="A323" s="57" t="s">
        <v>4557</v>
      </c>
      <c r="B323" s="103" t="s">
        <v>5974</v>
      </c>
      <c r="C323" s="104" t="s">
        <v>335</v>
      </c>
      <c r="D323" s="104" t="s">
        <v>336</v>
      </c>
      <c r="E323" s="104" t="s">
        <v>325</v>
      </c>
      <c r="F323" s="105" t="s">
        <v>337</v>
      </c>
      <c r="G323" s="112" t="s">
        <v>4</v>
      </c>
      <c r="H323" s="103">
        <v>0</v>
      </c>
      <c r="I323" s="118">
        <v>590000000</v>
      </c>
      <c r="J323" s="112" t="s">
        <v>5</v>
      </c>
      <c r="K323" s="112" t="s">
        <v>338</v>
      </c>
      <c r="L323" s="112" t="s">
        <v>67</v>
      </c>
      <c r="M323" s="127" t="s">
        <v>144</v>
      </c>
      <c r="N323" s="112" t="s">
        <v>145</v>
      </c>
      <c r="O323" s="112" t="s">
        <v>146</v>
      </c>
      <c r="P323" s="112">
        <v>796</v>
      </c>
      <c r="Q323" s="112" t="s">
        <v>57</v>
      </c>
      <c r="R323" s="115">
        <v>2</v>
      </c>
      <c r="S323" s="115">
        <v>38000</v>
      </c>
      <c r="T323" s="107">
        <v>0</v>
      </c>
      <c r="U323" s="107">
        <f>T323*1.12</f>
        <v>0</v>
      </c>
      <c r="V323" s="105"/>
      <c r="W323" s="112">
        <v>2016</v>
      </c>
      <c r="X323" s="103" t="s">
        <v>7149</v>
      </c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</row>
    <row r="324" spans="1:44" s="29" customFormat="1" ht="50.1" customHeight="1">
      <c r="A324" s="57" t="s">
        <v>7155</v>
      </c>
      <c r="B324" s="103" t="s">
        <v>5974</v>
      </c>
      <c r="C324" s="104" t="s">
        <v>335</v>
      </c>
      <c r="D324" s="104" t="s">
        <v>336</v>
      </c>
      <c r="E324" s="104" t="s">
        <v>325</v>
      </c>
      <c r="F324" s="105" t="s">
        <v>337</v>
      </c>
      <c r="G324" s="112" t="s">
        <v>4</v>
      </c>
      <c r="H324" s="103">
        <v>0</v>
      </c>
      <c r="I324" s="118">
        <v>590000000</v>
      </c>
      <c r="J324" s="112" t="s">
        <v>5</v>
      </c>
      <c r="K324" s="112" t="s">
        <v>479</v>
      </c>
      <c r="L324" s="112" t="s">
        <v>67</v>
      </c>
      <c r="M324" s="127" t="s">
        <v>144</v>
      </c>
      <c r="N324" s="112" t="s">
        <v>7151</v>
      </c>
      <c r="O324" s="112" t="s">
        <v>146</v>
      </c>
      <c r="P324" s="112">
        <v>796</v>
      </c>
      <c r="Q324" s="112" t="s">
        <v>57</v>
      </c>
      <c r="R324" s="115">
        <v>1</v>
      </c>
      <c r="S324" s="115">
        <v>49464.29</v>
      </c>
      <c r="T324" s="107">
        <f t="shared" ref="T324" si="31">R324*S324</f>
        <v>49464.29</v>
      </c>
      <c r="U324" s="107">
        <f>T324*1.12</f>
        <v>55400.00480000001</v>
      </c>
      <c r="V324" s="105"/>
      <c r="W324" s="112">
        <v>2016</v>
      </c>
      <c r="X324" s="103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</row>
    <row r="325" spans="1:44" s="29" customFormat="1" ht="50.1" customHeight="1">
      <c r="A325" s="57" t="s">
        <v>4558</v>
      </c>
      <c r="B325" s="103" t="s">
        <v>5974</v>
      </c>
      <c r="C325" s="104" t="s">
        <v>335</v>
      </c>
      <c r="D325" s="104" t="s">
        <v>336</v>
      </c>
      <c r="E325" s="104" t="s">
        <v>325</v>
      </c>
      <c r="F325" s="105" t="s">
        <v>337</v>
      </c>
      <c r="G325" s="112" t="s">
        <v>4</v>
      </c>
      <c r="H325" s="103">
        <v>0</v>
      </c>
      <c r="I325" s="118">
        <v>590000000</v>
      </c>
      <c r="J325" s="112" t="s">
        <v>5</v>
      </c>
      <c r="K325" s="112" t="s">
        <v>264</v>
      </c>
      <c r="L325" s="112" t="s">
        <v>67</v>
      </c>
      <c r="M325" s="127" t="s">
        <v>144</v>
      </c>
      <c r="N325" s="112" t="s">
        <v>145</v>
      </c>
      <c r="O325" s="112" t="s">
        <v>146</v>
      </c>
      <c r="P325" s="112">
        <v>796</v>
      </c>
      <c r="Q325" s="112" t="s">
        <v>57</v>
      </c>
      <c r="R325" s="115">
        <v>3</v>
      </c>
      <c r="S325" s="115">
        <v>37000</v>
      </c>
      <c r="T325" s="107">
        <v>0</v>
      </c>
      <c r="U325" s="107">
        <f>T325*1.12</f>
        <v>0</v>
      </c>
      <c r="V325" s="105"/>
      <c r="W325" s="112">
        <v>2016</v>
      </c>
      <c r="X325" s="103" t="s">
        <v>7149</v>
      </c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</row>
    <row r="326" spans="1:44" s="29" customFormat="1" ht="50.1" customHeight="1">
      <c r="A326" s="57" t="s">
        <v>7150</v>
      </c>
      <c r="B326" s="103" t="s">
        <v>5974</v>
      </c>
      <c r="C326" s="104" t="s">
        <v>335</v>
      </c>
      <c r="D326" s="104" t="s">
        <v>336</v>
      </c>
      <c r="E326" s="104" t="s">
        <v>325</v>
      </c>
      <c r="F326" s="105" t="s">
        <v>337</v>
      </c>
      <c r="G326" s="112" t="s">
        <v>4</v>
      </c>
      <c r="H326" s="103">
        <v>0</v>
      </c>
      <c r="I326" s="118">
        <v>590000000</v>
      </c>
      <c r="J326" s="112" t="s">
        <v>5</v>
      </c>
      <c r="K326" s="112" t="s">
        <v>479</v>
      </c>
      <c r="L326" s="112" t="s">
        <v>67</v>
      </c>
      <c r="M326" s="127" t="s">
        <v>144</v>
      </c>
      <c r="N326" s="112" t="s">
        <v>7151</v>
      </c>
      <c r="O326" s="112" t="s">
        <v>146</v>
      </c>
      <c r="P326" s="112">
        <v>796</v>
      </c>
      <c r="Q326" s="112" t="s">
        <v>57</v>
      </c>
      <c r="R326" s="115">
        <v>2</v>
      </c>
      <c r="S326" s="115">
        <v>14285.72</v>
      </c>
      <c r="T326" s="107">
        <f t="shared" ref="T326" si="32">R326*S326</f>
        <v>28571.439999999999</v>
      </c>
      <c r="U326" s="107">
        <f>T326*1.12</f>
        <v>32000.0128</v>
      </c>
      <c r="V326" s="105"/>
      <c r="W326" s="112">
        <v>2016</v>
      </c>
      <c r="X326" s="103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</row>
    <row r="327" spans="1:44" ht="50.1" customHeight="1">
      <c r="A327" s="102" t="s">
        <v>4559</v>
      </c>
      <c r="B327" s="103" t="s">
        <v>5974</v>
      </c>
      <c r="C327" s="104" t="s">
        <v>335</v>
      </c>
      <c r="D327" s="104" t="s">
        <v>336</v>
      </c>
      <c r="E327" s="104" t="s">
        <v>325</v>
      </c>
      <c r="F327" s="105" t="s">
        <v>353</v>
      </c>
      <c r="G327" s="105" t="s">
        <v>4</v>
      </c>
      <c r="H327" s="103">
        <v>0</v>
      </c>
      <c r="I327" s="113">
        <v>590000000</v>
      </c>
      <c r="J327" s="105" t="s">
        <v>5</v>
      </c>
      <c r="K327" s="105" t="s">
        <v>240</v>
      </c>
      <c r="L327" s="105" t="s">
        <v>67</v>
      </c>
      <c r="M327" s="114" t="s">
        <v>144</v>
      </c>
      <c r="N327" s="105" t="s">
        <v>145</v>
      </c>
      <c r="O327" s="105" t="s">
        <v>146</v>
      </c>
      <c r="P327" s="105">
        <v>796</v>
      </c>
      <c r="Q327" s="105" t="s">
        <v>57</v>
      </c>
      <c r="R327" s="115">
        <v>1</v>
      </c>
      <c r="S327" s="115">
        <v>230000</v>
      </c>
      <c r="T327" s="107">
        <f t="shared" si="23"/>
        <v>230000</v>
      </c>
      <c r="U327" s="107">
        <f t="shared" si="24"/>
        <v>257600.00000000003</v>
      </c>
      <c r="V327" s="105"/>
      <c r="W327" s="112">
        <v>2016</v>
      </c>
      <c r="X327" s="103"/>
    </row>
    <row r="328" spans="1:44" ht="50.1" customHeight="1">
      <c r="A328" s="102" t="s">
        <v>4560</v>
      </c>
      <c r="B328" s="103" t="s">
        <v>5974</v>
      </c>
      <c r="C328" s="104" t="s">
        <v>2438</v>
      </c>
      <c r="D328" s="137" t="s">
        <v>2439</v>
      </c>
      <c r="E328" s="149" t="s">
        <v>2440</v>
      </c>
      <c r="F328" s="149" t="s">
        <v>2441</v>
      </c>
      <c r="G328" s="103" t="s">
        <v>4</v>
      </c>
      <c r="H328" s="103">
        <v>0</v>
      </c>
      <c r="I328" s="111">
        <v>590000000</v>
      </c>
      <c r="J328" s="105" t="s">
        <v>5</v>
      </c>
      <c r="K328" s="129" t="s">
        <v>6</v>
      </c>
      <c r="L328" s="112" t="s">
        <v>5</v>
      </c>
      <c r="M328" s="103" t="s">
        <v>2442</v>
      </c>
      <c r="N328" s="103" t="s">
        <v>2398</v>
      </c>
      <c r="O328" s="111" t="s">
        <v>1946</v>
      </c>
      <c r="P328" s="103">
        <v>5108</v>
      </c>
      <c r="Q328" s="103" t="s">
        <v>2366</v>
      </c>
      <c r="R328" s="134">
        <v>1400</v>
      </c>
      <c r="S328" s="151">
        <v>1081</v>
      </c>
      <c r="T328" s="107">
        <f t="shared" si="23"/>
        <v>1513400</v>
      </c>
      <c r="U328" s="107">
        <f t="shared" si="24"/>
        <v>1695008.0000000002</v>
      </c>
      <c r="V328" s="152"/>
      <c r="W328" s="112">
        <v>2016</v>
      </c>
      <c r="X328" s="103"/>
    </row>
    <row r="329" spans="1:44" ht="50.1" customHeight="1">
      <c r="A329" s="102" t="s">
        <v>4561</v>
      </c>
      <c r="B329" s="103" t="s">
        <v>5974</v>
      </c>
      <c r="C329" s="104" t="s">
        <v>2443</v>
      </c>
      <c r="D329" s="137" t="s">
        <v>2444</v>
      </c>
      <c r="E329" s="149" t="s">
        <v>2445</v>
      </c>
      <c r="F329" s="103" t="s">
        <v>2446</v>
      </c>
      <c r="G329" s="103" t="s">
        <v>4</v>
      </c>
      <c r="H329" s="103">
        <v>0</v>
      </c>
      <c r="I329" s="111">
        <v>590000000</v>
      </c>
      <c r="J329" s="105" t="s">
        <v>5</v>
      </c>
      <c r="K329" s="129" t="s">
        <v>610</v>
      </c>
      <c r="L329" s="112" t="s">
        <v>5</v>
      </c>
      <c r="M329" s="103" t="s">
        <v>54</v>
      </c>
      <c r="N329" s="103" t="s">
        <v>2371</v>
      </c>
      <c r="O329" s="111" t="s">
        <v>1946</v>
      </c>
      <c r="P329" s="103">
        <v>166</v>
      </c>
      <c r="Q329" s="103" t="s">
        <v>2372</v>
      </c>
      <c r="R329" s="134">
        <v>142</v>
      </c>
      <c r="S329" s="140">
        <v>353</v>
      </c>
      <c r="T329" s="107">
        <f t="shared" si="23"/>
        <v>50126</v>
      </c>
      <c r="U329" s="107">
        <f t="shared" si="24"/>
        <v>56141.120000000003</v>
      </c>
      <c r="V329" s="197"/>
      <c r="W329" s="112">
        <v>2016</v>
      </c>
      <c r="X329" s="103"/>
    </row>
    <row r="330" spans="1:44" ht="50.1" customHeight="1">
      <c r="A330" s="102" t="s">
        <v>4562</v>
      </c>
      <c r="B330" s="103" t="s">
        <v>5974</v>
      </c>
      <c r="C330" s="104" t="s">
        <v>2447</v>
      </c>
      <c r="D330" s="137" t="s">
        <v>2448</v>
      </c>
      <c r="E330" s="103" t="s">
        <v>2449</v>
      </c>
      <c r="F330" s="103"/>
      <c r="G330" s="103" t="s">
        <v>4</v>
      </c>
      <c r="H330" s="103">
        <v>0</v>
      </c>
      <c r="I330" s="111">
        <v>590000000</v>
      </c>
      <c r="J330" s="105" t="s">
        <v>5</v>
      </c>
      <c r="K330" s="129" t="s">
        <v>610</v>
      </c>
      <c r="L330" s="112" t="s">
        <v>5</v>
      </c>
      <c r="M330" s="103" t="s">
        <v>54</v>
      </c>
      <c r="N330" s="103" t="s">
        <v>2371</v>
      </c>
      <c r="O330" s="111" t="s">
        <v>1946</v>
      </c>
      <c r="P330" s="103">
        <v>166</v>
      </c>
      <c r="Q330" s="103" t="s">
        <v>2372</v>
      </c>
      <c r="R330" s="134">
        <v>190</v>
      </c>
      <c r="S330" s="151">
        <v>1768</v>
      </c>
      <c r="T330" s="107">
        <f t="shared" si="23"/>
        <v>335920</v>
      </c>
      <c r="U330" s="107">
        <f t="shared" si="24"/>
        <v>376230.40000000002</v>
      </c>
      <c r="V330" s="152"/>
      <c r="W330" s="112">
        <v>2016</v>
      </c>
      <c r="X330" s="103"/>
    </row>
    <row r="331" spans="1:44" ht="50.1" customHeight="1">
      <c r="A331" s="102" t="s">
        <v>4563</v>
      </c>
      <c r="B331" s="103" t="s">
        <v>5974</v>
      </c>
      <c r="C331" s="104" t="s">
        <v>2450</v>
      </c>
      <c r="D331" s="137" t="s">
        <v>2451</v>
      </c>
      <c r="E331" s="149" t="s">
        <v>2452</v>
      </c>
      <c r="F331" s="103"/>
      <c r="G331" s="103" t="s">
        <v>4</v>
      </c>
      <c r="H331" s="103">
        <v>0</v>
      </c>
      <c r="I331" s="111">
        <v>590000000</v>
      </c>
      <c r="J331" s="105" t="s">
        <v>5</v>
      </c>
      <c r="K331" s="129" t="s">
        <v>610</v>
      </c>
      <c r="L331" s="112" t="s">
        <v>5</v>
      </c>
      <c r="M331" s="103" t="s">
        <v>54</v>
      </c>
      <c r="N331" s="103" t="s">
        <v>2371</v>
      </c>
      <c r="O331" s="111" t="s">
        <v>1946</v>
      </c>
      <c r="P331" s="103">
        <v>166</v>
      </c>
      <c r="Q331" s="103" t="s">
        <v>2372</v>
      </c>
      <c r="R331" s="134">
        <v>70</v>
      </c>
      <c r="S331" s="151">
        <v>935</v>
      </c>
      <c r="T331" s="107">
        <f t="shared" si="23"/>
        <v>65450</v>
      </c>
      <c r="U331" s="107">
        <f t="shared" si="24"/>
        <v>73304</v>
      </c>
      <c r="V331" s="197"/>
      <c r="W331" s="112">
        <v>2016</v>
      </c>
      <c r="X331" s="103"/>
    </row>
    <row r="332" spans="1:44" ht="50.1" customHeight="1">
      <c r="A332" s="102" t="s">
        <v>4564</v>
      </c>
      <c r="B332" s="103" t="s">
        <v>5974</v>
      </c>
      <c r="C332" s="104" t="s">
        <v>2453</v>
      </c>
      <c r="D332" s="137" t="s">
        <v>2454</v>
      </c>
      <c r="E332" s="103" t="s">
        <v>2455</v>
      </c>
      <c r="F332" s="103" t="s">
        <v>2456</v>
      </c>
      <c r="G332" s="103" t="s">
        <v>4</v>
      </c>
      <c r="H332" s="103">
        <v>0</v>
      </c>
      <c r="I332" s="111">
        <v>590000000</v>
      </c>
      <c r="J332" s="105" t="s">
        <v>5</v>
      </c>
      <c r="K332" s="129" t="s">
        <v>610</v>
      </c>
      <c r="L332" s="112" t="s">
        <v>5</v>
      </c>
      <c r="M332" s="103" t="s">
        <v>54</v>
      </c>
      <c r="N332" s="103" t="s">
        <v>2371</v>
      </c>
      <c r="O332" s="111" t="s">
        <v>1946</v>
      </c>
      <c r="P332" s="103">
        <v>166</v>
      </c>
      <c r="Q332" s="103" t="s">
        <v>2372</v>
      </c>
      <c r="R332" s="134">
        <v>110</v>
      </c>
      <c r="S332" s="151">
        <v>518</v>
      </c>
      <c r="T332" s="107">
        <f t="shared" si="23"/>
        <v>56980</v>
      </c>
      <c r="U332" s="107">
        <f t="shared" si="24"/>
        <v>63817.600000000006</v>
      </c>
      <c r="V332" s="197"/>
      <c r="W332" s="112">
        <v>2016</v>
      </c>
      <c r="X332" s="103"/>
    </row>
    <row r="333" spans="1:44" ht="50.1" customHeight="1">
      <c r="A333" s="102" t="s">
        <v>4565</v>
      </c>
      <c r="B333" s="103" t="s">
        <v>5974</v>
      </c>
      <c r="C333" s="104" t="s">
        <v>2579</v>
      </c>
      <c r="D333" s="137" t="s">
        <v>2580</v>
      </c>
      <c r="E333" s="149" t="s">
        <v>2581</v>
      </c>
      <c r="F333" s="127" t="s">
        <v>2582</v>
      </c>
      <c r="G333" s="103" t="s">
        <v>4</v>
      </c>
      <c r="H333" s="103">
        <v>0</v>
      </c>
      <c r="I333" s="111">
        <v>590000000</v>
      </c>
      <c r="J333" s="105" t="s">
        <v>5</v>
      </c>
      <c r="K333" s="129" t="s">
        <v>610</v>
      </c>
      <c r="L333" s="112" t="s">
        <v>5</v>
      </c>
      <c r="M333" s="103" t="s">
        <v>54</v>
      </c>
      <c r="N333" s="103" t="s">
        <v>2371</v>
      </c>
      <c r="O333" s="111" t="s">
        <v>1946</v>
      </c>
      <c r="P333" s="103">
        <v>166</v>
      </c>
      <c r="Q333" s="103" t="s">
        <v>2372</v>
      </c>
      <c r="R333" s="134">
        <v>10</v>
      </c>
      <c r="S333" s="139">
        <v>1702</v>
      </c>
      <c r="T333" s="107">
        <f t="shared" si="23"/>
        <v>17020</v>
      </c>
      <c r="U333" s="107">
        <f t="shared" si="24"/>
        <v>19062.400000000001</v>
      </c>
      <c r="V333" s="197"/>
      <c r="W333" s="112">
        <v>2016</v>
      </c>
      <c r="X333" s="103"/>
    </row>
    <row r="334" spans="1:44" ht="50.1" customHeight="1">
      <c r="A334" s="102" t="s">
        <v>4566</v>
      </c>
      <c r="B334" s="103" t="s">
        <v>5974</v>
      </c>
      <c r="C334" s="104" t="s">
        <v>194</v>
      </c>
      <c r="D334" s="104" t="s">
        <v>195</v>
      </c>
      <c r="E334" s="104" t="s">
        <v>196</v>
      </c>
      <c r="F334" s="105" t="s">
        <v>197</v>
      </c>
      <c r="G334" s="105" t="s">
        <v>4</v>
      </c>
      <c r="H334" s="103">
        <v>0</v>
      </c>
      <c r="I334" s="113">
        <v>590000000</v>
      </c>
      <c r="J334" s="105" t="s">
        <v>5</v>
      </c>
      <c r="K334" s="105" t="s">
        <v>143</v>
      </c>
      <c r="L334" s="105" t="s">
        <v>67</v>
      </c>
      <c r="M334" s="114" t="s">
        <v>144</v>
      </c>
      <c r="N334" s="105" t="s">
        <v>145</v>
      </c>
      <c r="O334" s="105" t="s">
        <v>146</v>
      </c>
      <c r="P334" s="105">
        <v>796</v>
      </c>
      <c r="Q334" s="105" t="s">
        <v>57</v>
      </c>
      <c r="R334" s="115">
        <v>15</v>
      </c>
      <c r="S334" s="115">
        <v>2500</v>
      </c>
      <c r="T334" s="107">
        <f t="shared" si="23"/>
        <v>37500</v>
      </c>
      <c r="U334" s="107">
        <f t="shared" si="24"/>
        <v>42000.000000000007</v>
      </c>
      <c r="V334" s="105"/>
      <c r="W334" s="112">
        <v>2016</v>
      </c>
      <c r="X334" s="103"/>
    </row>
    <row r="335" spans="1:44" ht="50.1" customHeight="1">
      <c r="A335" s="102" t="s">
        <v>4567</v>
      </c>
      <c r="B335" s="103" t="s">
        <v>5974</v>
      </c>
      <c r="C335" s="103" t="s">
        <v>3117</v>
      </c>
      <c r="D335" s="104" t="s">
        <v>3118</v>
      </c>
      <c r="E335" s="103" t="s">
        <v>3119</v>
      </c>
      <c r="F335" s="103" t="s">
        <v>3120</v>
      </c>
      <c r="G335" s="118" t="s">
        <v>4</v>
      </c>
      <c r="H335" s="103">
        <v>0</v>
      </c>
      <c r="I335" s="118" t="s">
        <v>13</v>
      </c>
      <c r="J335" s="112" t="s">
        <v>5</v>
      </c>
      <c r="K335" s="112" t="s">
        <v>143</v>
      </c>
      <c r="L335" s="112" t="s">
        <v>2932</v>
      </c>
      <c r="M335" s="118" t="s">
        <v>144</v>
      </c>
      <c r="N335" s="112" t="s">
        <v>2942</v>
      </c>
      <c r="O335" s="112" t="s">
        <v>146</v>
      </c>
      <c r="P335" s="112" t="s">
        <v>871</v>
      </c>
      <c r="Q335" s="112" t="s">
        <v>57</v>
      </c>
      <c r="R335" s="103">
        <v>31</v>
      </c>
      <c r="S335" s="139">
        <v>6099</v>
      </c>
      <c r="T335" s="107">
        <f t="shared" si="23"/>
        <v>189069</v>
      </c>
      <c r="U335" s="107">
        <f t="shared" si="24"/>
        <v>211757.28000000003</v>
      </c>
      <c r="V335" s="158"/>
      <c r="W335" s="112">
        <v>2016</v>
      </c>
      <c r="X335" s="158"/>
    </row>
    <row r="336" spans="1:44" ht="50.1" customHeight="1">
      <c r="A336" s="102" t="s">
        <v>4568</v>
      </c>
      <c r="B336" s="103" t="s">
        <v>5974</v>
      </c>
      <c r="C336" s="103" t="s">
        <v>3117</v>
      </c>
      <c r="D336" s="104" t="s">
        <v>3118</v>
      </c>
      <c r="E336" s="103" t="s">
        <v>3119</v>
      </c>
      <c r="F336" s="103" t="s">
        <v>3121</v>
      </c>
      <c r="G336" s="118" t="s">
        <v>4</v>
      </c>
      <c r="H336" s="103">
        <v>0</v>
      </c>
      <c r="I336" s="118" t="s">
        <v>13</v>
      </c>
      <c r="J336" s="112" t="s">
        <v>5</v>
      </c>
      <c r="K336" s="112" t="s">
        <v>143</v>
      </c>
      <c r="L336" s="112" t="s">
        <v>2932</v>
      </c>
      <c r="M336" s="118" t="s">
        <v>144</v>
      </c>
      <c r="N336" s="112" t="s">
        <v>2942</v>
      </c>
      <c r="O336" s="112" t="s">
        <v>146</v>
      </c>
      <c r="P336" s="112" t="s">
        <v>871</v>
      </c>
      <c r="Q336" s="112" t="s">
        <v>57</v>
      </c>
      <c r="R336" s="103">
        <v>3</v>
      </c>
      <c r="S336" s="139">
        <v>6099</v>
      </c>
      <c r="T336" s="107">
        <f t="shared" si="23"/>
        <v>18297</v>
      </c>
      <c r="U336" s="107">
        <f t="shared" si="24"/>
        <v>20492.640000000003</v>
      </c>
      <c r="V336" s="158"/>
      <c r="W336" s="112">
        <v>2016</v>
      </c>
      <c r="X336" s="158"/>
    </row>
    <row r="337" spans="1:61" ht="50.1" customHeight="1">
      <c r="A337" s="102" t="s">
        <v>4569</v>
      </c>
      <c r="B337" s="103" t="s">
        <v>5974</v>
      </c>
      <c r="C337" s="103" t="s">
        <v>3117</v>
      </c>
      <c r="D337" s="104" t="s">
        <v>3118</v>
      </c>
      <c r="E337" s="103" t="s">
        <v>3119</v>
      </c>
      <c r="F337" s="103" t="s">
        <v>3122</v>
      </c>
      <c r="G337" s="118" t="s">
        <v>4</v>
      </c>
      <c r="H337" s="103">
        <v>0</v>
      </c>
      <c r="I337" s="118" t="s">
        <v>13</v>
      </c>
      <c r="J337" s="112" t="s">
        <v>5</v>
      </c>
      <c r="K337" s="112" t="s">
        <v>143</v>
      </c>
      <c r="L337" s="112" t="s">
        <v>2932</v>
      </c>
      <c r="M337" s="118" t="s">
        <v>144</v>
      </c>
      <c r="N337" s="112" t="s">
        <v>2942</v>
      </c>
      <c r="O337" s="112" t="s">
        <v>146</v>
      </c>
      <c r="P337" s="112" t="s">
        <v>871</v>
      </c>
      <c r="Q337" s="112" t="s">
        <v>57</v>
      </c>
      <c r="R337" s="103">
        <v>3</v>
      </c>
      <c r="S337" s="139">
        <v>41200</v>
      </c>
      <c r="T337" s="107">
        <f t="shared" si="23"/>
        <v>123600</v>
      </c>
      <c r="U337" s="107">
        <f t="shared" si="24"/>
        <v>138432</v>
      </c>
      <c r="V337" s="158"/>
      <c r="W337" s="112">
        <v>2016</v>
      </c>
      <c r="X337" s="158"/>
    </row>
    <row r="338" spans="1:61" ht="50.1" customHeight="1">
      <c r="A338" s="102" t="s">
        <v>4570</v>
      </c>
      <c r="B338" s="103" t="s">
        <v>5974</v>
      </c>
      <c r="C338" s="103" t="s">
        <v>3582</v>
      </c>
      <c r="D338" s="104" t="s">
        <v>3118</v>
      </c>
      <c r="E338" s="103" t="s">
        <v>3583</v>
      </c>
      <c r="F338" s="103" t="s">
        <v>3584</v>
      </c>
      <c r="G338" s="118" t="s">
        <v>4</v>
      </c>
      <c r="H338" s="103">
        <v>0</v>
      </c>
      <c r="I338" s="118" t="s">
        <v>13</v>
      </c>
      <c r="J338" s="112" t="s">
        <v>3585</v>
      </c>
      <c r="K338" s="112" t="s">
        <v>143</v>
      </c>
      <c r="L338" s="112" t="s">
        <v>3586</v>
      </c>
      <c r="M338" s="118" t="s">
        <v>144</v>
      </c>
      <c r="N338" s="112" t="s">
        <v>2942</v>
      </c>
      <c r="O338" s="118" t="s">
        <v>146</v>
      </c>
      <c r="P338" s="112">
        <v>796</v>
      </c>
      <c r="Q338" s="112" t="s">
        <v>57</v>
      </c>
      <c r="R338" s="103">
        <v>2</v>
      </c>
      <c r="S338" s="139">
        <v>18137</v>
      </c>
      <c r="T338" s="107">
        <f t="shared" si="23"/>
        <v>36274</v>
      </c>
      <c r="U338" s="107">
        <f t="shared" si="24"/>
        <v>40626.880000000005</v>
      </c>
      <c r="V338" s="123"/>
      <c r="W338" s="112">
        <v>2016</v>
      </c>
      <c r="X338" s="123"/>
    </row>
    <row r="339" spans="1:61" ht="50.1" customHeight="1">
      <c r="A339" s="102" t="s">
        <v>4571</v>
      </c>
      <c r="B339" s="103" t="s">
        <v>5974</v>
      </c>
      <c r="C339" s="103" t="s">
        <v>3103</v>
      </c>
      <c r="D339" s="104" t="s">
        <v>3104</v>
      </c>
      <c r="E339" s="103" t="s">
        <v>3105</v>
      </c>
      <c r="F339" s="103" t="s">
        <v>3106</v>
      </c>
      <c r="G339" s="118" t="s">
        <v>4</v>
      </c>
      <c r="H339" s="103">
        <v>0</v>
      </c>
      <c r="I339" s="118" t="s">
        <v>13</v>
      </c>
      <c r="J339" s="112" t="s">
        <v>5</v>
      </c>
      <c r="K339" s="112" t="s">
        <v>143</v>
      </c>
      <c r="L339" s="112" t="s">
        <v>2932</v>
      </c>
      <c r="M339" s="118" t="s">
        <v>144</v>
      </c>
      <c r="N339" s="112" t="s">
        <v>2942</v>
      </c>
      <c r="O339" s="112" t="s">
        <v>146</v>
      </c>
      <c r="P339" s="112" t="s">
        <v>871</v>
      </c>
      <c r="Q339" s="112" t="s">
        <v>57</v>
      </c>
      <c r="R339" s="103">
        <v>9</v>
      </c>
      <c r="S339" s="139">
        <v>4280</v>
      </c>
      <c r="T339" s="107">
        <f t="shared" si="23"/>
        <v>38520</v>
      </c>
      <c r="U339" s="107">
        <f t="shared" si="24"/>
        <v>43142.400000000001</v>
      </c>
      <c r="V339" s="158"/>
      <c r="W339" s="112">
        <v>2016</v>
      </c>
      <c r="X339" s="158"/>
    </row>
    <row r="340" spans="1:61" ht="50.1" customHeight="1">
      <c r="A340" s="102" t="s">
        <v>4572</v>
      </c>
      <c r="B340" s="103" t="s">
        <v>5974</v>
      </c>
      <c r="C340" s="103" t="s">
        <v>3103</v>
      </c>
      <c r="D340" s="104" t="s">
        <v>3104</v>
      </c>
      <c r="E340" s="103" t="s">
        <v>3105</v>
      </c>
      <c r="F340" s="103" t="s">
        <v>3110</v>
      </c>
      <c r="G340" s="118" t="s">
        <v>4</v>
      </c>
      <c r="H340" s="103">
        <v>0</v>
      </c>
      <c r="I340" s="118" t="s">
        <v>13</v>
      </c>
      <c r="J340" s="112" t="s">
        <v>5</v>
      </c>
      <c r="K340" s="112" t="s">
        <v>143</v>
      </c>
      <c r="L340" s="112" t="s">
        <v>2932</v>
      </c>
      <c r="M340" s="118" t="s">
        <v>144</v>
      </c>
      <c r="N340" s="112" t="s">
        <v>2933</v>
      </c>
      <c r="O340" s="112" t="s">
        <v>146</v>
      </c>
      <c r="P340" s="112" t="s">
        <v>871</v>
      </c>
      <c r="Q340" s="112" t="s">
        <v>57</v>
      </c>
      <c r="R340" s="103">
        <v>6</v>
      </c>
      <c r="S340" s="139">
        <v>4280</v>
      </c>
      <c r="T340" s="107">
        <f t="shared" si="23"/>
        <v>25680</v>
      </c>
      <c r="U340" s="107">
        <f t="shared" si="24"/>
        <v>28761.600000000002</v>
      </c>
      <c r="V340" s="158"/>
      <c r="W340" s="112">
        <v>2016</v>
      </c>
      <c r="X340" s="158"/>
    </row>
    <row r="341" spans="1:61" ht="50.1" customHeight="1">
      <c r="A341" s="102" t="s">
        <v>4573</v>
      </c>
      <c r="B341" s="103" t="s">
        <v>5974</v>
      </c>
      <c r="C341" s="103" t="s">
        <v>3103</v>
      </c>
      <c r="D341" s="104" t="s">
        <v>3104</v>
      </c>
      <c r="E341" s="103" t="s">
        <v>3105</v>
      </c>
      <c r="F341" s="103" t="s">
        <v>3111</v>
      </c>
      <c r="G341" s="118" t="s">
        <v>4</v>
      </c>
      <c r="H341" s="103">
        <v>0</v>
      </c>
      <c r="I341" s="118" t="s">
        <v>13</v>
      </c>
      <c r="J341" s="112" t="s">
        <v>5</v>
      </c>
      <c r="K341" s="112" t="s">
        <v>143</v>
      </c>
      <c r="L341" s="112" t="s">
        <v>2932</v>
      </c>
      <c r="M341" s="118" t="s">
        <v>144</v>
      </c>
      <c r="N341" s="112" t="s">
        <v>2933</v>
      </c>
      <c r="O341" s="112" t="s">
        <v>146</v>
      </c>
      <c r="P341" s="112" t="s">
        <v>871</v>
      </c>
      <c r="Q341" s="112" t="s">
        <v>57</v>
      </c>
      <c r="R341" s="103">
        <v>9</v>
      </c>
      <c r="S341" s="139">
        <v>14500</v>
      </c>
      <c r="T341" s="107">
        <f t="shared" si="23"/>
        <v>130500</v>
      </c>
      <c r="U341" s="107">
        <f t="shared" si="24"/>
        <v>146160</v>
      </c>
      <c r="V341" s="158"/>
      <c r="W341" s="112">
        <v>2016</v>
      </c>
      <c r="X341" s="158"/>
    </row>
    <row r="342" spans="1:61" ht="50.1" customHeight="1">
      <c r="A342" s="102" t="s">
        <v>4574</v>
      </c>
      <c r="B342" s="103" t="s">
        <v>5974</v>
      </c>
      <c r="C342" s="103" t="s">
        <v>3112</v>
      </c>
      <c r="D342" s="104" t="s">
        <v>3113</v>
      </c>
      <c r="E342" s="103" t="s">
        <v>3114</v>
      </c>
      <c r="F342" s="103" t="s">
        <v>3115</v>
      </c>
      <c r="G342" s="118" t="s">
        <v>4</v>
      </c>
      <c r="H342" s="103">
        <v>0</v>
      </c>
      <c r="I342" s="118" t="s">
        <v>13</v>
      </c>
      <c r="J342" s="112" t="s">
        <v>5</v>
      </c>
      <c r="K342" s="112" t="s">
        <v>143</v>
      </c>
      <c r="L342" s="112" t="s">
        <v>2932</v>
      </c>
      <c r="M342" s="118" t="s">
        <v>144</v>
      </c>
      <c r="N342" s="112" t="s">
        <v>2942</v>
      </c>
      <c r="O342" s="112" t="s">
        <v>146</v>
      </c>
      <c r="P342" s="112" t="s">
        <v>871</v>
      </c>
      <c r="Q342" s="112" t="s">
        <v>57</v>
      </c>
      <c r="R342" s="103">
        <v>8</v>
      </c>
      <c r="S342" s="139">
        <v>30000</v>
      </c>
      <c r="T342" s="107">
        <f t="shared" si="23"/>
        <v>240000</v>
      </c>
      <c r="U342" s="107">
        <f t="shared" si="24"/>
        <v>268800</v>
      </c>
      <c r="V342" s="158"/>
      <c r="W342" s="112">
        <v>2016</v>
      </c>
      <c r="X342" s="158"/>
    </row>
    <row r="343" spans="1:61" ht="50.1" customHeight="1">
      <c r="A343" s="102" t="s">
        <v>4575</v>
      </c>
      <c r="B343" s="103" t="s">
        <v>5974</v>
      </c>
      <c r="C343" s="103" t="s">
        <v>3112</v>
      </c>
      <c r="D343" s="104" t="s">
        <v>3113</v>
      </c>
      <c r="E343" s="103" t="s">
        <v>3114</v>
      </c>
      <c r="F343" s="103" t="s">
        <v>3116</v>
      </c>
      <c r="G343" s="118" t="s">
        <v>4</v>
      </c>
      <c r="H343" s="103">
        <v>0</v>
      </c>
      <c r="I343" s="118" t="s">
        <v>13</v>
      </c>
      <c r="J343" s="112" t="s">
        <v>5</v>
      </c>
      <c r="K343" s="112" t="s">
        <v>143</v>
      </c>
      <c r="L343" s="112" t="s">
        <v>2932</v>
      </c>
      <c r="M343" s="118" t="s">
        <v>144</v>
      </c>
      <c r="N343" s="112" t="s">
        <v>2942</v>
      </c>
      <c r="O343" s="112" t="s">
        <v>146</v>
      </c>
      <c r="P343" s="112" t="s">
        <v>871</v>
      </c>
      <c r="Q343" s="112" t="s">
        <v>57</v>
      </c>
      <c r="R343" s="103">
        <v>6</v>
      </c>
      <c r="S343" s="139">
        <v>30000</v>
      </c>
      <c r="T343" s="107">
        <f t="shared" si="23"/>
        <v>180000</v>
      </c>
      <c r="U343" s="107">
        <f t="shared" si="24"/>
        <v>201600.00000000003</v>
      </c>
      <c r="V343" s="158"/>
      <c r="W343" s="112">
        <v>2016</v>
      </c>
      <c r="X343" s="158"/>
    </row>
    <row r="344" spans="1:61" ht="50.1" customHeight="1">
      <c r="A344" s="102" t="s">
        <v>4576</v>
      </c>
      <c r="B344" s="103" t="s">
        <v>5974</v>
      </c>
      <c r="C344" s="104" t="s">
        <v>376</v>
      </c>
      <c r="D344" s="104" t="s">
        <v>377</v>
      </c>
      <c r="E344" s="104" t="s">
        <v>378</v>
      </c>
      <c r="F344" s="104" t="s">
        <v>379</v>
      </c>
      <c r="G344" s="104" t="s">
        <v>4</v>
      </c>
      <c r="H344" s="103">
        <v>0</v>
      </c>
      <c r="I344" s="155" t="s">
        <v>13</v>
      </c>
      <c r="J344" s="105" t="s">
        <v>5</v>
      </c>
      <c r="K344" s="114" t="s">
        <v>2360</v>
      </c>
      <c r="L344" s="105" t="s">
        <v>67</v>
      </c>
      <c r="M344" s="114" t="s">
        <v>144</v>
      </c>
      <c r="N344" s="114" t="s">
        <v>364</v>
      </c>
      <c r="O344" s="105" t="s">
        <v>146</v>
      </c>
      <c r="P344" s="114">
        <v>796</v>
      </c>
      <c r="Q344" s="104" t="s">
        <v>57</v>
      </c>
      <c r="R344" s="115">
        <v>130</v>
      </c>
      <c r="S344" s="115">
        <v>77</v>
      </c>
      <c r="T344" s="107">
        <f t="shared" si="23"/>
        <v>10010</v>
      </c>
      <c r="U344" s="107">
        <f t="shared" si="24"/>
        <v>11211.2</v>
      </c>
      <c r="V344" s="104"/>
      <c r="W344" s="112">
        <v>2016</v>
      </c>
      <c r="X344" s="103"/>
    </row>
    <row r="345" spans="1:61" s="29" customFormat="1" ht="50.1" customHeight="1">
      <c r="A345" s="220" t="s">
        <v>4577</v>
      </c>
      <c r="B345" s="220" t="s">
        <v>5974</v>
      </c>
      <c r="C345" s="221" t="s">
        <v>380</v>
      </c>
      <c r="D345" s="221" t="s">
        <v>377</v>
      </c>
      <c r="E345" s="221" t="s">
        <v>381</v>
      </c>
      <c r="F345" s="221" t="s">
        <v>382</v>
      </c>
      <c r="G345" s="220" t="s">
        <v>4</v>
      </c>
      <c r="H345" s="220">
        <v>0</v>
      </c>
      <c r="I345" s="426">
        <v>590000000</v>
      </c>
      <c r="J345" s="222" t="s">
        <v>5</v>
      </c>
      <c r="K345" s="70" t="s">
        <v>304</v>
      </c>
      <c r="L345" s="222" t="s">
        <v>67</v>
      </c>
      <c r="M345" s="70" t="s">
        <v>144</v>
      </c>
      <c r="N345" s="70" t="s">
        <v>364</v>
      </c>
      <c r="O345" s="222" t="s">
        <v>146</v>
      </c>
      <c r="P345" s="70">
        <v>796</v>
      </c>
      <c r="Q345" s="220" t="s">
        <v>57</v>
      </c>
      <c r="R345" s="506">
        <v>2</v>
      </c>
      <c r="S345" s="506">
        <v>139</v>
      </c>
      <c r="T345" s="506">
        <v>0</v>
      </c>
      <c r="U345" s="506">
        <v>0</v>
      </c>
      <c r="V345" s="220"/>
      <c r="W345" s="222">
        <v>2016</v>
      </c>
      <c r="X345" s="220">
        <v>11.19</v>
      </c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</row>
    <row r="346" spans="1:61" s="29" customFormat="1" ht="50.1" customHeight="1">
      <c r="A346" s="220" t="s">
        <v>9408</v>
      </c>
      <c r="B346" s="220" t="s">
        <v>5974</v>
      </c>
      <c r="C346" s="221" t="s">
        <v>380</v>
      </c>
      <c r="D346" s="221" t="s">
        <v>377</v>
      </c>
      <c r="E346" s="221" t="s">
        <v>381</v>
      </c>
      <c r="F346" s="221" t="s">
        <v>382</v>
      </c>
      <c r="G346" s="220" t="s">
        <v>4</v>
      </c>
      <c r="H346" s="220">
        <v>0</v>
      </c>
      <c r="I346" s="426">
        <v>590000000</v>
      </c>
      <c r="J346" s="222" t="s">
        <v>5</v>
      </c>
      <c r="K346" s="70" t="s">
        <v>296</v>
      </c>
      <c r="L346" s="222" t="s">
        <v>67</v>
      </c>
      <c r="M346" s="70" t="s">
        <v>144</v>
      </c>
      <c r="N346" s="70" t="s">
        <v>364</v>
      </c>
      <c r="O346" s="222" t="s">
        <v>9407</v>
      </c>
      <c r="P346" s="70">
        <v>796</v>
      </c>
      <c r="Q346" s="220" t="s">
        <v>57</v>
      </c>
      <c r="R346" s="506">
        <v>2</v>
      </c>
      <c r="S346" s="506">
        <v>123.214285714</v>
      </c>
      <c r="T346" s="506">
        <f>R346*S346</f>
        <v>246.428571428</v>
      </c>
      <c r="U346" s="506">
        <f>T346*1.12</f>
        <v>275.99999999936</v>
      </c>
      <c r="V346" s="220"/>
      <c r="W346" s="222">
        <v>2016</v>
      </c>
      <c r="X346" s="22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</row>
    <row r="347" spans="1:61" ht="50.1" customHeight="1">
      <c r="A347" s="102" t="s">
        <v>4578</v>
      </c>
      <c r="B347" s="103" t="s">
        <v>5974</v>
      </c>
      <c r="C347" s="104" t="s">
        <v>1649</v>
      </c>
      <c r="D347" s="104" t="s">
        <v>377</v>
      </c>
      <c r="E347" s="104" t="s">
        <v>1650</v>
      </c>
      <c r="F347" s="104" t="s">
        <v>1651</v>
      </c>
      <c r="G347" s="104" t="s">
        <v>4</v>
      </c>
      <c r="H347" s="103">
        <v>0</v>
      </c>
      <c r="I347" s="105">
        <v>590000000</v>
      </c>
      <c r="J347" s="105" t="s">
        <v>5</v>
      </c>
      <c r="K347" s="104" t="s">
        <v>866</v>
      </c>
      <c r="L347" s="105" t="s">
        <v>67</v>
      </c>
      <c r="M347" s="104" t="s">
        <v>201</v>
      </c>
      <c r="N347" s="104" t="s">
        <v>1291</v>
      </c>
      <c r="O347" s="104" t="s">
        <v>532</v>
      </c>
      <c r="P347" s="105">
        <v>778</v>
      </c>
      <c r="Q347" s="104" t="s">
        <v>365</v>
      </c>
      <c r="R347" s="106">
        <v>50</v>
      </c>
      <c r="S347" s="106">
        <v>840</v>
      </c>
      <c r="T347" s="107">
        <f t="shared" si="23"/>
        <v>42000</v>
      </c>
      <c r="U347" s="107">
        <f t="shared" si="24"/>
        <v>47040.000000000007</v>
      </c>
      <c r="V347" s="108"/>
      <c r="W347" s="112">
        <v>2016</v>
      </c>
      <c r="X347" s="103"/>
    </row>
    <row r="348" spans="1:61" ht="50.1" customHeight="1">
      <c r="A348" s="102" t="s">
        <v>4579</v>
      </c>
      <c r="B348" s="103" t="s">
        <v>5974</v>
      </c>
      <c r="C348" s="104" t="s">
        <v>1774</v>
      </c>
      <c r="D348" s="104" t="s">
        <v>377</v>
      </c>
      <c r="E348" s="104" t="s">
        <v>1775</v>
      </c>
      <c r="F348" s="104" t="s">
        <v>1776</v>
      </c>
      <c r="G348" s="104" t="s">
        <v>62</v>
      </c>
      <c r="H348" s="103">
        <v>10</v>
      </c>
      <c r="I348" s="105">
        <v>590000000</v>
      </c>
      <c r="J348" s="105" t="s">
        <v>5</v>
      </c>
      <c r="K348" s="104" t="s">
        <v>1740</v>
      </c>
      <c r="L348" s="105" t="s">
        <v>67</v>
      </c>
      <c r="M348" s="104" t="s">
        <v>54</v>
      </c>
      <c r="N348" s="104" t="s">
        <v>1938</v>
      </c>
      <c r="O348" s="104" t="s">
        <v>56</v>
      </c>
      <c r="P348" s="105" t="s">
        <v>548</v>
      </c>
      <c r="Q348" s="104" t="s">
        <v>365</v>
      </c>
      <c r="R348" s="106">
        <v>20</v>
      </c>
      <c r="S348" s="106">
        <v>962</v>
      </c>
      <c r="T348" s="107">
        <f t="shared" si="23"/>
        <v>19240</v>
      </c>
      <c r="U348" s="107">
        <f t="shared" si="24"/>
        <v>21548.800000000003</v>
      </c>
      <c r="V348" s="108" t="s">
        <v>777</v>
      </c>
      <c r="W348" s="112">
        <v>2016</v>
      </c>
      <c r="X348" s="103"/>
    </row>
    <row r="349" spans="1:61" ht="50.1" customHeight="1">
      <c r="A349" s="102" t="s">
        <v>4580</v>
      </c>
      <c r="B349" s="103" t="s">
        <v>5974</v>
      </c>
      <c r="C349" s="104" t="s">
        <v>1802</v>
      </c>
      <c r="D349" s="104" t="s">
        <v>377</v>
      </c>
      <c r="E349" s="104" t="s">
        <v>1803</v>
      </c>
      <c r="F349" s="104" t="s">
        <v>1804</v>
      </c>
      <c r="G349" s="104" t="s">
        <v>62</v>
      </c>
      <c r="H349" s="103">
        <v>10</v>
      </c>
      <c r="I349" s="105">
        <v>590000000</v>
      </c>
      <c r="J349" s="105" t="s">
        <v>5</v>
      </c>
      <c r="K349" s="104" t="s">
        <v>1740</v>
      </c>
      <c r="L349" s="105" t="s">
        <v>67</v>
      </c>
      <c r="M349" s="104" t="s">
        <v>54</v>
      </c>
      <c r="N349" s="104" t="s">
        <v>1938</v>
      </c>
      <c r="O349" s="104" t="s">
        <v>56</v>
      </c>
      <c r="P349" s="105" t="s">
        <v>871</v>
      </c>
      <c r="Q349" s="104" t="s">
        <v>57</v>
      </c>
      <c r="R349" s="106">
        <v>30</v>
      </c>
      <c r="S349" s="106">
        <v>214.5</v>
      </c>
      <c r="T349" s="107">
        <f t="shared" si="23"/>
        <v>6435</v>
      </c>
      <c r="U349" s="107">
        <f t="shared" si="24"/>
        <v>7207.2000000000007</v>
      </c>
      <c r="V349" s="108" t="s">
        <v>777</v>
      </c>
      <c r="W349" s="112">
        <v>2016</v>
      </c>
      <c r="X349" s="103"/>
    </row>
    <row r="350" spans="1:61" ht="50.1" customHeight="1">
      <c r="A350" s="102" t="s">
        <v>4581</v>
      </c>
      <c r="B350" s="103" t="s">
        <v>5974</v>
      </c>
      <c r="C350" s="104" t="s">
        <v>1805</v>
      </c>
      <c r="D350" s="104" t="s">
        <v>377</v>
      </c>
      <c r="E350" s="104" t="s">
        <v>1806</v>
      </c>
      <c r="F350" s="104" t="s">
        <v>1807</v>
      </c>
      <c r="G350" s="104" t="s">
        <v>62</v>
      </c>
      <c r="H350" s="103">
        <v>10</v>
      </c>
      <c r="I350" s="105">
        <v>590000000</v>
      </c>
      <c r="J350" s="105" t="s">
        <v>5</v>
      </c>
      <c r="K350" s="104" t="s">
        <v>1740</v>
      </c>
      <c r="L350" s="105" t="s">
        <v>67</v>
      </c>
      <c r="M350" s="104" t="s">
        <v>54</v>
      </c>
      <c r="N350" s="104" t="s">
        <v>1938</v>
      </c>
      <c r="O350" s="104" t="s">
        <v>56</v>
      </c>
      <c r="P350" s="105" t="s">
        <v>548</v>
      </c>
      <c r="Q350" s="104" t="s">
        <v>365</v>
      </c>
      <c r="R350" s="106">
        <v>10</v>
      </c>
      <c r="S350" s="106">
        <v>1770.6000000000001</v>
      </c>
      <c r="T350" s="107">
        <f t="shared" si="23"/>
        <v>17706</v>
      </c>
      <c r="U350" s="107">
        <f t="shared" si="24"/>
        <v>19830.72</v>
      </c>
      <c r="V350" s="108" t="s">
        <v>777</v>
      </c>
      <c r="W350" s="112">
        <v>2016</v>
      </c>
      <c r="X350" s="103"/>
    </row>
    <row r="351" spans="1:61" ht="50.1" customHeight="1">
      <c r="A351" s="102" t="s">
        <v>4582</v>
      </c>
      <c r="B351" s="103" t="s">
        <v>5974</v>
      </c>
      <c r="C351" s="104" t="s">
        <v>1819</v>
      </c>
      <c r="D351" s="104" t="s">
        <v>377</v>
      </c>
      <c r="E351" s="104" t="s">
        <v>1820</v>
      </c>
      <c r="F351" s="104" t="s">
        <v>1820</v>
      </c>
      <c r="G351" s="104" t="s">
        <v>62</v>
      </c>
      <c r="H351" s="103">
        <v>10</v>
      </c>
      <c r="I351" s="105">
        <v>590000000</v>
      </c>
      <c r="J351" s="105" t="s">
        <v>5</v>
      </c>
      <c r="K351" s="104" t="s">
        <v>1740</v>
      </c>
      <c r="L351" s="105" t="s">
        <v>67</v>
      </c>
      <c r="M351" s="104" t="s">
        <v>54</v>
      </c>
      <c r="N351" s="104" t="s">
        <v>1938</v>
      </c>
      <c r="O351" s="104" t="s">
        <v>56</v>
      </c>
      <c r="P351" s="105" t="s">
        <v>871</v>
      </c>
      <c r="Q351" s="104" t="s">
        <v>57</v>
      </c>
      <c r="R351" s="106">
        <v>15</v>
      </c>
      <c r="S351" s="106">
        <v>287.3</v>
      </c>
      <c r="T351" s="107">
        <f t="shared" si="23"/>
        <v>4309.5</v>
      </c>
      <c r="U351" s="107">
        <f t="shared" si="24"/>
        <v>4826.6400000000003</v>
      </c>
      <c r="V351" s="108" t="s">
        <v>777</v>
      </c>
      <c r="W351" s="112">
        <v>2016</v>
      </c>
      <c r="X351" s="103"/>
    </row>
    <row r="352" spans="1:61" ht="50.1" customHeight="1">
      <c r="A352" s="102" t="s">
        <v>4583</v>
      </c>
      <c r="B352" s="103" t="s">
        <v>5974</v>
      </c>
      <c r="C352" s="104" t="s">
        <v>1805</v>
      </c>
      <c r="D352" s="104" t="s">
        <v>377</v>
      </c>
      <c r="E352" s="104" t="s">
        <v>1806</v>
      </c>
      <c r="F352" s="104" t="s">
        <v>1876</v>
      </c>
      <c r="G352" s="104" t="s">
        <v>62</v>
      </c>
      <c r="H352" s="103">
        <v>10</v>
      </c>
      <c r="I352" s="105">
        <v>590000000</v>
      </c>
      <c r="J352" s="105" t="s">
        <v>5</v>
      </c>
      <c r="K352" s="104" t="s">
        <v>1740</v>
      </c>
      <c r="L352" s="105" t="s">
        <v>67</v>
      </c>
      <c r="M352" s="104" t="s">
        <v>54</v>
      </c>
      <c r="N352" s="104" t="s">
        <v>1938</v>
      </c>
      <c r="O352" s="104" t="s">
        <v>56</v>
      </c>
      <c r="P352" s="105" t="s">
        <v>548</v>
      </c>
      <c r="Q352" s="104" t="s">
        <v>365</v>
      </c>
      <c r="R352" s="106">
        <v>9</v>
      </c>
      <c r="S352" s="106">
        <v>1235</v>
      </c>
      <c r="T352" s="107">
        <f t="shared" si="23"/>
        <v>11115</v>
      </c>
      <c r="U352" s="107">
        <f t="shared" si="24"/>
        <v>12448.800000000001</v>
      </c>
      <c r="V352" s="108" t="s">
        <v>777</v>
      </c>
      <c r="W352" s="112">
        <v>2016</v>
      </c>
      <c r="X352" s="103"/>
    </row>
    <row r="353" spans="1:24" ht="50.1" customHeight="1">
      <c r="A353" s="102" t="s">
        <v>4584</v>
      </c>
      <c r="B353" s="103" t="s">
        <v>5974</v>
      </c>
      <c r="C353" s="104" t="s">
        <v>1898</v>
      </c>
      <c r="D353" s="104" t="s">
        <v>377</v>
      </c>
      <c r="E353" s="104" t="s">
        <v>1899</v>
      </c>
      <c r="F353" s="104" t="s">
        <v>1900</v>
      </c>
      <c r="G353" s="104" t="s">
        <v>62</v>
      </c>
      <c r="H353" s="103">
        <v>10</v>
      </c>
      <c r="I353" s="105">
        <v>590000000</v>
      </c>
      <c r="J353" s="105" t="s">
        <v>5</v>
      </c>
      <c r="K353" s="104" t="s">
        <v>1740</v>
      </c>
      <c r="L353" s="105" t="s">
        <v>67</v>
      </c>
      <c r="M353" s="104" t="s">
        <v>54</v>
      </c>
      <c r="N353" s="104" t="s">
        <v>1938</v>
      </c>
      <c r="O353" s="104" t="s">
        <v>56</v>
      </c>
      <c r="P353" s="105">
        <v>778</v>
      </c>
      <c r="Q353" s="104" t="s">
        <v>365</v>
      </c>
      <c r="R353" s="106">
        <v>10</v>
      </c>
      <c r="S353" s="106">
        <v>230</v>
      </c>
      <c r="T353" s="107">
        <f t="shared" si="23"/>
        <v>2300</v>
      </c>
      <c r="U353" s="107">
        <f t="shared" si="24"/>
        <v>2576.0000000000005</v>
      </c>
      <c r="V353" s="108" t="s">
        <v>777</v>
      </c>
      <c r="W353" s="112">
        <v>2016</v>
      </c>
      <c r="X353" s="103"/>
    </row>
    <row r="354" spans="1:24" ht="50.1" customHeight="1">
      <c r="A354" s="102" t="s">
        <v>4585</v>
      </c>
      <c r="B354" s="103" t="s">
        <v>5974</v>
      </c>
      <c r="C354" s="104" t="s">
        <v>1649</v>
      </c>
      <c r="D354" s="137" t="s">
        <v>377</v>
      </c>
      <c r="E354" s="149" t="s">
        <v>1650</v>
      </c>
      <c r="F354" s="127" t="s">
        <v>1651</v>
      </c>
      <c r="G354" s="127" t="s">
        <v>4</v>
      </c>
      <c r="H354" s="103">
        <v>0</v>
      </c>
      <c r="I354" s="111">
        <v>590000000</v>
      </c>
      <c r="J354" s="105" t="s">
        <v>5</v>
      </c>
      <c r="K354" s="105" t="s">
        <v>4227</v>
      </c>
      <c r="L354" s="112" t="s">
        <v>5</v>
      </c>
      <c r="M354" s="103" t="s">
        <v>201</v>
      </c>
      <c r="N354" s="103" t="s">
        <v>2371</v>
      </c>
      <c r="O354" s="111" t="s">
        <v>1946</v>
      </c>
      <c r="P354" s="127">
        <v>778</v>
      </c>
      <c r="Q354" s="127" t="s">
        <v>2393</v>
      </c>
      <c r="R354" s="197">
        <v>50</v>
      </c>
      <c r="S354" s="140">
        <v>760</v>
      </c>
      <c r="T354" s="107">
        <f t="shared" si="23"/>
        <v>38000</v>
      </c>
      <c r="U354" s="107">
        <f t="shared" si="24"/>
        <v>42560.000000000007</v>
      </c>
      <c r="V354" s="152"/>
      <c r="W354" s="112">
        <v>2016</v>
      </c>
      <c r="X354" s="103"/>
    </row>
    <row r="355" spans="1:24" ht="50.1" customHeight="1">
      <c r="A355" s="102" t="s">
        <v>4586</v>
      </c>
      <c r="B355" s="103" t="s">
        <v>5974</v>
      </c>
      <c r="C355" s="104" t="s">
        <v>1805</v>
      </c>
      <c r="D355" s="137" t="s">
        <v>377</v>
      </c>
      <c r="E355" s="149" t="s">
        <v>1806</v>
      </c>
      <c r="F355" s="103" t="s">
        <v>2457</v>
      </c>
      <c r="G355" s="103" t="s">
        <v>4</v>
      </c>
      <c r="H355" s="103">
        <v>0</v>
      </c>
      <c r="I355" s="111">
        <v>590000000</v>
      </c>
      <c r="J355" s="105" t="s">
        <v>5</v>
      </c>
      <c r="K355" s="105" t="s">
        <v>4227</v>
      </c>
      <c r="L355" s="112" t="s">
        <v>5</v>
      </c>
      <c r="M355" s="103" t="s">
        <v>201</v>
      </c>
      <c r="N355" s="103" t="s">
        <v>2371</v>
      </c>
      <c r="O355" s="111" t="s">
        <v>1946</v>
      </c>
      <c r="P355" s="127">
        <v>778</v>
      </c>
      <c r="Q355" s="127" t="s">
        <v>2393</v>
      </c>
      <c r="R355" s="134">
        <v>50</v>
      </c>
      <c r="S355" s="140">
        <v>1691</v>
      </c>
      <c r="T355" s="107">
        <f t="shared" si="23"/>
        <v>84550</v>
      </c>
      <c r="U355" s="107">
        <f t="shared" si="24"/>
        <v>94696.000000000015</v>
      </c>
      <c r="V355" s="110"/>
      <c r="W355" s="112">
        <v>2016</v>
      </c>
      <c r="X355" s="103"/>
    </row>
    <row r="356" spans="1:24" ht="50.1" customHeight="1">
      <c r="A356" s="102" t="s">
        <v>4587</v>
      </c>
      <c r="B356" s="103" t="s">
        <v>5974</v>
      </c>
      <c r="C356" s="104" t="s">
        <v>2458</v>
      </c>
      <c r="D356" s="104" t="s">
        <v>2459</v>
      </c>
      <c r="E356" s="103" t="s">
        <v>2460</v>
      </c>
      <c r="F356" s="103" t="s">
        <v>2461</v>
      </c>
      <c r="G356" s="110" t="s">
        <v>4</v>
      </c>
      <c r="H356" s="103">
        <v>0</v>
      </c>
      <c r="I356" s="111">
        <v>590000000</v>
      </c>
      <c r="J356" s="105" t="s">
        <v>5</v>
      </c>
      <c r="K356" s="105" t="s">
        <v>4227</v>
      </c>
      <c r="L356" s="112" t="s">
        <v>5</v>
      </c>
      <c r="M356" s="110" t="s">
        <v>201</v>
      </c>
      <c r="N356" s="103" t="s">
        <v>2398</v>
      </c>
      <c r="O356" s="111" t="s">
        <v>1946</v>
      </c>
      <c r="P356" s="103">
        <v>778</v>
      </c>
      <c r="Q356" s="103" t="s">
        <v>2393</v>
      </c>
      <c r="R356" s="134">
        <v>50</v>
      </c>
      <c r="S356" s="218">
        <v>1485</v>
      </c>
      <c r="T356" s="107">
        <f t="shared" si="23"/>
        <v>74250</v>
      </c>
      <c r="U356" s="107">
        <f t="shared" si="24"/>
        <v>83160.000000000015</v>
      </c>
      <c r="V356" s="152"/>
      <c r="W356" s="112">
        <v>2016</v>
      </c>
      <c r="X356" s="103"/>
    </row>
    <row r="357" spans="1:24" ht="50.1" customHeight="1">
      <c r="A357" s="102" t="s">
        <v>4588</v>
      </c>
      <c r="B357" s="103" t="s">
        <v>5974</v>
      </c>
      <c r="C357" s="104" t="s">
        <v>2462</v>
      </c>
      <c r="D357" s="104" t="s">
        <v>2459</v>
      </c>
      <c r="E357" s="103" t="s">
        <v>2463</v>
      </c>
      <c r="F357" s="103" t="s">
        <v>2464</v>
      </c>
      <c r="G357" s="110" t="s">
        <v>4</v>
      </c>
      <c r="H357" s="103">
        <v>0</v>
      </c>
      <c r="I357" s="111">
        <v>590000000</v>
      </c>
      <c r="J357" s="105" t="s">
        <v>5</v>
      </c>
      <c r="K357" s="129" t="s">
        <v>2387</v>
      </c>
      <c r="L357" s="112" t="s">
        <v>5</v>
      </c>
      <c r="M357" s="103" t="s">
        <v>201</v>
      </c>
      <c r="N357" s="103" t="s">
        <v>2371</v>
      </c>
      <c r="O357" s="111" t="s">
        <v>1946</v>
      </c>
      <c r="P357" s="127">
        <v>778</v>
      </c>
      <c r="Q357" s="127" t="s">
        <v>2393</v>
      </c>
      <c r="R357" s="134">
        <v>5</v>
      </c>
      <c r="S357" s="103">
        <v>1429</v>
      </c>
      <c r="T357" s="107">
        <f t="shared" si="23"/>
        <v>7145</v>
      </c>
      <c r="U357" s="107">
        <f t="shared" si="24"/>
        <v>8002.4000000000005</v>
      </c>
      <c r="V357" s="152"/>
      <c r="W357" s="112">
        <v>2016</v>
      </c>
      <c r="X357" s="103"/>
    </row>
    <row r="358" spans="1:24" ht="50.1" customHeight="1">
      <c r="A358" s="102" t="s">
        <v>4589</v>
      </c>
      <c r="B358" s="103" t="s">
        <v>5974</v>
      </c>
      <c r="C358" s="104" t="s">
        <v>1802</v>
      </c>
      <c r="D358" s="104" t="s">
        <v>2465</v>
      </c>
      <c r="E358" s="103" t="s">
        <v>1803</v>
      </c>
      <c r="F358" s="103" t="s">
        <v>2466</v>
      </c>
      <c r="G358" s="103" t="s">
        <v>4</v>
      </c>
      <c r="H358" s="103">
        <v>0</v>
      </c>
      <c r="I358" s="103">
        <v>590000000</v>
      </c>
      <c r="J358" s="105" t="s">
        <v>5</v>
      </c>
      <c r="K358" s="129" t="s">
        <v>2392</v>
      </c>
      <c r="L358" s="112" t="s">
        <v>5</v>
      </c>
      <c r="M358" s="103" t="s">
        <v>201</v>
      </c>
      <c r="N358" s="103" t="s">
        <v>1214</v>
      </c>
      <c r="O358" s="214" t="s">
        <v>532</v>
      </c>
      <c r="P358" s="103">
        <v>796</v>
      </c>
      <c r="Q358" s="103" t="s">
        <v>2388</v>
      </c>
      <c r="R358" s="134">
        <v>5</v>
      </c>
      <c r="S358" s="103">
        <v>492</v>
      </c>
      <c r="T358" s="107">
        <f t="shared" si="23"/>
        <v>2460</v>
      </c>
      <c r="U358" s="107">
        <f t="shared" si="24"/>
        <v>2755.2000000000003</v>
      </c>
      <c r="V358" s="103"/>
      <c r="W358" s="112">
        <v>2016</v>
      </c>
      <c r="X358" s="103"/>
    </row>
    <row r="359" spans="1:24" ht="50.1" customHeight="1">
      <c r="A359" s="102" t="s">
        <v>4590</v>
      </c>
      <c r="B359" s="103" t="s">
        <v>5974</v>
      </c>
      <c r="C359" s="103" t="s">
        <v>3123</v>
      </c>
      <c r="D359" s="104" t="s">
        <v>3124</v>
      </c>
      <c r="E359" s="103" t="s">
        <v>3125</v>
      </c>
      <c r="F359" s="103" t="s">
        <v>3126</v>
      </c>
      <c r="G359" s="118" t="s">
        <v>4</v>
      </c>
      <c r="H359" s="103">
        <v>0</v>
      </c>
      <c r="I359" s="118" t="s">
        <v>13</v>
      </c>
      <c r="J359" s="112" t="s">
        <v>5</v>
      </c>
      <c r="K359" s="112" t="s">
        <v>143</v>
      </c>
      <c r="L359" s="112" t="s">
        <v>2932</v>
      </c>
      <c r="M359" s="118" t="s">
        <v>144</v>
      </c>
      <c r="N359" s="112" t="s">
        <v>2942</v>
      </c>
      <c r="O359" s="112" t="s">
        <v>146</v>
      </c>
      <c r="P359" s="112" t="s">
        <v>871</v>
      </c>
      <c r="Q359" s="112" t="s">
        <v>57</v>
      </c>
      <c r="R359" s="103">
        <v>2</v>
      </c>
      <c r="S359" s="119">
        <v>2000</v>
      </c>
      <c r="T359" s="107">
        <f t="shared" si="23"/>
        <v>4000</v>
      </c>
      <c r="U359" s="107">
        <f t="shared" si="24"/>
        <v>4480</v>
      </c>
      <c r="V359" s="158"/>
      <c r="W359" s="112">
        <v>2016</v>
      </c>
      <c r="X359" s="158"/>
    </row>
    <row r="360" spans="1:24" ht="50.1" customHeight="1">
      <c r="A360" s="102" t="s">
        <v>4591</v>
      </c>
      <c r="B360" s="103" t="s">
        <v>5974</v>
      </c>
      <c r="C360" s="103" t="s">
        <v>3123</v>
      </c>
      <c r="D360" s="104" t="s">
        <v>3124</v>
      </c>
      <c r="E360" s="103" t="s">
        <v>3125</v>
      </c>
      <c r="F360" s="103" t="s">
        <v>3127</v>
      </c>
      <c r="G360" s="118" t="s">
        <v>4</v>
      </c>
      <c r="H360" s="103">
        <v>0</v>
      </c>
      <c r="I360" s="118" t="s">
        <v>13</v>
      </c>
      <c r="J360" s="112" t="s">
        <v>5</v>
      </c>
      <c r="K360" s="112" t="s">
        <v>143</v>
      </c>
      <c r="L360" s="112" t="s">
        <v>2932</v>
      </c>
      <c r="M360" s="118" t="s">
        <v>144</v>
      </c>
      <c r="N360" s="112" t="s">
        <v>2942</v>
      </c>
      <c r="O360" s="112" t="s">
        <v>146</v>
      </c>
      <c r="P360" s="112" t="s">
        <v>871</v>
      </c>
      <c r="Q360" s="112" t="s">
        <v>57</v>
      </c>
      <c r="R360" s="103">
        <v>2</v>
      </c>
      <c r="S360" s="119">
        <v>2200</v>
      </c>
      <c r="T360" s="107">
        <f t="shared" si="23"/>
        <v>4400</v>
      </c>
      <c r="U360" s="107">
        <f t="shared" si="24"/>
        <v>4928.0000000000009</v>
      </c>
      <c r="V360" s="158"/>
      <c r="W360" s="112">
        <v>2016</v>
      </c>
      <c r="X360" s="158"/>
    </row>
    <row r="361" spans="1:24" ht="50.1" customHeight="1">
      <c r="A361" s="102" t="s">
        <v>4592</v>
      </c>
      <c r="B361" s="103" t="s">
        <v>5974</v>
      </c>
      <c r="C361" s="103" t="s">
        <v>3123</v>
      </c>
      <c r="D361" s="104" t="s">
        <v>3124</v>
      </c>
      <c r="E361" s="103" t="s">
        <v>3125</v>
      </c>
      <c r="F361" s="103" t="s">
        <v>3128</v>
      </c>
      <c r="G361" s="118" t="s">
        <v>4</v>
      </c>
      <c r="H361" s="103">
        <v>0</v>
      </c>
      <c r="I361" s="118" t="s">
        <v>13</v>
      </c>
      <c r="J361" s="112" t="s">
        <v>5</v>
      </c>
      <c r="K361" s="112" t="s">
        <v>143</v>
      </c>
      <c r="L361" s="112" t="s">
        <v>2932</v>
      </c>
      <c r="M361" s="118" t="s">
        <v>144</v>
      </c>
      <c r="N361" s="112" t="s">
        <v>2942</v>
      </c>
      <c r="O361" s="112" t="s">
        <v>146</v>
      </c>
      <c r="P361" s="112" t="s">
        <v>871</v>
      </c>
      <c r="Q361" s="112" t="s">
        <v>57</v>
      </c>
      <c r="R361" s="103">
        <v>2</v>
      </c>
      <c r="S361" s="119">
        <v>2500</v>
      </c>
      <c r="T361" s="107">
        <f t="shared" si="23"/>
        <v>5000</v>
      </c>
      <c r="U361" s="107">
        <f t="shared" si="24"/>
        <v>5600.0000000000009</v>
      </c>
      <c r="V361" s="158"/>
      <c r="W361" s="112">
        <v>2016</v>
      </c>
      <c r="X361" s="158"/>
    </row>
    <row r="362" spans="1:24" ht="50.1" customHeight="1">
      <c r="A362" s="102" t="s">
        <v>4593</v>
      </c>
      <c r="B362" s="103" t="s">
        <v>5974</v>
      </c>
      <c r="C362" s="103" t="s">
        <v>3123</v>
      </c>
      <c r="D362" s="104" t="s">
        <v>3124</v>
      </c>
      <c r="E362" s="103" t="s">
        <v>3125</v>
      </c>
      <c r="F362" s="103" t="s">
        <v>3129</v>
      </c>
      <c r="G362" s="118" t="s">
        <v>4</v>
      </c>
      <c r="H362" s="103">
        <v>0</v>
      </c>
      <c r="I362" s="118" t="s">
        <v>13</v>
      </c>
      <c r="J362" s="112" t="s">
        <v>5</v>
      </c>
      <c r="K362" s="112" t="s">
        <v>143</v>
      </c>
      <c r="L362" s="112" t="s">
        <v>2932</v>
      </c>
      <c r="M362" s="118" t="s">
        <v>144</v>
      </c>
      <c r="N362" s="112" t="s">
        <v>2942</v>
      </c>
      <c r="O362" s="112" t="s">
        <v>146</v>
      </c>
      <c r="P362" s="112" t="s">
        <v>871</v>
      </c>
      <c r="Q362" s="112" t="s">
        <v>57</v>
      </c>
      <c r="R362" s="103">
        <v>2</v>
      </c>
      <c r="S362" s="119">
        <v>2700</v>
      </c>
      <c r="T362" s="107">
        <f t="shared" si="23"/>
        <v>5400</v>
      </c>
      <c r="U362" s="107">
        <f t="shared" si="24"/>
        <v>6048.0000000000009</v>
      </c>
      <c r="V362" s="158"/>
      <c r="W362" s="112">
        <v>2016</v>
      </c>
      <c r="X362" s="158"/>
    </row>
    <row r="363" spans="1:24" ht="50.1" customHeight="1">
      <c r="A363" s="102" t="s">
        <v>4594</v>
      </c>
      <c r="B363" s="103" t="s">
        <v>5974</v>
      </c>
      <c r="C363" s="103" t="s">
        <v>3123</v>
      </c>
      <c r="D363" s="104" t="s">
        <v>3124</v>
      </c>
      <c r="E363" s="103" t="s">
        <v>3125</v>
      </c>
      <c r="F363" s="103" t="s">
        <v>3130</v>
      </c>
      <c r="G363" s="118" t="s">
        <v>4</v>
      </c>
      <c r="H363" s="103">
        <v>0</v>
      </c>
      <c r="I363" s="118" t="s">
        <v>13</v>
      </c>
      <c r="J363" s="112" t="s">
        <v>5</v>
      </c>
      <c r="K363" s="112" t="s">
        <v>143</v>
      </c>
      <c r="L363" s="112" t="s">
        <v>2932</v>
      </c>
      <c r="M363" s="118" t="s">
        <v>144</v>
      </c>
      <c r="N363" s="112" t="s">
        <v>2942</v>
      </c>
      <c r="O363" s="112" t="s">
        <v>146</v>
      </c>
      <c r="P363" s="112" t="s">
        <v>871</v>
      </c>
      <c r="Q363" s="112" t="s">
        <v>57</v>
      </c>
      <c r="R363" s="103">
        <v>2</v>
      </c>
      <c r="S363" s="119">
        <v>3000</v>
      </c>
      <c r="T363" s="107">
        <f t="shared" si="23"/>
        <v>6000</v>
      </c>
      <c r="U363" s="107">
        <f t="shared" si="24"/>
        <v>6720.0000000000009</v>
      </c>
      <c r="V363" s="158"/>
      <c r="W363" s="112">
        <v>2016</v>
      </c>
      <c r="X363" s="158"/>
    </row>
    <row r="364" spans="1:24" ht="50.1" customHeight="1">
      <c r="A364" s="102" t="s">
        <v>4595</v>
      </c>
      <c r="B364" s="103" t="s">
        <v>5974</v>
      </c>
      <c r="C364" s="103" t="s">
        <v>3123</v>
      </c>
      <c r="D364" s="104" t="s">
        <v>3124</v>
      </c>
      <c r="E364" s="103" t="s">
        <v>3125</v>
      </c>
      <c r="F364" s="103" t="s">
        <v>3131</v>
      </c>
      <c r="G364" s="118" t="s">
        <v>4</v>
      </c>
      <c r="H364" s="103">
        <v>0</v>
      </c>
      <c r="I364" s="118" t="s">
        <v>13</v>
      </c>
      <c r="J364" s="112" t="s">
        <v>5</v>
      </c>
      <c r="K364" s="112" t="s">
        <v>143</v>
      </c>
      <c r="L364" s="112" t="s">
        <v>2932</v>
      </c>
      <c r="M364" s="118" t="s">
        <v>144</v>
      </c>
      <c r="N364" s="112" t="s">
        <v>2942</v>
      </c>
      <c r="O364" s="112" t="s">
        <v>146</v>
      </c>
      <c r="P364" s="112" t="s">
        <v>871</v>
      </c>
      <c r="Q364" s="112" t="s">
        <v>57</v>
      </c>
      <c r="R364" s="103">
        <v>2</v>
      </c>
      <c r="S364" s="119">
        <v>3500</v>
      </c>
      <c r="T364" s="107">
        <f t="shared" si="23"/>
        <v>7000</v>
      </c>
      <c r="U364" s="107">
        <f t="shared" si="24"/>
        <v>7840.0000000000009</v>
      </c>
      <c r="V364" s="162"/>
      <c r="W364" s="112">
        <v>2016</v>
      </c>
      <c r="X364" s="123"/>
    </row>
    <row r="365" spans="1:24" ht="50.1" customHeight="1">
      <c r="A365" s="102" t="s">
        <v>4596</v>
      </c>
      <c r="B365" s="103" t="s">
        <v>5974</v>
      </c>
      <c r="C365" s="103" t="s">
        <v>3136</v>
      </c>
      <c r="D365" s="104" t="s">
        <v>3124</v>
      </c>
      <c r="E365" s="103" t="s">
        <v>3137</v>
      </c>
      <c r="F365" s="103" t="s">
        <v>3138</v>
      </c>
      <c r="G365" s="118" t="s">
        <v>4</v>
      </c>
      <c r="H365" s="103">
        <v>0</v>
      </c>
      <c r="I365" s="118" t="s">
        <v>13</v>
      </c>
      <c r="J365" s="112" t="s">
        <v>5</v>
      </c>
      <c r="K365" s="112" t="s">
        <v>143</v>
      </c>
      <c r="L365" s="112" t="s">
        <v>2932</v>
      </c>
      <c r="M365" s="118" t="s">
        <v>144</v>
      </c>
      <c r="N365" s="112" t="s">
        <v>2942</v>
      </c>
      <c r="O365" s="112" t="s">
        <v>146</v>
      </c>
      <c r="P365" s="112" t="s">
        <v>871</v>
      </c>
      <c r="Q365" s="112" t="s">
        <v>57</v>
      </c>
      <c r="R365" s="103">
        <v>2</v>
      </c>
      <c r="S365" s="139">
        <v>160</v>
      </c>
      <c r="T365" s="107">
        <f t="shared" si="23"/>
        <v>320</v>
      </c>
      <c r="U365" s="107">
        <f t="shared" si="24"/>
        <v>358.40000000000003</v>
      </c>
      <c r="V365" s="112"/>
      <c r="W365" s="112">
        <v>2016</v>
      </c>
      <c r="X365" s="112"/>
    </row>
    <row r="366" spans="1:24" ht="50.1" customHeight="1">
      <c r="A366" s="102" t="s">
        <v>4597</v>
      </c>
      <c r="B366" s="103" t="s">
        <v>5974</v>
      </c>
      <c r="C366" s="103" t="s">
        <v>3139</v>
      </c>
      <c r="D366" s="104" t="s">
        <v>3124</v>
      </c>
      <c r="E366" s="103" t="s">
        <v>3140</v>
      </c>
      <c r="F366" s="103" t="s">
        <v>3141</v>
      </c>
      <c r="G366" s="118" t="s">
        <v>4</v>
      </c>
      <c r="H366" s="103">
        <v>0</v>
      </c>
      <c r="I366" s="118" t="s">
        <v>13</v>
      </c>
      <c r="J366" s="112" t="s">
        <v>5</v>
      </c>
      <c r="K366" s="112" t="s">
        <v>143</v>
      </c>
      <c r="L366" s="112" t="s">
        <v>2932</v>
      </c>
      <c r="M366" s="118" t="s">
        <v>144</v>
      </c>
      <c r="N366" s="112" t="s">
        <v>2942</v>
      </c>
      <c r="O366" s="112" t="s">
        <v>146</v>
      </c>
      <c r="P366" s="112" t="s">
        <v>871</v>
      </c>
      <c r="Q366" s="112" t="s">
        <v>57</v>
      </c>
      <c r="R366" s="103">
        <v>2</v>
      </c>
      <c r="S366" s="139">
        <v>240</v>
      </c>
      <c r="T366" s="107">
        <f t="shared" si="23"/>
        <v>480</v>
      </c>
      <c r="U366" s="107">
        <f t="shared" si="24"/>
        <v>537.6</v>
      </c>
      <c r="V366" s="158"/>
      <c r="W366" s="112">
        <v>2016</v>
      </c>
      <c r="X366" s="158"/>
    </row>
    <row r="367" spans="1:24" ht="50.1" customHeight="1">
      <c r="A367" s="102" t="s">
        <v>4598</v>
      </c>
      <c r="B367" s="103" t="s">
        <v>5974</v>
      </c>
      <c r="C367" s="103" t="s">
        <v>3142</v>
      </c>
      <c r="D367" s="104" t="s">
        <v>3124</v>
      </c>
      <c r="E367" s="103" t="s">
        <v>3143</v>
      </c>
      <c r="F367" s="103" t="s">
        <v>3144</v>
      </c>
      <c r="G367" s="118" t="s">
        <v>4</v>
      </c>
      <c r="H367" s="103">
        <v>0</v>
      </c>
      <c r="I367" s="118" t="s">
        <v>13</v>
      </c>
      <c r="J367" s="112" t="s">
        <v>5</v>
      </c>
      <c r="K367" s="112" t="s">
        <v>143</v>
      </c>
      <c r="L367" s="112" t="s">
        <v>2932</v>
      </c>
      <c r="M367" s="118" t="s">
        <v>144</v>
      </c>
      <c r="N367" s="112" t="s">
        <v>2942</v>
      </c>
      <c r="O367" s="112" t="s">
        <v>146</v>
      </c>
      <c r="P367" s="112" t="s">
        <v>871</v>
      </c>
      <c r="Q367" s="112" t="s">
        <v>57</v>
      </c>
      <c r="R367" s="103">
        <v>2</v>
      </c>
      <c r="S367" s="139">
        <v>180</v>
      </c>
      <c r="T367" s="107">
        <f t="shared" si="23"/>
        <v>360</v>
      </c>
      <c r="U367" s="107">
        <f t="shared" si="24"/>
        <v>403.20000000000005</v>
      </c>
      <c r="V367" s="158"/>
      <c r="W367" s="112">
        <v>2016</v>
      </c>
      <c r="X367" s="158"/>
    </row>
    <row r="368" spans="1:24" ht="50.1" customHeight="1">
      <c r="A368" s="102" t="s">
        <v>4599</v>
      </c>
      <c r="B368" s="103" t="s">
        <v>5974</v>
      </c>
      <c r="C368" s="103" t="s">
        <v>3145</v>
      </c>
      <c r="D368" s="104" t="s">
        <v>3124</v>
      </c>
      <c r="E368" s="103" t="s">
        <v>3146</v>
      </c>
      <c r="F368" s="103" t="s">
        <v>3147</v>
      </c>
      <c r="G368" s="118" t="s">
        <v>4</v>
      </c>
      <c r="H368" s="103">
        <v>0</v>
      </c>
      <c r="I368" s="118" t="s">
        <v>13</v>
      </c>
      <c r="J368" s="112" t="s">
        <v>5</v>
      </c>
      <c r="K368" s="112" t="s">
        <v>143</v>
      </c>
      <c r="L368" s="112" t="s">
        <v>2932</v>
      </c>
      <c r="M368" s="118" t="s">
        <v>144</v>
      </c>
      <c r="N368" s="112" t="s">
        <v>2942</v>
      </c>
      <c r="O368" s="112" t="s">
        <v>146</v>
      </c>
      <c r="P368" s="112" t="s">
        <v>871</v>
      </c>
      <c r="Q368" s="112" t="s">
        <v>57</v>
      </c>
      <c r="R368" s="103">
        <v>2</v>
      </c>
      <c r="S368" s="139">
        <v>160</v>
      </c>
      <c r="T368" s="107">
        <f t="shared" ref="T368:T432" si="33">R368*S368</f>
        <v>320</v>
      </c>
      <c r="U368" s="107">
        <f t="shared" ref="U368:U432" si="34">T368*1.12</f>
        <v>358.40000000000003</v>
      </c>
      <c r="V368" s="158"/>
      <c r="W368" s="112">
        <v>2016</v>
      </c>
      <c r="X368" s="158"/>
    </row>
    <row r="369" spans="1:24" ht="50.1" customHeight="1">
      <c r="A369" s="102" t="s">
        <v>4600</v>
      </c>
      <c r="B369" s="103" t="s">
        <v>5974</v>
      </c>
      <c r="C369" s="103" t="s">
        <v>3148</v>
      </c>
      <c r="D369" s="104" t="s">
        <v>3124</v>
      </c>
      <c r="E369" s="103" t="s">
        <v>3149</v>
      </c>
      <c r="F369" s="103" t="s">
        <v>3150</v>
      </c>
      <c r="G369" s="118" t="s">
        <v>4</v>
      </c>
      <c r="H369" s="103">
        <v>0</v>
      </c>
      <c r="I369" s="118" t="s">
        <v>13</v>
      </c>
      <c r="J369" s="112" t="s">
        <v>5</v>
      </c>
      <c r="K369" s="112" t="s">
        <v>143</v>
      </c>
      <c r="L369" s="112" t="s">
        <v>2932</v>
      </c>
      <c r="M369" s="118" t="s">
        <v>144</v>
      </c>
      <c r="N369" s="112" t="s">
        <v>2942</v>
      </c>
      <c r="O369" s="112" t="s">
        <v>146</v>
      </c>
      <c r="P369" s="112" t="s">
        <v>871</v>
      </c>
      <c r="Q369" s="112" t="s">
        <v>57</v>
      </c>
      <c r="R369" s="103">
        <v>2</v>
      </c>
      <c r="S369" s="139">
        <v>280</v>
      </c>
      <c r="T369" s="107">
        <f t="shared" si="33"/>
        <v>560</v>
      </c>
      <c r="U369" s="107">
        <f t="shared" si="34"/>
        <v>627.20000000000005</v>
      </c>
      <c r="V369" s="158"/>
      <c r="W369" s="112">
        <v>2016</v>
      </c>
      <c r="X369" s="158"/>
    </row>
    <row r="370" spans="1:24" ht="50.1" customHeight="1">
      <c r="A370" s="102" t="s">
        <v>4601</v>
      </c>
      <c r="B370" s="103" t="s">
        <v>5974</v>
      </c>
      <c r="C370" s="103" t="s">
        <v>3151</v>
      </c>
      <c r="D370" s="104" t="s">
        <v>3124</v>
      </c>
      <c r="E370" s="103" t="s">
        <v>3152</v>
      </c>
      <c r="F370" s="103" t="s">
        <v>3153</v>
      </c>
      <c r="G370" s="118" t="s">
        <v>4</v>
      </c>
      <c r="H370" s="103">
        <v>0</v>
      </c>
      <c r="I370" s="118" t="s">
        <v>13</v>
      </c>
      <c r="J370" s="112" t="s">
        <v>5</v>
      </c>
      <c r="K370" s="112" t="s">
        <v>143</v>
      </c>
      <c r="L370" s="112" t="s">
        <v>2932</v>
      </c>
      <c r="M370" s="118" t="s">
        <v>144</v>
      </c>
      <c r="N370" s="112" t="s">
        <v>2942</v>
      </c>
      <c r="O370" s="112" t="s">
        <v>146</v>
      </c>
      <c r="P370" s="112" t="s">
        <v>871</v>
      </c>
      <c r="Q370" s="112" t="s">
        <v>57</v>
      </c>
      <c r="R370" s="103">
        <v>2</v>
      </c>
      <c r="S370" s="139">
        <v>170</v>
      </c>
      <c r="T370" s="107">
        <f t="shared" si="33"/>
        <v>340</v>
      </c>
      <c r="U370" s="107">
        <f t="shared" si="34"/>
        <v>380.8</v>
      </c>
      <c r="V370" s="158"/>
      <c r="W370" s="112">
        <v>2016</v>
      </c>
      <c r="X370" s="158"/>
    </row>
    <row r="371" spans="1:24" ht="50.1" customHeight="1">
      <c r="A371" s="102" t="s">
        <v>4602</v>
      </c>
      <c r="B371" s="103" t="s">
        <v>5974</v>
      </c>
      <c r="C371" s="103" t="s">
        <v>3154</v>
      </c>
      <c r="D371" s="104" t="s">
        <v>3124</v>
      </c>
      <c r="E371" s="103" t="s">
        <v>3155</v>
      </c>
      <c r="F371" s="103" t="s">
        <v>3156</v>
      </c>
      <c r="G371" s="118" t="s">
        <v>4</v>
      </c>
      <c r="H371" s="103">
        <v>0</v>
      </c>
      <c r="I371" s="118" t="s">
        <v>13</v>
      </c>
      <c r="J371" s="112" t="s">
        <v>5</v>
      </c>
      <c r="K371" s="112" t="s">
        <v>143</v>
      </c>
      <c r="L371" s="112" t="s">
        <v>2932</v>
      </c>
      <c r="M371" s="118" t="s">
        <v>144</v>
      </c>
      <c r="N371" s="112" t="s">
        <v>2942</v>
      </c>
      <c r="O371" s="112" t="s">
        <v>146</v>
      </c>
      <c r="P371" s="112" t="s">
        <v>871</v>
      </c>
      <c r="Q371" s="112" t="s">
        <v>57</v>
      </c>
      <c r="R371" s="103">
        <v>2</v>
      </c>
      <c r="S371" s="139">
        <v>220</v>
      </c>
      <c r="T371" s="107">
        <f t="shared" si="33"/>
        <v>440</v>
      </c>
      <c r="U371" s="107">
        <f t="shared" si="34"/>
        <v>492.80000000000007</v>
      </c>
      <c r="V371" s="158"/>
      <c r="W371" s="112">
        <v>2016</v>
      </c>
      <c r="X371" s="158"/>
    </row>
    <row r="372" spans="1:24" ht="50.1" customHeight="1">
      <c r="A372" s="102" t="s">
        <v>4603</v>
      </c>
      <c r="B372" s="103" t="s">
        <v>5974</v>
      </c>
      <c r="C372" s="103" t="s">
        <v>3157</v>
      </c>
      <c r="D372" s="104" t="s">
        <v>3124</v>
      </c>
      <c r="E372" s="103" t="s">
        <v>3158</v>
      </c>
      <c r="F372" s="103" t="s">
        <v>3159</v>
      </c>
      <c r="G372" s="118" t="s">
        <v>4</v>
      </c>
      <c r="H372" s="103">
        <v>0</v>
      </c>
      <c r="I372" s="118" t="s">
        <v>13</v>
      </c>
      <c r="J372" s="112" t="s">
        <v>5</v>
      </c>
      <c r="K372" s="112" t="s">
        <v>143</v>
      </c>
      <c r="L372" s="112" t="s">
        <v>2932</v>
      </c>
      <c r="M372" s="118" t="s">
        <v>144</v>
      </c>
      <c r="N372" s="112" t="s">
        <v>2942</v>
      </c>
      <c r="O372" s="112" t="s">
        <v>146</v>
      </c>
      <c r="P372" s="112" t="s">
        <v>871</v>
      </c>
      <c r="Q372" s="112" t="s">
        <v>57</v>
      </c>
      <c r="R372" s="103">
        <v>2</v>
      </c>
      <c r="S372" s="139">
        <v>300</v>
      </c>
      <c r="T372" s="107">
        <f t="shared" si="33"/>
        <v>600</v>
      </c>
      <c r="U372" s="107">
        <f t="shared" si="34"/>
        <v>672.00000000000011</v>
      </c>
      <c r="V372" s="158"/>
      <c r="W372" s="112">
        <v>2016</v>
      </c>
      <c r="X372" s="158"/>
    </row>
    <row r="373" spans="1:24" ht="50.1" customHeight="1">
      <c r="A373" s="102" t="s">
        <v>4604</v>
      </c>
      <c r="B373" s="103" t="s">
        <v>5974</v>
      </c>
      <c r="C373" s="103" t="s">
        <v>3160</v>
      </c>
      <c r="D373" s="104" t="s">
        <v>3124</v>
      </c>
      <c r="E373" s="103" t="s">
        <v>3161</v>
      </c>
      <c r="F373" s="103" t="s">
        <v>3162</v>
      </c>
      <c r="G373" s="118" t="s">
        <v>4</v>
      </c>
      <c r="H373" s="103">
        <v>0</v>
      </c>
      <c r="I373" s="118" t="s">
        <v>13</v>
      </c>
      <c r="J373" s="112" t="s">
        <v>5</v>
      </c>
      <c r="K373" s="112" t="s">
        <v>143</v>
      </c>
      <c r="L373" s="112" t="s">
        <v>2932</v>
      </c>
      <c r="M373" s="118" t="s">
        <v>144</v>
      </c>
      <c r="N373" s="112" t="s">
        <v>2942</v>
      </c>
      <c r="O373" s="112" t="s">
        <v>146</v>
      </c>
      <c r="P373" s="112" t="s">
        <v>871</v>
      </c>
      <c r="Q373" s="112" t="s">
        <v>57</v>
      </c>
      <c r="R373" s="103">
        <v>2</v>
      </c>
      <c r="S373" s="139">
        <v>500</v>
      </c>
      <c r="T373" s="107">
        <f t="shared" si="33"/>
        <v>1000</v>
      </c>
      <c r="U373" s="107">
        <f t="shared" si="34"/>
        <v>1120</v>
      </c>
      <c r="V373" s="158"/>
      <c r="W373" s="112">
        <v>2016</v>
      </c>
      <c r="X373" s="158"/>
    </row>
    <row r="374" spans="1:24" ht="50.1" customHeight="1">
      <c r="A374" s="102" t="s">
        <v>4605</v>
      </c>
      <c r="B374" s="103" t="s">
        <v>5974</v>
      </c>
      <c r="C374" s="103" t="s">
        <v>3163</v>
      </c>
      <c r="D374" s="104" t="s">
        <v>3124</v>
      </c>
      <c r="E374" s="103" t="s">
        <v>3164</v>
      </c>
      <c r="F374" s="103" t="s">
        <v>3165</v>
      </c>
      <c r="G374" s="118" t="s">
        <v>4</v>
      </c>
      <c r="H374" s="103">
        <v>0</v>
      </c>
      <c r="I374" s="118" t="s">
        <v>13</v>
      </c>
      <c r="J374" s="112" t="s">
        <v>5</v>
      </c>
      <c r="K374" s="112" t="s">
        <v>143</v>
      </c>
      <c r="L374" s="112" t="s">
        <v>2932</v>
      </c>
      <c r="M374" s="118" t="s">
        <v>144</v>
      </c>
      <c r="N374" s="112" t="s">
        <v>2942</v>
      </c>
      <c r="O374" s="112" t="s">
        <v>146</v>
      </c>
      <c r="P374" s="112" t="s">
        <v>871</v>
      </c>
      <c r="Q374" s="112" t="s">
        <v>57</v>
      </c>
      <c r="R374" s="103">
        <v>8</v>
      </c>
      <c r="S374" s="139">
        <v>660</v>
      </c>
      <c r="T374" s="107">
        <f t="shared" si="33"/>
        <v>5280</v>
      </c>
      <c r="U374" s="107">
        <f t="shared" si="34"/>
        <v>5913.6</v>
      </c>
      <c r="V374" s="158"/>
      <c r="W374" s="112">
        <v>2016</v>
      </c>
      <c r="X374" s="158"/>
    </row>
    <row r="375" spans="1:24" ht="50.1" customHeight="1">
      <c r="A375" s="102" t="s">
        <v>4606</v>
      </c>
      <c r="B375" s="103" t="s">
        <v>5974</v>
      </c>
      <c r="C375" s="103" t="s">
        <v>3166</v>
      </c>
      <c r="D375" s="104" t="s">
        <v>3124</v>
      </c>
      <c r="E375" s="103" t="s">
        <v>3167</v>
      </c>
      <c r="F375" s="103" t="s">
        <v>3168</v>
      </c>
      <c r="G375" s="118" t="s">
        <v>4</v>
      </c>
      <c r="H375" s="103">
        <v>0</v>
      </c>
      <c r="I375" s="118" t="s">
        <v>13</v>
      </c>
      <c r="J375" s="112" t="s">
        <v>5</v>
      </c>
      <c r="K375" s="112" t="s">
        <v>143</v>
      </c>
      <c r="L375" s="112" t="s">
        <v>2932</v>
      </c>
      <c r="M375" s="118" t="s">
        <v>144</v>
      </c>
      <c r="N375" s="112" t="s">
        <v>2942</v>
      </c>
      <c r="O375" s="112" t="s">
        <v>146</v>
      </c>
      <c r="P375" s="112" t="s">
        <v>871</v>
      </c>
      <c r="Q375" s="112" t="s">
        <v>57</v>
      </c>
      <c r="R375" s="103">
        <v>2</v>
      </c>
      <c r="S375" s="139">
        <v>1500</v>
      </c>
      <c r="T375" s="107">
        <f t="shared" si="33"/>
        <v>3000</v>
      </c>
      <c r="U375" s="107">
        <f t="shared" si="34"/>
        <v>3360.0000000000005</v>
      </c>
      <c r="V375" s="158"/>
      <c r="W375" s="112">
        <v>2016</v>
      </c>
      <c r="X375" s="158"/>
    </row>
    <row r="376" spans="1:24" ht="50.1" customHeight="1">
      <c r="A376" s="102" t="s">
        <v>4607</v>
      </c>
      <c r="B376" s="103" t="s">
        <v>5974</v>
      </c>
      <c r="C376" s="103" t="s">
        <v>3169</v>
      </c>
      <c r="D376" s="104" t="s">
        <v>3124</v>
      </c>
      <c r="E376" s="103" t="s">
        <v>3170</v>
      </c>
      <c r="F376" s="103" t="s">
        <v>3171</v>
      </c>
      <c r="G376" s="118" t="s">
        <v>4</v>
      </c>
      <c r="H376" s="103">
        <v>0</v>
      </c>
      <c r="I376" s="118" t="s">
        <v>13</v>
      </c>
      <c r="J376" s="112" t="s">
        <v>5</v>
      </c>
      <c r="K376" s="112" t="s">
        <v>143</v>
      </c>
      <c r="L376" s="112" t="s">
        <v>2932</v>
      </c>
      <c r="M376" s="118" t="s">
        <v>144</v>
      </c>
      <c r="N376" s="112" t="s">
        <v>2942</v>
      </c>
      <c r="O376" s="112" t="s">
        <v>146</v>
      </c>
      <c r="P376" s="112" t="s">
        <v>871</v>
      </c>
      <c r="Q376" s="112" t="s">
        <v>57</v>
      </c>
      <c r="R376" s="103">
        <v>2</v>
      </c>
      <c r="S376" s="139">
        <v>1700</v>
      </c>
      <c r="T376" s="107">
        <f t="shared" si="33"/>
        <v>3400</v>
      </c>
      <c r="U376" s="107">
        <f t="shared" si="34"/>
        <v>3808.0000000000005</v>
      </c>
      <c r="V376" s="158"/>
      <c r="W376" s="112">
        <v>2016</v>
      </c>
      <c r="X376" s="158"/>
    </row>
    <row r="377" spans="1:24" ht="50.1" customHeight="1">
      <c r="A377" s="102" t="s">
        <v>4608</v>
      </c>
      <c r="B377" s="103" t="s">
        <v>5974</v>
      </c>
      <c r="C377" s="103" t="s">
        <v>3172</v>
      </c>
      <c r="D377" s="104" t="s">
        <v>3124</v>
      </c>
      <c r="E377" s="103" t="s">
        <v>3173</v>
      </c>
      <c r="F377" s="103" t="s">
        <v>3174</v>
      </c>
      <c r="G377" s="118" t="s">
        <v>4</v>
      </c>
      <c r="H377" s="103">
        <v>0</v>
      </c>
      <c r="I377" s="118" t="s">
        <v>13</v>
      </c>
      <c r="J377" s="112" t="s">
        <v>5</v>
      </c>
      <c r="K377" s="112" t="s">
        <v>143</v>
      </c>
      <c r="L377" s="112" t="s">
        <v>2932</v>
      </c>
      <c r="M377" s="118" t="s">
        <v>144</v>
      </c>
      <c r="N377" s="112" t="s">
        <v>2942</v>
      </c>
      <c r="O377" s="112" t="s">
        <v>146</v>
      </c>
      <c r="P377" s="112" t="s">
        <v>871</v>
      </c>
      <c r="Q377" s="112" t="s">
        <v>57</v>
      </c>
      <c r="R377" s="103">
        <v>2</v>
      </c>
      <c r="S377" s="139">
        <v>1300</v>
      </c>
      <c r="T377" s="107">
        <f t="shared" si="33"/>
        <v>2600</v>
      </c>
      <c r="U377" s="107">
        <f t="shared" si="34"/>
        <v>2912.0000000000005</v>
      </c>
      <c r="V377" s="158"/>
      <c r="W377" s="112">
        <v>2016</v>
      </c>
      <c r="X377" s="158"/>
    </row>
    <row r="378" spans="1:24" ht="50.1" customHeight="1">
      <c r="A378" s="102" t="s">
        <v>4609</v>
      </c>
      <c r="B378" s="103" t="s">
        <v>5974</v>
      </c>
      <c r="C378" s="103" t="s">
        <v>3175</v>
      </c>
      <c r="D378" s="104" t="s">
        <v>3124</v>
      </c>
      <c r="E378" s="103" t="s">
        <v>3176</v>
      </c>
      <c r="F378" s="103" t="s">
        <v>3177</v>
      </c>
      <c r="G378" s="118" t="s">
        <v>4</v>
      </c>
      <c r="H378" s="103">
        <v>0</v>
      </c>
      <c r="I378" s="118" t="s">
        <v>13</v>
      </c>
      <c r="J378" s="112" t="s">
        <v>5</v>
      </c>
      <c r="K378" s="112" t="s">
        <v>143</v>
      </c>
      <c r="L378" s="112" t="s">
        <v>2932</v>
      </c>
      <c r="M378" s="118" t="s">
        <v>144</v>
      </c>
      <c r="N378" s="112" t="s">
        <v>2942</v>
      </c>
      <c r="O378" s="112" t="s">
        <v>146</v>
      </c>
      <c r="P378" s="112" t="s">
        <v>871</v>
      </c>
      <c r="Q378" s="112" t="s">
        <v>57</v>
      </c>
      <c r="R378" s="103">
        <v>4</v>
      </c>
      <c r="S378" s="139">
        <v>2000</v>
      </c>
      <c r="T378" s="107">
        <f t="shared" si="33"/>
        <v>8000</v>
      </c>
      <c r="U378" s="107">
        <f t="shared" si="34"/>
        <v>8960</v>
      </c>
      <c r="V378" s="162"/>
      <c r="W378" s="112">
        <v>2016</v>
      </c>
      <c r="X378" s="123"/>
    </row>
    <row r="379" spans="1:24" ht="50.1" customHeight="1">
      <c r="A379" s="102" t="s">
        <v>4610</v>
      </c>
      <c r="B379" s="103" t="s">
        <v>5974</v>
      </c>
      <c r="C379" s="103" t="s">
        <v>3178</v>
      </c>
      <c r="D379" s="104" t="s">
        <v>3124</v>
      </c>
      <c r="E379" s="103" t="s">
        <v>3179</v>
      </c>
      <c r="F379" s="103" t="s">
        <v>3180</v>
      </c>
      <c r="G379" s="118" t="s">
        <v>4</v>
      </c>
      <c r="H379" s="103">
        <v>0</v>
      </c>
      <c r="I379" s="118" t="s">
        <v>13</v>
      </c>
      <c r="J379" s="112" t="s">
        <v>5</v>
      </c>
      <c r="K379" s="112" t="s">
        <v>143</v>
      </c>
      <c r="L379" s="112" t="s">
        <v>2932</v>
      </c>
      <c r="M379" s="118" t="s">
        <v>144</v>
      </c>
      <c r="N379" s="112" t="s">
        <v>2942</v>
      </c>
      <c r="O379" s="112" t="s">
        <v>146</v>
      </c>
      <c r="P379" s="112" t="s">
        <v>871</v>
      </c>
      <c r="Q379" s="112" t="s">
        <v>57</v>
      </c>
      <c r="R379" s="103">
        <v>14</v>
      </c>
      <c r="S379" s="139">
        <v>2600</v>
      </c>
      <c r="T379" s="107">
        <f t="shared" si="33"/>
        <v>36400</v>
      </c>
      <c r="U379" s="107">
        <f t="shared" si="34"/>
        <v>40768.000000000007</v>
      </c>
      <c r="V379" s="162"/>
      <c r="W379" s="112">
        <v>2016</v>
      </c>
      <c r="X379" s="123"/>
    </row>
    <row r="380" spans="1:24" ht="50.1" customHeight="1">
      <c r="A380" s="102" t="s">
        <v>4611</v>
      </c>
      <c r="B380" s="103" t="s">
        <v>5974</v>
      </c>
      <c r="C380" s="112" t="s">
        <v>3181</v>
      </c>
      <c r="D380" s="104" t="s">
        <v>3124</v>
      </c>
      <c r="E380" s="103" t="s">
        <v>3182</v>
      </c>
      <c r="F380" s="103" t="s">
        <v>3183</v>
      </c>
      <c r="G380" s="118" t="s">
        <v>4</v>
      </c>
      <c r="H380" s="103">
        <v>0</v>
      </c>
      <c r="I380" s="118" t="s">
        <v>13</v>
      </c>
      <c r="J380" s="112" t="s">
        <v>5</v>
      </c>
      <c r="K380" s="112" t="s">
        <v>143</v>
      </c>
      <c r="L380" s="112" t="s">
        <v>2932</v>
      </c>
      <c r="M380" s="118" t="s">
        <v>144</v>
      </c>
      <c r="N380" s="112" t="s">
        <v>2942</v>
      </c>
      <c r="O380" s="112" t="s">
        <v>146</v>
      </c>
      <c r="P380" s="112" t="s">
        <v>871</v>
      </c>
      <c r="Q380" s="112" t="s">
        <v>57</v>
      </c>
      <c r="R380" s="103">
        <v>2</v>
      </c>
      <c r="S380" s="139">
        <v>2400</v>
      </c>
      <c r="T380" s="107">
        <f t="shared" si="33"/>
        <v>4800</v>
      </c>
      <c r="U380" s="107">
        <f t="shared" si="34"/>
        <v>5376.0000000000009</v>
      </c>
      <c r="V380" s="158"/>
      <c r="W380" s="112">
        <v>2016</v>
      </c>
      <c r="X380" s="158"/>
    </row>
    <row r="381" spans="1:24" ht="50.1" customHeight="1">
      <c r="A381" s="102" t="s">
        <v>4612</v>
      </c>
      <c r="B381" s="103" t="s">
        <v>5974</v>
      </c>
      <c r="C381" s="103" t="s">
        <v>3184</v>
      </c>
      <c r="D381" s="104" t="s">
        <v>3124</v>
      </c>
      <c r="E381" s="103" t="s">
        <v>3185</v>
      </c>
      <c r="F381" s="103" t="s">
        <v>3186</v>
      </c>
      <c r="G381" s="118" t="s">
        <v>4</v>
      </c>
      <c r="H381" s="103">
        <v>0</v>
      </c>
      <c r="I381" s="118" t="s">
        <v>13</v>
      </c>
      <c r="J381" s="112" t="s">
        <v>5</v>
      </c>
      <c r="K381" s="112" t="s">
        <v>143</v>
      </c>
      <c r="L381" s="112" t="s">
        <v>2932</v>
      </c>
      <c r="M381" s="118" t="s">
        <v>144</v>
      </c>
      <c r="N381" s="112" t="s">
        <v>2942</v>
      </c>
      <c r="O381" s="112" t="s">
        <v>146</v>
      </c>
      <c r="P381" s="112" t="s">
        <v>871</v>
      </c>
      <c r="Q381" s="112" t="s">
        <v>57</v>
      </c>
      <c r="R381" s="103">
        <v>14</v>
      </c>
      <c r="S381" s="139">
        <v>3700</v>
      </c>
      <c r="T381" s="107">
        <f t="shared" si="33"/>
        <v>51800</v>
      </c>
      <c r="U381" s="107">
        <f t="shared" si="34"/>
        <v>58016.000000000007</v>
      </c>
      <c r="V381" s="158"/>
      <c r="W381" s="112">
        <v>2016</v>
      </c>
      <c r="X381" s="158"/>
    </row>
    <row r="382" spans="1:24" ht="50.1" customHeight="1">
      <c r="A382" s="102" t="s">
        <v>4613</v>
      </c>
      <c r="B382" s="103" t="s">
        <v>5974</v>
      </c>
      <c r="C382" s="103" t="s">
        <v>3187</v>
      </c>
      <c r="D382" s="104" t="s">
        <v>3124</v>
      </c>
      <c r="E382" s="103" t="s">
        <v>3188</v>
      </c>
      <c r="F382" s="103" t="s">
        <v>3189</v>
      </c>
      <c r="G382" s="118" t="s">
        <v>4</v>
      </c>
      <c r="H382" s="103">
        <v>0</v>
      </c>
      <c r="I382" s="118" t="s">
        <v>13</v>
      </c>
      <c r="J382" s="112" t="s">
        <v>5</v>
      </c>
      <c r="K382" s="112" t="s">
        <v>143</v>
      </c>
      <c r="L382" s="112" t="s">
        <v>2932</v>
      </c>
      <c r="M382" s="118" t="s">
        <v>144</v>
      </c>
      <c r="N382" s="112" t="s">
        <v>2942</v>
      </c>
      <c r="O382" s="112" t="s">
        <v>146</v>
      </c>
      <c r="P382" s="112" t="s">
        <v>871</v>
      </c>
      <c r="Q382" s="112" t="s">
        <v>57</v>
      </c>
      <c r="R382" s="103">
        <v>4</v>
      </c>
      <c r="S382" s="139">
        <v>4000</v>
      </c>
      <c r="T382" s="107">
        <f t="shared" si="33"/>
        <v>16000</v>
      </c>
      <c r="U382" s="107">
        <f t="shared" si="34"/>
        <v>17920</v>
      </c>
      <c r="V382" s="158"/>
      <c r="W382" s="112">
        <v>2016</v>
      </c>
      <c r="X382" s="158"/>
    </row>
    <row r="383" spans="1:24" ht="50.1" customHeight="1">
      <c r="A383" s="102" t="s">
        <v>4614</v>
      </c>
      <c r="B383" s="103" t="s">
        <v>5974</v>
      </c>
      <c r="C383" s="103" t="s">
        <v>3190</v>
      </c>
      <c r="D383" s="104" t="s">
        <v>3124</v>
      </c>
      <c r="E383" s="103" t="s">
        <v>3191</v>
      </c>
      <c r="F383" s="103" t="s">
        <v>3192</v>
      </c>
      <c r="G383" s="118" t="s">
        <v>4</v>
      </c>
      <c r="H383" s="103">
        <v>0</v>
      </c>
      <c r="I383" s="118" t="s">
        <v>13</v>
      </c>
      <c r="J383" s="112" t="s">
        <v>5</v>
      </c>
      <c r="K383" s="112" t="s">
        <v>143</v>
      </c>
      <c r="L383" s="112" t="s">
        <v>2932</v>
      </c>
      <c r="M383" s="118" t="s">
        <v>144</v>
      </c>
      <c r="N383" s="112" t="s">
        <v>2942</v>
      </c>
      <c r="O383" s="112" t="s">
        <v>146</v>
      </c>
      <c r="P383" s="112" t="s">
        <v>871</v>
      </c>
      <c r="Q383" s="112" t="s">
        <v>57</v>
      </c>
      <c r="R383" s="103">
        <v>2</v>
      </c>
      <c r="S383" s="139">
        <v>120</v>
      </c>
      <c r="T383" s="107">
        <f t="shared" si="33"/>
        <v>240</v>
      </c>
      <c r="U383" s="107">
        <f t="shared" si="34"/>
        <v>268.8</v>
      </c>
      <c r="V383" s="158"/>
      <c r="W383" s="112">
        <v>2016</v>
      </c>
      <c r="X383" s="158"/>
    </row>
    <row r="384" spans="1:24" ht="50.1" customHeight="1">
      <c r="A384" s="102" t="s">
        <v>4615</v>
      </c>
      <c r="B384" s="103" t="s">
        <v>5974</v>
      </c>
      <c r="C384" s="103" t="s">
        <v>3193</v>
      </c>
      <c r="D384" s="104" t="s">
        <v>3124</v>
      </c>
      <c r="E384" s="103" t="s">
        <v>3194</v>
      </c>
      <c r="F384" s="103" t="s">
        <v>3195</v>
      </c>
      <c r="G384" s="118" t="s">
        <v>4</v>
      </c>
      <c r="H384" s="103">
        <v>0</v>
      </c>
      <c r="I384" s="118" t="s">
        <v>13</v>
      </c>
      <c r="J384" s="112" t="s">
        <v>5</v>
      </c>
      <c r="K384" s="112" t="s">
        <v>143</v>
      </c>
      <c r="L384" s="112" t="s">
        <v>2932</v>
      </c>
      <c r="M384" s="118" t="s">
        <v>144</v>
      </c>
      <c r="N384" s="112" t="s">
        <v>2942</v>
      </c>
      <c r="O384" s="112" t="s">
        <v>146</v>
      </c>
      <c r="P384" s="112" t="s">
        <v>871</v>
      </c>
      <c r="Q384" s="112" t="s">
        <v>57</v>
      </c>
      <c r="R384" s="103">
        <v>2</v>
      </c>
      <c r="S384" s="139">
        <v>240</v>
      </c>
      <c r="T384" s="107">
        <f t="shared" si="33"/>
        <v>480</v>
      </c>
      <c r="U384" s="107">
        <f t="shared" si="34"/>
        <v>537.6</v>
      </c>
      <c r="V384" s="162"/>
      <c r="W384" s="112">
        <v>2016</v>
      </c>
      <c r="X384" s="123"/>
    </row>
    <row r="385" spans="1:24" ht="50.1" customHeight="1">
      <c r="A385" s="102" t="s">
        <v>4616</v>
      </c>
      <c r="B385" s="103" t="s">
        <v>5974</v>
      </c>
      <c r="C385" s="103" t="s">
        <v>3132</v>
      </c>
      <c r="D385" s="104" t="s">
        <v>3133</v>
      </c>
      <c r="E385" s="103" t="s">
        <v>3134</v>
      </c>
      <c r="F385" s="103" t="s">
        <v>3135</v>
      </c>
      <c r="G385" s="118" t="s">
        <v>4</v>
      </c>
      <c r="H385" s="103">
        <v>0</v>
      </c>
      <c r="I385" s="118" t="s">
        <v>13</v>
      </c>
      <c r="J385" s="112" t="s">
        <v>5</v>
      </c>
      <c r="K385" s="112" t="s">
        <v>143</v>
      </c>
      <c r="L385" s="112" t="s">
        <v>2932</v>
      </c>
      <c r="M385" s="118" t="s">
        <v>144</v>
      </c>
      <c r="N385" s="112" t="s">
        <v>2942</v>
      </c>
      <c r="O385" s="112" t="s">
        <v>146</v>
      </c>
      <c r="P385" s="112" t="s">
        <v>871</v>
      </c>
      <c r="Q385" s="112" t="s">
        <v>57</v>
      </c>
      <c r="R385" s="103">
        <v>5</v>
      </c>
      <c r="S385" s="139">
        <v>1072000</v>
      </c>
      <c r="T385" s="107">
        <f t="shared" si="33"/>
        <v>5360000</v>
      </c>
      <c r="U385" s="107">
        <f t="shared" si="34"/>
        <v>6003200.0000000009</v>
      </c>
      <c r="V385" s="112"/>
      <c r="W385" s="112">
        <v>2016</v>
      </c>
      <c r="X385" s="112"/>
    </row>
    <row r="386" spans="1:24" ht="50.1" customHeight="1">
      <c r="A386" s="102" t="s">
        <v>4617</v>
      </c>
      <c r="B386" s="103" t="s">
        <v>5974</v>
      </c>
      <c r="C386" s="103" t="s">
        <v>3196</v>
      </c>
      <c r="D386" s="104" t="s">
        <v>3197</v>
      </c>
      <c r="E386" s="103" t="s">
        <v>3198</v>
      </c>
      <c r="F386" s="103" t="s">
        <v>3199</v>
      </c>
      <c r="G386" s="118" t="s">
        <v>4</v>
      </c>
      <c r="H386" s="103">
        <v>0</v>
      </c>
      <c r="I386" s="118" t="s">
        <v>13</v>
      </c>
      <c r="J386" s="112" t="s">
        <v>5</v>
      </c>
      <c r="K386" s="112" t="s">
        <v>143</v>
      </c>
      <c r="L386" s="112" t="s">
        <v>2932</v>
      </c>
      <c r="M386" s="118" t="s">
        <v>144</v>
      </c>
      <c r="N386" s="112" t="s">
        <v>2942</v>
      </c>
      <c r="O386" s="112" t="s">
        <v>146</v>
      </c>
      <c r="P386" s="112" t="s">
        <v>871</v>
      </c>
      <c r="Q386" s="112" t="s">
        <v>57</v>
      </c>
      <c r="R386" s="103">
        <v>4</v>
      </c>
      <c r="S386" s="139">
        <v>820</v>
      </c>
      <c r="T386" s="107">
        <f t="shared" si="33"/>
        <v>3280</v>
      </c>
      <c r="U386" s="107">
        <f t="shared" si="34"/>
        <v>3673.6000000000004</v>
      </c>
      <c r="V386" s="162"/>
      <c r="W386" s="112">
        <v>2016</v>
      </c>
      <c r="X386" s="123"/>
    </row>
    <row r="387" spans="1:24" ht="50.1" customHeight="1">
      <c r="A387" s="102" t="s">
        <v>4618</v>
      </c>
      <c r="B387" s="103" t="s">
        <v>5974</v>
      </c>
      <c r="C387" s="103" t="s">
        <v>3196</v>
      </c>
      <c r="D387" s="104" t="s">
        <v>3197</v>
      </c>
      <c r="E387" s="103" t="s">
        <v>3198</v>
      </c>
      <c r="F387" s="103" t="s">
        <v>3200</v>
      </c>
      <c r="G387" s="118" t="s">
        <v>4</v>
      </c>
      <c r="H387" s="103">
        <v>0</v>
      </c>
      <c r="I387" s="118" t="s">
        <v>13</v>
      </c>
      <c r="J387" s="112" t="s">
        <v>5</v>
      </c>
      <c r="K387" s="112" t="s">
        <v>143</v>
      </c>
      <c r="L387" s="112" t="s">
        <v>2932</v>
      </c>
      <c r="M387" s="118" t="s">
        <v>144</v>
      </c>
      <c r="N387" s="112" t="s">
        <v>2942</v>
      </c>
      <c r="O387" s="112" t="s">
        <v>146</v>
      </c>
      <c r="P387" s="112" t="s">
        <v>871</v>
      </c>
      <c r="Q387" s="112" t="s">
        <v>57</v>
      </c>
      <c r="R387" s="103">
        <v>6</v>
      </c>
      <c r="S387" s="139">
        <v>820</v>
      </c>
      <c r="T387" s="107">
        <f t="shared" si="33"/>
        <v>4920</v>
      </c>
      <c r="U387" s="107">
        <f t="shared" si="34"/>
        <v>5510.4000000000005</v>
      </c>
      <c r="V387" s="162"/>
      <c r="W387" s="112">
        <v>2016</v>
      </c>
      <c r="X387" s="123"/>
    </row>
    <row r="388" spans="1:24" ht="50.1" customHeight="1">
      <c r="A388" s="102" t="s">
        <v>4619</v>
      </c>
      <c r="B388" s="103" t="s">
        <v>5974</v>
      </c>
      <c r="C388" s="103" t="s">
        <v>4237</v>
      </c>
      <c r="D388" s="104" t="s">
        <v>3197</v>
      </c>
      <c r="E388" s="103" t="s">
        <v>4238</v>
      </c>
      <c r="F388" s="103" t="s">
        <v>4239</v>
      </c>
      <c r="G388" s="118" t="s">
        <v>4</v>
      </c>
      <c r="H388" s="103">
        <v>0</v>
      </c>
      <c r="I388" s="118" t="s">
        <v>13</v>
      </c>
      <c r="J388" s="112" t="s">
        <v>5</v>
      </c>
      <c r="K388" s="112" t="s">
        <v>434</v>
      </c>
      <c r="L388" s="112" t="s">
        <v>2932</v>
      </c>
      <c r="M388" s="118" t="s">
        <v>144</v>
      </c>
      <c r="N388" s="112" t="s">
        <v>2933</v>
      </c>
      <c r="O388" s="112" t="s">
        <v>2980</v>
      </c>
      <c r="P388" s="112" t="s">
        <v>871</v>
      </c>
      <c r="Q388" s="112" t="s">
        <v>57</v>
      </c>
      <c r="R388" s="103">
        <v>3</v>
      </c>
      <c r="S388" s="139">
        <v>40000</v>
      </c>
      <c r="T388" s="107">
        <f t="shared" si="33"/>
        <v>120000</v>
      </c>
      <c r="U388" s="107">
        <f t="shared" si="34"/>
        <v>134400</v>
      </c>
      <c r="V388" s="162"/>
      <c r="W388" s="112">
        <v>2016</v>
      </c>
      <c r="X388" s="123"/>
    </row>
    <row r="389" spans="1:24" ht="50.1" customHeight="1">
      <c r="A389" s="102" t="s">
        <v>4620</v>
      </c>
      <c r="B389" s="103" t="s">
        <v>5974</v>
      </c>
      <c r="C389" s="104" t="s">
        <v>2467</v>
      </c>
      <c r="D389" s="210" t="s">
        <v>2468</v>
      </c>
      <c r="E389" s="103" t="s">
        <v>2469</v>
      </c>
      <c r="F389" s="103" t="s">
        <v>2470</v>
      </c>
      <c r="G389" s="103" t="s">
        <v>4</v>
      </c>
      <c r="H389" s="103">
        <v>0</v>
      </c>
      <c r="I389" s="111">
        <v>590000000</v>
      </c>
      <c r="J389" s="105" t="s">
        <v>5</v>
      </c>
      <c r="K389" s="129" t="s">
        <v>2471</v>
      </c>
      <c r="L389" s="112" t="s">
        <v>5</v>
      </c>
      <c r="M389" s="103" t="s">
        <v>201</v>
      </c>
      <c r="N389" s="103" t="s">
        <v>2371</v>
      </c>
      <c r="O389" s="124" t="s">
        <v>2472</v>
      </c>
      <c r="P389" s="138">
        <v>796</v>
      </c>
      <c r="Q389" s="138" t="s">
        <v>2388</v>
      </c>
      <c r="R389" s="134">
        <v>30</v>
      </c>
      <c r="S389" s="106">
        <v>1382</v>
      </c>
      <c r="T389" s="107">
        <f t="shared" si="33"/>
        <v>41460</v>
      </c>
      <c r="U389" s="107">
        <f t="shared" si="34"/>
        <v>46435.200000000004</v>
      </c>
      <c r="V389" s="106"/>
      <c r="W389" s="112">
        <v>2016</v>
      </c>
      <c r="X389" s="103"/>
    </row>
    <row r="390" spans="1:24" ht="50.1" customHeight="1">
      <c r="A390" s="102" t="s">
        <v>4621</v>
      </c>
      <c r="B390" s="103" t="s">
        <v>5974</v>
      </c>
      <c r="C390" s="104" t="s">
        <v>1170</v>
      </c>
      <c r="D390" s="104" t="s">
        <v>1171</v>
      </c>
      <c r="E390" s="104" t="s">
        <v>1172</v>
      </c>
      <c r="F390" s="104" t="s">
        <v>1173</v>
      </c>
      <c r="G390" s="103" t="s">
        <v>4</v>
      </c>
      <c r="H390" s="103">
        <v>0</v>
      </c>
      <c r="I390" s="112">
        <v>590000000</v>
      </c>
      <c r="J390" s="112" t="s">
        <v>5</v>
      </c>
      <c r="K390" s="103" t="s">
        <v>866</v>
      </c>
      <c r="L390" s="103" t="s">
        <v>5</v>
      </c>
      <c r="M390" s="103" t="s">
        <v>54</v>
      </c>
      <c r="N390" s="103" t="s">
        <v>1157</v>
      </c>
      <c r="O390" s="103" t="s">
        <v>532</v>
      </c>
      <c r="P390" s="112">
        <v>796</v>
      </c>
      <c r="Q390" s="103" t="s">
        <v>57</v>
      </c>
      <c r="R390" s="106">
        <v>10</v>
      </c>
      <c r="S390" s="106">
        <v>531.30000000000007</v>
      </c>
      <c r="T390" s="107">
        <v>0</v>
      </c>
      <c r="U390" s="107">
        <f>T390*1.12</f>
        <v>0</v>
      </c>
      <c r="V390" s="108"/>
      <c r="W390" s="112">
        <v>2016</v>
      </c>
      <c r="X390" s="103" t="s">
        <v>6683</v>
      </c>
    </row>
    <row r="391" spans="1:24" ht="50.1" customHeight="1">
      <c r="A391" s="102" t="s">
        <v>7362</v>
      </c>
      <c r="B391" s="103" t="s">
        <v>5974</v>
      </c>
      <c r="C391" s="104" t="s">
        <v>1170</v>
      </c>
      <c r="D391" s="104" t="s">
        <v>1171</v>
      </c>
      <c r="E391" s="104" t="s">
        <v>1172</v>
      </c>
      <c r="F391" s="104" t="s">
        <v>1173</v>
      </c>
      <c r="G391" s="103" t="s">
        <v>4</v>
      </c>
      <c r="H391" s="103">
        <v>0</v>
      </c>
      <c r="I391" s="112">
        <v>590000000</v>
      </c>
      <c r="J391" s="112" t="s">
        <v>5</v>
      </c>
      <c r="K391" s="103" t="s">
        <v>866</v>
      </c>
      <c r="L391" s="103" t="s">
        <v>5</v>
      </c>
      <c r="M391" s="103" t="s">
        <v>54</v>
      </c>
      <c r="N391" s="103" t="s">
        <v>1104</v>
      </c>
      <c r="O391" s="103" t="s">
        <v>532</v>
      </c>
      <c r="P391" s="112">
        <v>796</v>
      </c>
      <c r="Q391" s="103" t="s">
        <v>57</v>
      </c>
      <c r="R391" s="106">
        <v>12</v>
      </c>
      <c r="S391" s="106">
        <v>600</v>
      </c>
      <c r="T391" s="107">
        <f>R391*S391</f>
        <v>7200</v>
      </c>
      <c r="U391" s="107">
        <f>T391*1.12</f>
        <v>8064.0000000000009</v>
      </c>
      <c r="V391" s="108"/>
      <c r="W391" s="112">
        <v>2016</v>
      </c>
      <c r="X391" s="103"/>
    </row>
    <row r="392" spans="1:24" ht="50.1" customHeight="1">
      <c r="A392" s="102" t="s">
        <v>4622</v>
      </c>
      <c r="B392" s="103" t="s">
        <v>5974</v>
      </c>
      <c r="C392" s="104" t="s">
        <v>1161</v>
      </c>
      <c r="D392" s="104" t="s">
        <v>1162</v>
      </c>
      <c r="E392" s="104" t="s">
        <v>1065</v>
      </c>
      <c r="F392" s="104" t="s">
        <v>1163</v>
      </c>
      <c r="G392" s="104" t="s">
        <v>4</v>
      </c>
      <c r="H392" s="103">
        <v>0</v>
      </c>
      <c r="I392" s="105">
        <v>590000000</v>
      </c>
      <c r="J392" s="105" t="s">
        <v>5</v>
      </c>
      <c r="K392" s="104" t="s">
        <v>866</v>
      </c>
      <c r="L392" s="105" t="s">
        <v>67</v>
      </c>
      <c r="M392" s="104" t="s">
        <v>54</v>
      </c>
      <c r="N392" s="104" t="s">
        <v>870</v>
      </c>
      <c r="O392" s="104" t="s">
        <v>146</v>
      </c>
      <c r="P392" s="105" t="s">
        <v>871</v>
      </c>
      <c r="Q392" s="104" t="s">
        <v>57</v>
      </c>
      <c r="R392" s="106">
        <v>10</v>
      </c>
      <c r="S392" s="106">
        <v>20125</v>
      </c>
      <c r="T392" s="107">
        <f t="shared" si="33"/>
        <v>201250</v>
      </c>
      <c r="U392" s="107">
        <f t="shared" si="34"/>
        <v>225400.00000000003</v>
      </c>
      <c r="V392" s="108"/>
      <c r="W392" s="112">
        <v>2016</v>
      </c>
      <c r="X392" s="103"/>
    </row>
    <row r="393" spans="1:24" ht="50.1" customHeight="1">
      <c r="A393" s="102" t="s">
        <v>4623</v>
      </c>
      <c r="B393" s="103" t="s">
        <v>5974</v>
      </c>
      <c r="C393" s="104" t="s">
        <v>1827</v>
      </c>
      <c r="D393" s="104" t="s">
        <v>1828</v>
      </c>
      <c r="E393" s="104" t="s">
        <v>1829</v>
      </c>
      <c r="F393" s="104" t="s">
        <v>1830</v>
      </c>
      <c r="G393" s="104" t="s">
        <v>62</v>
      </c>
      <c r="H393" s="103">
        <v>10</v>
      </c>
      <c r="I393" s="105">
        <v>590000000</v>
      </c>
      <c r="J393" s="105" t="s">
        <v>5</v>
      </c>
      <c r="K393" s="104" t="s">
        <v>1740</v>
      </c>
      <c r="L393" s="105" t="s">
        <v>67</v>
      </c>
      <c r="M393" s="104" t="s">
        <v>54</v>
      </c>
      <c r="N393" s="104" t="s">
        <v>1938</v>
      </c>
      <c r="O393" s="104" t="s">
        <v>56</v>
      </c>
      <c r="P393" s="105" t="s">
        <v>548</v>
      </c>
      <c r="Q393" s="104" t="s">
        <v>365</v>
      </c>
      <c r="R393" s="106">
        <v>350</v>
      </c>
      <c r="S393" s="106">
        <v>390</v>
      </c>
      <c r="T393" s="107">
        <f t="shared" si="33"/>
        <v>136500</v>
      </c>
      <c r="U393" s="107">
        <f t="shared" si="34"/>
        <v>152880</v>
      </c>
      <c r="V393" s="108" t="s">
        <v>777</v>
      </c>
      <c r="W393" s="112">
        <v>2016</v>
      </c>
      <c r="X393" s="103"/>
    </row>
    <row r="394" spans="1:24" ht="50.1" customHeight="1">
      <c r="A394" s="102" t="s">
        <v>4624</v>
      </c>
      <c r="B394" s="103" t="s">
        <v>5974</v>
      </c>
      <c r="C394" s="104" t="s">
        <v>2571</v>
      </c>
      <c r="D394" s="148" t="s">
        <v>2572</v>
      </c>
      <c r="E394" s="103" t="s">
        <v>2573</v>
      </c>
      <c r="F394" s="103" t="s">
        <v>2574</v>
      </c>
      <c r="G394" s="110" t="s">
        <v>4</v>
      </c>
      <c r="H394" s="103">
        <v>0</v>
      </c>
      <c r="I394" s="111">
        <v>590000000</v>
      </c>
      <c r="J394" s="105" t="s">
        <v>5</v>
      </c>
      <c r="K394" s="129" t="s">
        <v>2392</v>
      </c>
      <c r="L394" s="112" t="s">
        <v>5</v>
      </c>
      <c r="M394" s="103" t="s">
        <v>54</v>
      </c>
      <c r="N394" s="103" t="s">
        <v>2371</v>
      </c>
      <c r="O394" s="111" t="s">
        <v>1946</v>
      </c>
      <c r="P394" s="103">
        <v>796</v>
      </c>
      <c r="Q394" s="127" t="s">
        <v>2388</v>
      </c>
      <c r="R394" s="134">
        <v>2400</v>
      </c>
      <c r="S394" s="151">
        <v>738</v>
      </c>
      <c r="T394" s="107">
        <f t="shared" si="33"/>
        <v>1771200</v>
      </c>
      <c r="U394" s="107">
        <f t="shared" si="34"/>
        <v>1983744.0000000002</v>
      </c>
      <c r="V394" s="103"/>
      <c r="W394" s="112">
        <v>2016</v>
      </c>
      <c r="X394" s="103"/>
    </row>
    <row r="395" spans="1:24" ht="50.1" customHeight="1">
      <c r="A395" s="102" t="s">
        <v>4625</v>
      </c>
      <c r="B395" s="103" t="s">
        <v>5974</v>
      </c>
      <c r="C395" s="103" t="s">
        <v>3201</v>
      </c>
      <c r="D395" s="104" t="s">
        <v>3202</v>
      </c>
      <c r="E395" s="103" t="s">
        <v>3203</v>
      </c>
      <c r="F395" s="103" t="s">
        <v>3204</v>
      </c>
      <c r="G395" s="118" t="s">
        <v>4</v>
      </c>
      <c r="H395" s="103">
        <v>0</v>
      </c>
      <c r="I395" s="118" t="s">
        <v>13</v>
      </c>
      <c r="J395" s="112" t="s">
        <v>5</v>
      </c>
      <c r="K395" s="112" t="s">
        <v>143</v>
      </c>
      <c r="L395" s="112" t="s">
        <v>2932</v>
      </c>
      <c r="M395" s="118" t="s">
        <v>144</v>
      </c>
      <c r="N395" s="112" t="s">
        <v>2942</v>
      </c>
      <c r="O395" s="112" t="s">
        <v>146</v>
      </c>
      <c r="P395" s="112" t="s">
        <v>871</v>
      </c>
      <c r="Q395" s="112" t="s">
        <v>57</v>
      </c>
      <c r="R395" s="103">
        <v>3</v>
      </c>
      <c r="S395" s="139">
        <v>321</v>
      </c>
      <c r="T395" s="107">
        <f t="shared" si="33"/>
        <v>963</v>
      </c>
      <c r="U395" s="107">
        <f t="shared" si="34"/>
        <v>1078.5600000000002</v>
      </c>
      <c r="V395" s="162"/>
      <c r="W395" s="112">
        <v>2016</v>
      </c>
      <c r="X395" s="123"/>
    </row>
    <row r="396" spans="1:24" ht="50.1" customHeight="1">
      <c r="A396" s="102" t="s">
        <v>4626</v>
      </c>
      <c r="B396" s="103" t="s">
        <v>5974</v>
      </c>
      <c r="C396" s="103" t="s">
        <v>3201</v>
      </c>
      <c r="D396" s="104" t="s">
        <v>3202</v>
      </c>
      <c r="E396" s="103" t="s">
        <v>3203</v>
      </c>
      <c r="F396" s="103" t="s">
        <v>3205</v>
      </c>
      <c r="G396" s="118" t="s">
        <v>4</v>
      </c>
      <c r="H396" s="103">
        <v>0</v>
      </c>
      <c r="I396" s="118" t="s">
        <v>13</v>
      </c>
      <c r="J396" s="112" t="s">
        <v>5</v>
      </c>
      <c r="K396" s="112" t="s">
        <v>143</v>
      </c>
      <c r="L396" s="112" t="s">
        <v>2932</v>
      </c>
      <c r="M396" s="118" t="s">
        <v>144</v>
      </c>
      <c r="N396" s="112" t="s">
        <v>2942</v>
      </c>
      <c r="O396" s="112" t="s">
        <v>146</v>
      </c>
      <c r="P396" s="112" t="s">
        <v>871</v>
      </c>
      <c r="Q396" s="112" t="s">
        <v>57</v>
      </c>
      <c r="R396" s="103">
        <v>2</v>
      </c>
      <c r="S396" s="139">
        <v>321</v>
      </c>
      <c r="T396" s="107">
        <f t="shared" si="33"/>
        <v>642</v>
      </c>
      <c r="U396" s="107">
        <f t="shared" si="34"/>
        <v>719.04000000000008</v>
      </c>
      <c r="V396" s="112"/>
      <c r="W396" s="112">
        <v>2016</v>
      </c>
      <c r="X396" s="112"/>
    </row>
    <row r="397" spans="1:24" ht="50.1" customHeight="1">
      <c r="A397" s="102" t="s">
        <v>4627</v>
      </c>
      <c r="B397" s="103" t="s">
        <v>5974</v>
      </c>
      <c r="C397" s="103" t="s">
        <v>3201</v>
      </c>
      <c r="D397" s="104" t="s">
        <v>3202</v>
      </c>
      <c r="E397" s="103" t="s">
        <v>3203</v>
      </c>
      <c r="F397" s="103" t="s">
        <v>3206</v>
      </c>
      <c r="G397" s="118" t="s">
        <v>4</v>
      </c>
      <c r="H397" s="103">
        <v>0</v>
      </c>
      <c r="I397" s="118" t="s">
        <v>13</v>
      </c>
      <c r="J397" s="112" t="s">
        <v>5</v>
      </c>
      <c r="K397" s="112" t="s">
        <v>143</v>
      </c>
      <c r="L397" s="112" t="s">
        <v>2932</v>
      </c>
      <c r="M397" s="118" t="s">
        <v>144</v>
      </c>
      <c r="N397" s="112" t="s">
        <v>2942</v>
      </c>
      <c r="O397" s="112" t="s">
        <v>146</v>
      </c>
      <c r="P397" s="112" t="s">
        <v>871</v>
      </c>
      <c r="Q397" s="112" t="s">
        <v>57</v>
      </c>
      <c r="R397" s="103">
        <v>3</v>
      </c>
      <c r="S397" s="139">
        <v>321</v>
      </c>
      <c r="T397" s="107">
        <f t="shared" si="33"/>
        <v>963</v>
      </c>
      <c r="U397" s="107">
        <f t="shared" si="34"/>
        <v>1078.5600000000002</v>
      </c>
      <c r="V397" s="112"/>
      <c r="W397" s="112">
        <v>2016</v>
      </c>
      <c r="X397" s="112"/>
    </row>
    <row r="398" spans="1:24" ht="50.1" customHeight="1">
      <c r="A398" s="102" t="s">
        <v>4628</v>
      </c>
      <c r="B398" s="103" t="s">
        <v>5974</v>
      </c>
      <c r="C398" s="103" t="s">
        <v>3201</v>
      </c>
      <c r="D398" s="104" t="s">
        <v>3202</v>
      </c>
      <c r="E398" s="103" t="s">
        <v>3203</v>
      </c>
      <c r="F398" s="103" t="s">
        <v>3207</v>
      </c>
      <c r="G398" s="118" t="s">
        <v>4</v>
      </c>
      <c r="H398" s="103">
        <v>0</v>
      </c>
      <c r="I398" s="118" t="s">
        <v>13</v>
      </c>
      <c r="J398" s="112" t="s">
        <v>5</v>
      </c>
      <c r="K398" s="112" t="s">
        <v>143</v>
      </c>
      <c r="L398" s="112" t="s">
        <v>2932</v>
      </c>
      <c r="M398" s="118" t="s">
        <v>144</v>
      </c>
      <c r="N398" s="112" t="s">
        <v>2942</v>
      </c>
      <c r="O398" s="112" t="s">
        <v>146</v>
      </c>
      <c r="P398" s="112" t="s">
        <v>871</v>
      </c>
      <c r="Q398" s="112" t="s">
        <v>57</v>
      </c>
      <c r="R398" s="103">
        <v>2</v>
      </c>
      <c r="S398" s="139">
        <v>321</v>
      </c>
      <c r="T398" s="107">
        <f t="shared" si="33"/>
        <v>642</v>
      </c>
      <c r="U398" s="107">
        <f t="shared" si="34"/>
        <v>719.04000000000008</v>
      </c>
      <c r="V398" s="112"/>
      <c r="W398" s="112">
        <v>2016</v>
      </c>
      <c r="X398" s="112"/>
    </row>
    <row r="399" spans="1:24" ht="50.1" customHeight="1">
      <c r="A399" s="102" t="s">
        <v>4629</v>
      </c>
      <c r="B399" s="103" t="s">
        <v>5974</v>
      </c>
      <c r="C399" s="103" t="s">
        <v>3201</v>
      </c>
      <c r="D399" s="104" t="s">
        <v>3202</v>
      </c>
      <c r="E399" s="103" t="s">
        <v>3203</v>
      </c>
      <c r="F399" s="103" t="s">
        <v>3635</v>
      </c>
      <c r="G399" s="118" t="s">
        <v>4</v>
      </c>
      <c r="H399" s="103">
        <v>0</v>
      </c>
      <c r="I399" s="118" t="s">
        <v>13</v>
      </c>
      <c r="J399" s="112" t="s">
        <v>5</v>
      </c>
      <c r="K399" s="112" t="s">
        <v>143</v>
      </c>
      <c r="L399" s="112" t="s">
        <v>2932</v>
      </c>
      <c r="M399" s="118" t="s">
        <v>144</v>
      </c>
      <c r="N399" s="112" t="s">
        <v>2942</v>
      </c>
      <c r="O399" s="112" t="s">
        <v>146</v>
      </c>
      <c r="P399" s="112" t="s">
        <v>871</v>
      </c>
      <c r="Q399" s="112" t="s">
        <v>57</v>
      </c>
      <c r="R399" s="103">
        <v>10</v>
      </c>
      <c r="S399" s="139">
        <f>800</f>
        <v>800</v>
      </c>
      <c r="T399" s="107">
        <f t="shared" si="33"/>
        <v>8000</v>
      </c>
      <c r="U399" s="107">
        <f t="shared" si="34"/>
        <v>8960</v>
      </c>
      <c r="V399" s="123"/>
      <c r="W399" s="112">
        <v>2016</v>
      </c>
      <c r="X399" s="123"/>
    </row>
    <row r="400" spans="1:24" ht="50.1" customHeight="1">
      <c r="A400" s="102" t="s">
        <v>4630</v>
      </c>
      <c r="B400" s="103" t="s">
        <v>5974</v>
      </c>
      <c r="C400" s="104" t="s">
        <v>1070</v>
      </c>
      <c r="D400" s="104" t="s">
        <v>1071</v>
      </c>
      <c r="E400" s="104" t="s">
        <v>882</v>
      </c>
      <c r="F400" s="104" t="s">
        <v>1072</v>
      </c>
      <c r="G400" s="104" t="s">
        <v>4</v>
      </c>
      <c r="H400" s="103">
        <v>0</v>
      </c>
      <c r="I400" s="105">
        <v>590000000</v>
      </c>
      <c r="J400" s="105" t="s">
        <v>5</v>
      </c>
      <c r="K400" s="104" t="s">
        <v>866</v>
      </c>
      <c r="L400" s="104" t="s">
        <v>5</v>
      </c>
      <c r="M400" s="104" t="s">
        <v>54</v>
      </c>
      <c r="N400" s="104" t="s">
        <v>1073</v>
      </c>
      <c r="O400" s="104" t="s">
        <v>532</v>
      </c>
      <c r="P400" s="105" t="s">
        <v>871</v>
      </c>
      <c r="Q400" s="104" t="s">
        <v>57</v>
      </c>
      <c r="R400" s="106">
        <v>20</v>
      </c>
      <c r="S400" s="106">
        <v>2553</v>
      </c>
      <c r="T400" s="107">
        <f t="shared" si="33"/>
        <v>51060</v>
      </c>
      <c r="U400" s="107">
        <f t="shared" si="34"/>
        <v>57187.200000000004</v>
      </c>
      <c r="V400" s="108"/>
      <c r="W400" s="112">
        <v>2016</v>
      </c>
      <c r="X400" s="103"/>
    </row>
    <row r="401" spans="1:24" ht="50.1" customHeight="1">
      <c r="A401" s="102" t="s">
        <v>4631</v>
      </c>
      <c r="B401" s="103" t="s">
        <v>5974</v>
      </c>
      <c r="C401" s="104" t="s">
        <v>1077</v>
      </c>
      <c r="D401" s="104" t="s">
        <v>1078</v>
      </c>
      <c r="E401" s="104" t="s">
        <v>882</v>
      </c>
      <c r="F401" s="104" t="s">
        <v>1079</v>
      </c>
      <c r="G401" s="104" t="s">
        <v>4</v>
      </c>
      <c r="H401" s="103">
        <v>0</v>
      </c>
      <c r="I401" s="105">
        <v>590000000</v>
      </c>
      <c r="J401" s="105" t="s">
        <v>5</v>
      </c>
      <c r="K401" s="104" t="s">
        <v>866</v>
      </c>
      <c r="L401" s="104" t="s">
        <v>5</v>
      </c>
      <c r="M401" s="104" t="s">
        <v>54</v>
      </c>
      <c r="N401" s="104" t="s">
        <v>1073</v>
      </c>
      <c r="O401" s="104" t="s">
        <v>532</v>
      </c>
      <c r="P401" s="105" t="s">
        <v>871</v>
      </c>
      <c r="Q401" s="104" t="s">
        <v>57</v>
      </c>
      <c r="R401" s="106">
        <v>12</v>
      </c>
      <c r="S401" s="106">
        <v>3449.9999999999995</v>
      </c>
      <c r="T401" s="107">
        <f t="shared" si="33"/>
        <v>41399.999999999993</v>
      </c>
      <c r="U401" s="107">
        <f t="shared" si="34"/>
        <v>46367.999999999993</v>
      </c>
      <c r="V401" s="108"/>
      <c r="W401" s="112">
        <v>2016</v>
      </c>
      <c r="X401" s="103"/>
    </row>
    <row r="402" spans="1:24" ht="50.1" customHeight="1">
      <c r="A402" s="102" t="s">
        <v>4632</v>
      </c>
      <c r="B402" s="103" t="s">
        <v>5974</v>
      </c>
      <c r="C402" s="104" t="s">
        <v>1077</v>
      </c>
      <c r="D402" s="104" t="s">
        <v>1078</v>
      </c>
      <c r="E402" s="104" t="s">
        <v>882</v>
      </c>
      <c r="F402" s="104" t="s">
        <v>1085</v>
      </c>
      <c r="G402" s="104" t="s">
        <v>4</v>
      </c>
      <c r="H402" s="103">
        <v>0</v>
      </c>
      <c r="I402" s="105">
        <v>590000000</v>
      </c>
      <c r="J402" s="105" t="s">
        <v>5</v>
      </c>
      <c r="K402" s="104" t="s">
        <v>866</v>
      </c>
      <c r="L402" s="104" t="s">
        <v>5</v>
      </c>
      <c r="M402" s="104" t="s">
        <v>54</v>
      </c>
      <c r="N402" s="104" t="s">
        <v>1073</v>
      </c>
      <c r="O402" s="104" t="s">
        <v>532</v>
      </c>
      <c r="P402" s="105" t="s">
        <v>871</v>
      </c>
      <c r="Q402" s="104" t="s">
        <v>57</v>
      </c>
      <c r="R402" s="106">
        <v>10</v>
      </c>
      <c r="S402" s="106">
        <v>3449.9999999999995</v>
      </c>
      <c r="T402" s="107">
        <f t="shared" si="33"/>
        <v>34499.999999999993</v>
      </c>
      <c r="U402" s="107">
        <f t="shared" si="34"/>
        <v>38639.999999999993</v>
      </c>
      <c r="V402" s="108"/>
      <c r="W402" s="112">
        <v>2016</v>
      </c>
      <c r="X402" s="103"/>
    </row>
    <row r="403" spans="1:24" ht="50.1" customHeight="1">
      <c r="A403" s="102" t="s">
        <v>4633</v>
      </c>
      <c r="B403" s="103" t="s">
        <v>5974</v>
      </c>
      <c r="C403" s="104" t="s">
        <v>1077</v>
      </c>
      <c r="D403" s="104" t="s">
        <v>1078</v>
      </c>
      <c r="E403" s="104" t="s">
        <v>882</v>
      </c>
      <c r="F403" s="104" t="s">
        <v>1176</v>
      </c>
      <c r="G403" s="104" t="s">
        <v>4</v>
      </c>
      <c r="H403" s="103">
        <v>0</v>
      </c>
      <c r="I403" s="105">
        <v>590000000</v>
      </c>
      <c r="J403" s="105" t="s">
        <v>5</v>
      </c>
      <c r="K403" s="104" t="s">
        <v>866</v>
      </c>
      <c r="L403" s="104" t="s">
        <v>5</v>
      </c>
      <c r="M403" s="104" t="s">
        <v>54</v>
      </c>
      <c r="N403" s="104" t="s">
        <v>1157</v>
      </c>
      <c r="O403" s="104" t="s">
        <v>532</v>
      </c>
      <c r="P403" s="105" t="s">
        <v>871</v>
      </c>
      <c r="Q403" s="104" t="s">
        <v>57</v>
      </c>
      <c r="R403" s="106">
        <v>5</v>
      </c>
      <c r="S403" s="106">
        <v>683.1</v>
      </c>
      <c r="T403" s="107">
        <f t="shared" si="33"/>
        <v>3415.5</v>
      </c>
      <c r="U403" s="107">
        <f t="shared" si="34"/>
        <v>3825.3600000000006</v>
      </c>
      <c r="V403" s="108"/>
      <c r="W403" s="112">
        <v>2016</v>
      </c>
      <c r="X403" s="103"/>
    </row>
    <row r="404" spans="1:24" ht="50.1" customHeight="1">
      <c r="A404" s="102" t="s">
        <v>4634</v>
      </c>
      <c r="B404" s="103" t="s">
        <v>5974</v>
      </c>
      <c r="C404" s="103" t="s">
        <v>3208</v>
      </c>
      <c r="D404" s="104" t="s">
        <v>3209</v>
      </c>
      <c r="E404" s="103" t="s">
        <v>3210</v>
      </c>
      <c r="F404" s="103" t="s">
        <v>3211</v>
      </c>
      <c r="G404" s="118" t="s">
        <v>4</v>
      </c>
      <c r="H404" s="103">
        <v>0</v>
      </c>
      <c r="I404" s="118" t="s">
        <v>13</v>
      </c>
      <c r="J404" s="112" t="s">
        <v>5</v>
      </c>
      <c r="K404" s="112" t="s">
        <v>143</v>
      </c>
      <c r="L404" s="112" t="s">
        <v>2932</v>
      </c>
      <c r="M404" s="118" t="s">
        <v>144</v>
      </c>
      <c r="N404" s="112" t="s">
        <v>2942</v>
      </c>
      <c r="O404" s="112" t="s">
        <v>146</v>
      </c>
      <c r="P404" s="112" t="s">
        <v>871</v>
      </c>
      <c r="Q404" s="112" t="s">
        <v>57</v>
      </c>
      <c r="R404" s="103">
        <v>28</v>
      </c>
      <c r="S404" s="139">
        <v>500</v>
      </c>
      <c r="T404" s="107">
        <f t="shared" si="33"/>
        <v>14000</v>
      </c>
      <c r="U404" s="107">
        <f t="shared" si="34"/>
        <v>15680.000000000002</v>
      </c>
      <c r="V404" s="112"/>
      <c r="W404" s="112">
        <v>2016</v>
      </c>
      <c r="X404" s="112"/>
    </row>
    <row r="405" spans="1:24" ht="50.1" customHeight="1">
      <c r="A405" s="102" t="s">
        <v>4635</v>
      </c>
      <c r="B405" s="103" t="s">
        <v>5974</v>
      </c>
      <c r="C405" s="104" t="s">
        <v>984</v>
      </c>
      <c r="D405" s="104" t="s">
        <v>985</v>
      </c>
      <c r="E405" s="104" t="s">
        <v>986</v>
      </c>
      <c r="F405" s="104" t="s">
        <v>987</v>
      </c>
      <c r="G405" s="104" t="s">
        <v>4</v>
      </c>
      <c r="H405" s="103">
        <v>0</v>
      </c>
      <c r="I405" s="105">
        <v>590000000</v>
      </c>
      <c r="J405" s="105" t="s">
        <v>5</v>
      </c>
      <c r="K405" s="104" t="s">
        <v>775</v>
      </c>
      <c r="L405" s="105" t="s">
        <v>67</v>
      </c>
      <c r="M405" s="104" t="s">
        <v>201</v>
      </c>
      <c r="N405" s="104" t="s">
        <v>917</v>
      </c>
      <c r="O405" s="104" t="s">
        <v>35</v>
      </c>
      <c r="P405" s="105">
        <v>796</v>
      </c>
      <c r="Q405" s="104" t="s">
        <v>57</v>
      </c>
      <c r="R405" s="106">
        <v>3</v>
      </c>
      <c r="S405" s="106">
        <v>5000</v>
      </c>
      <c r="T405" s="107">
        <f t="shared" si="33"/>
        <v>15000</v>
      </c>
      <c r="U405" s="107">
        <f t="shared" si="34"/>
        <v>16800</v>
      </c>
      <c r="V405" s="108"/>
      <c r="W405" s="112">
        <v>2016</v>
      </c>
      <c r="X405" s="103"/>
    </row>
    <row r="406" spans="1:24" ht="50.1" customHeight="1">
      <c r="A406" s="102" t="s">
        <v>4636</v>
      </c>
      <c r="B406" s="103" t="s">
        <v>5974</v>
      </c>
      <c r="C406" s="104" t="s">
        <v>984</v>
      </c>
      <c r="D406" s="104" t="s">
        <v>985</v>
      </c>
      <c r="E406" s="104" t="s">
        <v>986</v>
      </c>
      <c r="F406" s="104" t="s">
        <v>988</v>
      </c>
      <c r="G406" s="104" t="s">
        <v>4</v>
      </c>
      <c r="H406" s="103">
        <v>0</v>
      </c>
      <c r="I406" s="105">
        <v>590000000</v>
      </c>
      <c r="J406" s="105" t="s">
        <v>5</v>
      </c>
      <c r="K406" s="104" t="s">
        <v>775</v>
      </c>
      <c r="L406" s="105" t="s">
        <v>67</v>
      </c>
      <c r="M406" s="104" t="s">
        <v>201</v>
      </c>
      <c r="N406" s="104" t="s">
        <v>917</v>
      </c>
      <c r="O406" s="104" t="s">
        <v>35</v>
      </c>
      <c r="P406" s="105">
        <v>796</v>
      </c>
      <c r="Q406" s="104" t="s">
        <v>57</v>
      </c>
      <c r="R406" s="106">
        <v>3</v>
      </c>
      <c r="S406" s="106">
        <v>5000</v>
      </c>
      <c r="T406" s="107">
        <f t="shared" si="33"/>
        <v>15000</v>
      </c>
      <c r="U406" s="107">
        <f t="shared" si="34"/>
        <v>16800</v>
      </c>
      <c r="V406" s="108"/>
      <c r="W406" s="112">
        <v>2016</v>
      </c>
      <c r="X406" s="103"/>
    </row>
    <row r="407" spans="1:24" ht="50.1" customHeight="1">
      <c r="A407" s="102" t="s">
        <v>4637</v>
      </c>
      <c r="B407" s="103" t="s">
        <v>5974</v>
      </c>
      <c r="C407" s="104" t="s">
        <v>2473</v>
      </c>
      <c r="D407" s="109" t="s">
        <v>985</v>
      </c>
      <c r="E407" s="110" t="s">
        <v>2474</v>
      </c>
      <c r="F407" s="127" t="s">
        <v>2475</v>
      </c>
      <c r="G407" s="103" t="s">
        <v>4</v>
      </c>
      <c r="H407" s="103">
        <v>0</v>
      </c>
      <c r="I407" s="111">
        <v>590000000</v>
      </c>
      <c r="J407" s="105" t="s">
        <v>5</v>
      </c>
      <c r="K407" s="129" t="s">
        <v>2476</v>
      </c>
      <c r="L407" s="112" t="s">
        <v>5</v>
      </c>
      <c r="M407" s="103" t="s">
        <v>201</v>
      </c>
      <c r="N407" s="103" t="s">
        <v>2371</v>
      </c>
      <c r="O407" s="124" t="s">
        <v>2472</v>
      </c>
      <c r="P407" s="110" t="s">
        <v>871</v>
      </c>
      <c r="Q407" s="103" t="s">
        <v>2388</v>
      </c>
      <c r="R407" s="134">
        <v>48</v>
      </c>
      <c r="S407" s="151">
        <v>4247</v>
      </c>
      <c r="T407" s="107">
        <f t="shared" si="33"/>
        <v>203856</v>
      </c>
      <c r="U407" s="107">
        <f t="shared" si="34"/>
        <v>228318.72000000003</v>
      </c>
      <c r="V407" s="152"/>
      <c r="W407" s="112">
        <v>2016</v>
      </c>
      <c r="X407" s="103"/>
    </row>
    <row r="408" spans="1:24" ht="50.1" customHeight="1">
      <c r="A408" s="102" t="s">
        <v>4638</v>
      </c>
      <c r="B408" s="103" t="s">
        <v>5974</v>
      </c>
      <c r="C408" s="104" t="s">
        <v>202</v>
      </c>
      <c r="D408" s="104" t="s">
        <v>203</v>
      </c>
      <c r="E408" s="104" t="s">
        <v>204</v>
      </c>
      <c r="F408" s="105" t="s">
        <v>205</v>
      </c>
      <c r="G408" s="105" t="s">
        <v>4</v>
      </c>
      <c r="H408" s="103">
        <v>0</v>
      </c>
      <c r="I408" s="113">
        <v>590000000</v>
      </c>
      <c r="J408" s="105" t="s">
        <v>5</v>
      </c>
      <c r="K408" s="105" t="s">
        <v>206</v>
      </c>
      <c r="L408" s="105" t="s">
        <v>67</v>
      </c>
      <c r="M408" s="114" t="s">
        <v>144</v>
      </c>
      <c r="N408" s="105" t="s">
        <v>145</v>
      </c>
      <c r="O408" s="105" t="s">
        <v>146</v>
      </c>
      <c r="P408" s="105">
        <v>796</v>
      </c>
      <c r="Q408" s="105" t="s">
        <v>57</v>
      </c>
      <c r="R408" s="115">
        <v>2</v>
      </c>
      <c r="S408" s="115">
        <v>40000</v>
      </c>
      <c r="T408" s="107">
        <f t="shared" si="33"/>
        <v>80000</v>
      </c>
      <c r="U408" s="107">
        <f t="shared" si="34"/>
        <v>89600.000000000015</v>
      </c>
      <c r="V408" s="105"/>
      <c r="W408" s="112">
        <v>2016</v>
      </c>
      <c r="X408" s="103"/>
    </row>
    <row r="409" spans="1:24" ht="50.1" customHeight="1">
      <c r="A409" s="102" t="s">
        <v>4639</v>
      </c>
      <c r="B409" s="103" t="s">
        <v>5974</v>
      </c>
      <c r="C409" s="112" t="s">
        <v>3405</v>
      </c>
      <c r="D409" s="105" t="s">
        <v>3406</v>
      </c>
      <c r="E409" s="103" t="s">
        <v>3407</v>
      </c>
      <c r="F409" s="103" t="s">
        <v>3408</v>
      </c>
      <c r="G409" s="118" t="s">
        <v>4</v>
      </c>
      <c r="H409" s="103">
        <v>0</v>
      </c>
      <c r="I409" s="118" t="s">
        <v>13</v>
      </c>
      <c r="J409" s="112" t="s">
        <v>5</v>
      </c>
      <c r="K409" s="112" t="s">
        <v>143</v>
      </c>
      <c r="L409" s="112" t="s">
        <v>2932</v>
      </c>
      <c r="M409" s="118" t="s">
        <v>144</v>
      </c>
      <c r="N409" s="112" t="s">
        <v>2942</v>
      </c>
      <c r="O409" s="112" t="s">
        <v>146</v>
      </c>
      <c r="P409" s="112" t="s">
        <v>871</v>
      </c>
      <c r="Q409" s="112" t="s">
        <v>57</v>
      </c>
      <c r="R409" s="103">
        <v>8</v>
      </c>
      <c r="S409" s="139">
        <v>550</v>
      </c>
      <c r="T409" s="107">
        <f t="shared" si="33"/>
        <v>4400</v>
      </c>
      <c r="U409" s="107">
        <f t="shared" si="34"/>
        <v>4928.0000000000009</v>
      </c>
      <c r="V409" s="158"/>
      <c r="W409" s="112">
        <v>2016</v>
      </c>
      <c r="X409" s="158"/>
    </row>
    <row r="410" spans="1:24" ht="50.1" customHeight="1">
      <c r="A410" s="102" t="s">
        <v>4640</v>
      </c>
      <c r="B410" s="103" t="s">
        <v>5974</v>
      </c>
      <c r="C410" s="104" t="s">
        <v>313</v>
      </c>
      <c r="D410" s="104" t="s">
        <v>314</v>
      </c>
      <c r="E410" s="104" t="s">
        <v>315</v>
      </c>
      <c r="F410" s="104" t="s">
        <v>316</v>
      </c>
      <c r="G410" s="105" t="s">
        <v>4</v>
      </c>
      <c r="H410" s="103">
        <v>0</v>
      </c>
      <c r="I410" s="113">
        <v>590000000</v>
      </c>
      <c r="J410" s="105" t="s">
        <v>5</v>
      </c>
      <c r="K410" s="105" t="s">
        <v>317</v>
      </c>
      <c r="L410" s="105" t="s">
        <v>67</v>
      </c>
      <c r="M410" s="114" t="s">
        <v>144</v>
      </c>
      <c r="N410" s="105" t="s">
        <v>145</v>
      </c>
      <c r="O410" s="105" t="s">
        <v>146</v>
      </c>
      <c r="P410" s="105">
        <v>839</v>
      </c>
      <c r="Q410" s="104" t="s">
        <v>318</v>
      </c>
      <c r="R410" s="115">
        <v>2</v>
      </c>
      <c r="S410" s="115">
        <v>5800</v>
      </c>
      <c r="T410" s="107">
        <f t="shared" si="33"/>
        <v>11600</v>
      </c>
      <c r="U410" s="107">
        <f t="shared" si="34"/>
        <v>12992.000000000002</v>
      </c>
      <c r="V410" s="105"/>
      <c r="W410" s="112">
        <v>2016</v>
      </c>
      <c r="X410" s="103"/>
    </row>
    <row r="411" spans="1:24" ht="50.1" customHeight="1">
      <c r="A411" s="102" t="s">
        <v>4641</v>
      </c>
      <c r="B411" s="103" t="s">
        <v>5974</v>
      </c>
      <c r="C411" s="104" t="s">
        <v>980</v>
      </c>
      <c r="D411" s="104" t="s">
        <v>981</v>
      </c>
      <c r="E411" s="104" t="s">
        <v>982</v>
      </c>
      <c r="F411" s="104" t="s">
        <v>983</v>
      </c>
      <c r="G411" s="104" t="s">
        <v>4</v>
      </c>
      <c r="H411" s="103">
        <v>0</v>
      </c>
      <c r="I411" s="105">
        <v>590000000</v>
      </c>
      <c r="J411" s="105" t="s">
        <v>5</v>
      </c>
      <c r="K411" s="104" t="s">
        <v>775</v>
      </c>
      <c r="L411" s="105" t="s">
        <v>67</v>
      </c>
      <c r="M411" s="104" t="s">
        <v>201</v>
      </c>
      <c r="N411" s="104" t="s">
        <v>917</v>
      </c>
      <c r="O411" s="104" t="s">
        <v>35</v>
      </c>
      <c r="P411" s="105">
        <v>796</v>
      </c>
      <c r="Q411" s="104" t="s">
        <v>57</v>
      </c>
      <c r="R411" s="106">
        <v>3</v>
      </c>
      <c r="S411" s="106">
        <v>20000</v>
      </c>
      <c r="T411" s="107">
        <f t="shared" si="33"/>
        <v>60000</v>
      </c>
      <c r="U411" s="107">
        <f t="shared" si="34"/>
        <v>67200</v>
      </c>
      <c r="V411" s="108"/>
      <c r="W411" s="112">
        <v>2016</v>
      </c>
      <c r="X411" s="103"/>
    </row>
    <row r="412" spans="1:24" ht="50.1" customHeight="1">
      <c r="A412" s="102" t="s">
        <v>4642</v>
      </c>
      <c r="B412" s="103" t="s">
        <v>5974</v>
      </c>
      <c r="C412" s="103" t="s">
        <v>3216</v>
      </c>
      <c r="D412" s="104" t="s">
        <v>3217</v>
      </c>
      <c r="E412" s="103" t="s">
        <v>3218</v>
      </c>
      <c r="F412" s="103" t="s">
        <v>3219</v>
      </c>
      <c r="G412" s="118" t="s">
        <v>4</v>
      </c>
      <c r="H412" s="103">
        <v>0</v>
      </c>
      <c r="I412" s="118" t="s">
        <v>13</v>
      </c>
      <c r="J412" s="112" t="s">
        <v>5</v>
      </c>
      <c r="K412" s="112" t="s">
        <v>143</v>
      </c>
      <c r="L412" s="112" t="s">
        <v>2932</v>
      </c>
      <c r="M412" s="118" t="s">
        <v>144</v>
      </c>
      <c r="N412" s="112" t="s">
        <v>2942</v>
      </c>
      <c r="O412" s="112" t="s">
        <v>146</v>
      </c>
      <c r="P412" s="112" t="s">
        <v>871</v>
      </c>
      <c r="Q412" s="112" t="s">
        <v>57</v>
      </c>
      <c r="R412" s="103">
        <v>2</v>
      </c>
      <c r="S412" s="139">
        <v>27100</v>
      </c>
      <c r="T412" s="107">
        <f t="shared" si="33"/>
        <v>54200</v>
      </c>
      <c r="U412" s="107">
        <f t="shared" si="34"/>
        <v>60704.000000000007</v>
      </c>
      <c r="V412" s="112"/>
      <c r="W412" s="112">
        <v>2016</v>
      </c>
      <c r="X412" s="112"/>
    </row>
    <row r="413" spans="1:24" ht="50.1" customHeight="1">
      <c r="A413" s="102" t="s">
        <v>4643</v>
      </c>
      <c r="B413" s="103" t="s">
        <v>5974</v>
      </c>
      <c r="C413" s="104" t="s">
        <v>510</v>
      </c>
      <c r="D413" s="104" t="s">
        <v>511</v>
      </c>
      <c r="E413" s="104" t="s">
        <v>512</v>
      </c>
      <c r="F413" s="104" t="s">
        <v>363</v>
      </c>
      <c r="G413" s="104" t="s">
        <v>4</v>
      </c>
      <c r="H413" s="103">
        <v>0</v>
      </c>
      <c r="I413" s="155" t="s">
        <v>13</v>
      </c>
      <c r="J413" s="105" t="s">
        <v>5</v>
      </c>
      <c r="K413" s="105" t="s">
        <v>4227</v>
      </c>
      <c r="L413" s="105" t="s">
        <v>67</v>
      </c>
      <c r="M413" s="114" t="s">
        <v>144</v>
      </c>
      <c r="N413" s="114" t="s">
        <v>364</v>
      </c>
      <c r="O413" s="105" t="s">
        <v>146</v>
      </c>
      <c r="P413" s="114">
        <v>796</v>
      </c>
      <c r="Q413" s="104" t="s">
        <v>57</v>
      </c>
      <c r="R413" s="115">
        <v>2000</v>
      </c>
      <c r="S413" s="115">
        <v>22</v>
      </c>
      <c r="T413" s="107">
        <f t="shared" si="33"/>
        <v>44000</v>
      </c>
      <c r="U413" s="107">
        <f t="shared" si="34"/>
        <v>49280.000000000007</v>
      </c>
      <c r="V413" s="104"/>
      <c r="W413" s="112">
        <v>2016</v>
      </c>
      <c r="X413" s="103"/>
    </row>
    <row r="414" spans="1:24" ht="50.1" customHeight="1">
      <c r="A414" s="102" t="s">
        <v>4644</v>
      </c>
      <c r="B414" s="103" t="s">
        <v>5974</v>
      </c>
      <c r="C414" s="104" t="s">
        <v>513</v>
      </c>
      <c r="D414" s="104" t="s">
        <v>511</v>
      </c>
      <c r="E414" s="104" t="s">
        <v>514</v>
      </c>
      <c r="F414" s="104" t="s">
        <v>515</v>
      </c>
      <c r="G414" s="104" t="s">
        <v>4</v>
      </c>
      <c r="H414" s="103">
        <v>0</v>
      </c>
      <c r="I414" s="155" t="s">
        <v>13</v>
      </c>
      <c r="J414" s="105" t="s">
        <v>5</v>
      </c>
      <c r="K414" s="105" t="s">
        <v>4227</v>
      </c>
      <c r="L414" s="105" t="s">
        <v>67</v>
      </c>
      <c r="M414" s="114" t="s">
        <v>144</v>
      </c>
      <c r="N414" s="114" t="s">
        <v>364</v>
      </c>
      <c r="O414" s="105" t="s">
        <v>146</v>
      </c>
      <c r="P414" s="114">
        <v>796</v>
      </c>
      <c r="Q414" s="104" t="s">
        <v>57</v>
      </c>
      <c r="R414" s="115">
        <v>2000</v>
      </c>
      <c r="S414" s="115">
        <v>11</v>
      </c>
      <c r="T414" s="107">
        <f t="shared" si="33"/>
        <v>22000</v>
      </c>
      <c r="U414" s="107">
        <f t="shared" si="34"/>
        <v>24640.000000000004</v>
      </c>
      <c r="V414" s="104"/>
      <c r="W414" s="112">
        <v>2016</v>
      </c>
      <c r="X414" s="103"/>
    </row>
    <row r="415" spans="1:24" ht="50.1" customHeight="1">
      <c r="A415" s="102" t="s">
        <v>4645</v>
      </c>
      <c r="B415" s="103" t="s">
        <v>5974</v>
      </c>
      <c r="C415" s="104" t="s">
        <v>516</v>
      </c>
      <c r="D415" s="104" t="s">
        <v>517</v>
      </c>
      <c r="E415" s="104" t="s">
        <v>518</v>
      </c>
      <c r="F415" s="104" t="s">
        <v>519</v>
      </c>
      <c r="G415" s="104" t="s">
        <v>4</v>
      </c>
      <c r="H415" s="103">
        <v>0</v>
      </c>
      <c r="I415" s="155" t="s">
        <v>13</v>
      </c>
      <c r="J415" s="105" t="s">
        <v>5</v>
      </c>
      <c r="K415" s="105" t="s">
        <v>4227</v>
      </c>
      <c r="L415" s="105" t="s">
        <v>67</v>
      </c>
      <c r="M415" s="114" t="s">
        <v>144</v>
      </c>
      <c r="N415" s="114" t="s">
        <v>364</v>
      </c>
      <c r="O415" s="105" t="s">
        <v>146</v>
      </c>
      <c r="P415" s="114">
        <v>796</v>
      </c>
      <c r="Q415" s="104" t="s">
        <v>57</v>
      </c>
      <c r="R415" s="115">
        <v>500</v>
      </c>
      <c r="S415" s="115">
        <v>9</v>
      </c>
      <c r="T415" s="107">
        <f t="shared" si="33"/>
        <v>4500</v>
      </c>
      <c r="U415" s="107">
        <f t="shared" si="34"/>
        <v>5040.0000000000009</v>
      </c>
      <c r="V415" s="104"/>
      <c r="W415" s="112">
        <v>2016</v>
      </c>
      <c r="X415" s="103"/>
    </row>
    <row r="416" spans="1:24" ht="50.1" customHeight="1">
      <c r="A416" s="102" t="s">
        <v>4646</v>
      </c>
      <c r="B416" s="103" t="s">
        <v>5974</v>
      </c>
      <c r="C416" s="104" t="s">
        <v>923</v>
      </c>
      <c r="D416" s="104" t="s">
        <v>924</v>
      </c>
      <c r="E416" s="104" t="s">
        <v>925</v>
      </c>
      <c r="F416" s="104" t="s">
        <v>926</v>
      </c>
      <c r="G416" s="104" t="s">
        <v>4</v>
      </c>
      <c r="H416" s="103">
        <v>0</v>
      </c>
      <c r="I416" s="105">
        <v>590000000</v>
      </c>
      <c r="J416" s="105" t="s">
        <v>5</v>
      </c>
      <c r="K416" s="104" t="s">
        <v>775</v>
      </c>
      <c r="L416" s="105" t="s">
        <v>67</v>
      </c>
      <c r="M416" s="104" t="s">
        <v>201</v>
      </c>
      <c r="N416" s="104" t="s">
        <v>922</v>
      </c>
      <c r="O416" s="104" t="s">
        <v>35</v>
      </c>
      <c r="P416" s="105">
        <v>796</v>
      </c>
      <c r="Q416" s="104" t="s">
        <v>57</v>
      </c>
      <c r="R416" s="106">
        <v>6</v>
      </c>
      <c r="S416" s="106">
        <v>25</v>
      </c>
      <c r="T416" s="107">
        <f t="shared" si="33"/>
        <v>150</v>
      </c>
      <c r="U416" s="107">
        <f t="shared" si="34"/>
        <v>168.00000000000003</v>
      </c>
      <c r="V416" s="108"/>
      <c r="W416" s="112">
        <v>2016</v>
      </c>
      <c r="X416" s="103"/>
    </row>
    <row r="417" spans="1:24" ht="50.1" customHeight="1">
      <c r="A417" s="102" t="s">
        <v>4647</v>
      </c>
      <c r="B417" s="103" t="s">
        <v>5974</v>
      </c>
      <c r="C417" s="104" t="s">
        <v>927</v>
      </c>
      <c r="D417" s="104" t="s">
        <v>924</v>
      </c>
      <c r="E417" s="104" t="s">
        <v>928</v>
      </c>
      <c r="F417" s="104" t="s">
        <v>929</v>
      </c>
      <c r="G417" s="104" t="s">
        <v>4</v>
      </c>
      <c r="H417" s="103">
        <v>0</v>
      </c>
      <c r="I417" s="105">
        <v>590000000</v>
      </c>
      <c r="J417" s="105" t="s">
        <v>5</v>
      </c>
      <c r="K417" s="104" t="s">
        <v>775</v>
      </c>
      <c r="L417" s="105" t="s">
        <v>67</v>
      </c>
      <c r="M417" s="104" t="s">
        <v>201</v>
      </c>
      <c r="N417" s="104" t="s">
        <v>922</v>
      </c>
      <c r="O417" s="104" t="s">
        <v>35</v>
      </c>
      <c r="P417" s="105">
        <v>796</v>
      </c>
      <c r="Q417" s="104" t="s">
        <v>57</v>
      </c>
      <c r="R417" s="106">
        <v>20</v>
      </c>
      <c r="S417" s="106">
        <v>25</v>
      </c>
      <c r="T417" s="107">
        <f t="shared" si="33"/>
        <v>500</v>
      </c>
      <c r="U417" s="107">
        <f t="shared" si="34"/>
        <v>560</v>
      </c>
      <c r="V417" s="108"/>
      <c r="W417" s="112">
        <v>2016</v>
      </c>
      <c r="X417" s="103"/>
    </row>
    <row r="418" spans="1:24" ht="50.1" customHeight="1">
      <c r="A418" s="102" t="s">
        <v>4648</v>
      </c>
      <c r="B418" s="103" t="s">
        <v>5974</v>
      </c>
      <c r="C418" s="104" t="s">
        <v>930</v>
      </c>
      <c r="D418" s="104" t="s">
        <v>924</v>
      </c>
      <c r="E418" s="104" t="s">
        <v>931</v>
      </c>
      <c r="F418" s="104" t="s">
        <v>932</v>
      </c>
      <c r="G418" s="104" t="s">
        <v>4</v>
      </c>
      <c r="H418" s="103">
        <v>0</v>
      </c>
      <c r="I418" s="105">
        <v>590000000</v>
      </c>
      <c r="J418" s="105" t="s">
        <v>5</v>
      </c>
      <c r="K418" s="104" t="s">
        <v>775</v>
      </c>
      <c r="L418" s="105" t="s">
        <v>67</v>
      </c>
      <c r="M418" s="104" t="s">
        <v>201</v>
      </c>
      <c r="N418" s="104" t="s">
        <v>922</v>
      </c>
      <c r="O418" s="104" t="s">
        <v>35</v>
      </c>
      <c r="P418" s="105">
        <v>796</v>
      </c>
      <c r="Q418" s="104" t="s">
        <v>57</v>
      </c>
      <c r="R418" s="106">
        <v>8</v>
      </c>
      <c r="S418" s="106">
        <v>30</v>
      </c>
      <c r="T418" s="107">
        <f t="shared" si="33"/>
        <v>240</v>
      </c>
      <c r="U418" s="107">
        <f t="shared" si="34"/>
        <v>268.8</v>
      </c>
      <c r="V418" s="108"/>
      <c r="W418" s="112">
        <v>2016</v>
      </c>
      <c r="X418" s="103"/>
    </row>
    <row r="419" spans="1:24" ht="50.1" customHeight="1">
      <c r="A419" s="102" t="s">
        <v>4649</v>
      </c>
      <c r="B419" s="103" t="s">
        <v>5974</v>
      </c>
      <c r="C419" s="103" t="s">
        <v>3220</v>
      </c>
      <c r="D419" s="104" t="s">
        <v>924</v>
      </c>
      <c r="E419" s="103" t="s">
        <v>3221</v>
      </c>
      <c r="F419" s="103" t="s">
        <v>3222</v>
      </c>
      <c r="G419" s="118" t="s">
        <v>4</v>
      </c>
      <c r="H419" s="103">
        <v>0</v>
      </c>
      <c r="I419" s="118" t="s">
        <v>13</v>
      </c>
      <c r="J419" s="112" t="s">
        <v>5</v>
      </c>
      <c r="K419" s="112" t="s">
        <v>143</v>
      </c>
      <c r="L419" s="112" t="s">
        <v>2932</v>
      </c>
      <c r="M419" s="118" t="s">
        <v>144</v>
      </c>
      <c r="N419" s="112" t="s">
        <v>2942</v>
      </c>
      <c r="O419" s="112" t="s">
        <v>146</v>
      </c>
      <c r="P419" s="112" t="s">
        <v>871</v>
      </c>
      <c r="Q419" s="112" t="s">
        <v>57</v>
      </c>
      <c r="R419" s="103">
        <v>5</v>
      </c>
      <c r="S419" s="139">
        <v>850</v>
      </c>
      <c r="T419" s="107">
        <f t="shared" si="33"/>
        <v>4250</v>
      </c>
      <c r="U419" s="107">
        <f t="shared" si="34"/>
        <v>4760</v>
      </c>
      <c r="V419" s="112"/>
      <c r="W419" s="112">
        <v>2016</v>
      </c>
      <c r="X419" s="112"/>
    </row>
    <row r="420" spans="1:24" ht="50.1" customHeight="1">
      <c r="A420" s="102" t="s">
        <v>4650</v>
      </c>
      <c r="B420" s="103" t="s">
        <v>5974</v>
      </c>
      <c r="C420" s="104" t="s">
        <v>1114</v>
      </c>
      <c r="D420" s="104" t="s">
        <v>1115</v>
      </c>
      <c r="E420" s="104" t="s">
        <v>1116</v>
      </c>
      <c r="F420" s="104" t="s">
        <v>1117</v>
      </c>
      <c r="G420" s="104" t="s">
        <v>4</v>
      </c>
      <c r="H420" s="103">
        <v>0</v>
      </c>
      <c r="I420" s="105">
        <v>590000000</v>
      </c>
      <c r="J420" s="105" t="s">
        <v>5</v>
      </c>
      <c r="K420" s="104" t="s">
        <v>866</v>
      </c>
      <c r="L420" s="104" t="s">
        <v>5</v>
      </c>
      <c r="M420" s="104" t="s">
        <v>54</v>
      </c>
      <c r="N420" s="104" t="s">
        <v>879</v>
      </c>
      <c r="O420" s="104" t="s">
        <v>532</v>
      </c>
      <c r="P420" s="105" t="s">
        <v>871</v>
      </c>
      <c r="Q420" s="104" t="s">
        <v>57</v>
      </c>
      <c r="R420" s="106">
        <v>12</v>
      </c>
      <c r="S420" s="106">
        <v>2415</v>
      </c>
      <c r="T420" s="107">
        <f t="shared" si="33"/>
        <v>28980</v>
      </c>
      <c r="U420" s="107">
        <f t="shared" si="34"/>
        <v>32457.600000000002</v>
      </c>
      <c r="V420" s="108"/>
      <c r="W420" s="112">
        <v>2016</v>
      </c>
      <c r="X420" s="103"/>
    </row>
    <row r="421" spans="1:24" ht="50.1" customHeight="1">
      <c r="A421" s="102" t="s">
        <v>4651</v>
      </c>
      <c r="B421" s="103" t="s">
        <v>5974</v>
      </c>
      <c r="C421" s="103" t="s">
        <v>3735</v>
      </c>
      <c r="D421" s="104" t="s">
        <v>1115</v>
      </c>
      <c r="E421" s="103" t="s">
        <v>3736</v>
      </c>
      <c r="F421" s="103" t="s">
        <v>3737</v>
      </c>
      <c r="G421" s="118" t="s">
        <v>4</v>
      </c>
      <c r="H421" s="103">
        <v>0</v>
      </c>
      <c r="I421" s="118" t="s">
        <v>13</v>
      </c>
      <c r="J421" s="112" t="s">
        <v>5</v>
      </c>
      <c r="K421" s="112" t="s">
        <v>143</v>
      </c>
      <c r="L421" s="112" t="s">
        <v>2932</v>
      </c>
      <c r="M421" s="118" t="s">
        <v>144</v>
      </c>
      <c r="N421" s="112" t="s">
        <v>2942</v>
      </c>
      <c r="O421" s="112" t="s">
        <v>146</v>
      </c>
      <c r="P421" s="112" t="s">
        <v>871</v>
      </c>
      <c r="Q421" s="112" t="s">
        <v>57</v>
      </c>
      <c r="R421" s="103">
        <v>59</v>
      </c>
      <c r="S421" s="139">
        <v>40</v>
      </c>
      <c r="T421" s="107">
        <f t="shared" si="33"/>
        <v>2360</v>
      </c>
      <c r="U421" s="107">
        <f t="shared" si="34"/>
        <v>2643.2000000000003</v>
      </c>
      <c r="V421" s="123"/>
      <c r="W421" s="112">
        <v>2016</v>
      </c>
      <c r="X421" s="123"/>
    </row>
    <row r="422" spans="1:24" ht="50.1" customHeight="1">
      <c r="A422" s="102" t="s">
        <v>4652</v>
      </c>
      <c r="B422" s="103" t="s">
        <v>5974</v>
      </c>
      <c r="C422" s="103" t="s">
        <v>3735</v>
      </c>
      <c r="D422" s="104" t="s">
        <v>1115</v>
      </c>
      <c r="E422" s="103" t="s">
        <v>3736</v>
      </c>
      <c r="F422" s="103" t="s">
        <v>3738</v>
      </c>
      <c r="G422" s="118" t="s">
        <v>4</v>
      </c>
      <c r="H422" s="103">
        <v>0</v>
      </c>
      <c r="I422" s="118" t="s">
        <v>13</v>
      </c>
      <c r="J422" s="112" t="s">
        <v>5</v>
      </c>
      <c r="K422" s="112" t="s">
        <v>143</v>
      </c>
      <c r="L422" s="112" t="s">
        <v>2932</v>
      </c>
      <c r="M422" s="118" t="s">
        <v>144</v>
      </c>
      <c r="N422" s="112" t="s">
        <v>2942</v>
      </c>
      <c r="O422" s="112" t="s">
        <v>146</v>
      </c>
      <c r="P422" s="112" t="s">
        <v>871</v>
      </c>
      <c r="Q422" s="112" t="s">
        <v>57</v>
      </c>
      <c r="R422" s="103">
        <v>4</v>
      </c>
      <c r="S422" s="139">
        <v>40</v>
      </c>
      <c r="T422" s="107">
        <f t="shared" si="33"/>
        <v>160</v>
      </c>
      <c r="U422" s="107">
        <f t="shared" si="34"/>
        <v>179.20000000000002</v>
      </c>
      <c r="V422" s="123"/>
      <c r="W422" s="112">
        <v>2016</v>
      </c>
      <c r="X422" s="123"/>
    </row>
    <row r="423" spans="1:24" ht="50.1" customHeight="1">
      <c r="A423" s="102" t="s">
        <v>4653</v>
      </c>
      <c r="B423" s="103" t="s">
        <v>5974</v>
      </c>
      <c r="C423" s="103" t="s">
        <v>3735</v>
      </c>
      <c r="D423" s="104" t="s">
        <v>1115</v>
      </c>
      <c r="E423" s="103" t="s">
        <v>3736</v>
      </c>
      <c r="F423" s="103" t="s">
        <v>3739</v>
      </c>
      <c r="G423" s="118" t="s">
        <v>4</v>
      </c>
      <c r="H423" s="103">
        <v>0</v>
      </c>
      <c r="I423" s="118" t="s">
        <v>13</v>
      </c>
      <c r="J423" s="112" t="s">
        <v>5</v>
      </c>
      <c r="K423" s="112" t="s">
        <v>143</v>
      </c>
      <c r="L423" s="112" t="s">
        <v>2932</v>
      </c>
      <c r="M423" s="118" t="s">
        <v>144</v>
      </c>
      <c r="N423" s="112" t="s">
        <v>2942</v>
      </c>
      <c r="O423" s="112" t="s">
        <v>146</v>
      </c>
      <c r="P423" s="112" t="s">
        <v>871</v>
      </c>
      <c r="Q423" s="112" t="s">
        <v>57</v>
      </c>
      <c r="R423" s="103">
        <v>3</v>
      </c>
      <c r="S423" s="139">
        <v>40</v>
      </c>
      <c r="T423" s="107">
        <f t="shared" si="33"/>
        <v>120</v>
      </c>
      <c r="U423" s="107">
        <f t="shared" si="34"/>
        <v>134.4</v>
      </c>
      <c r="V423" s="123"/>
      <c r="W423" s="112">
        <v>2016</v>
      </c>
      <c r="X423" s="123"/>
    </row>
    <row r="424" spans="1:24" ht="50.1" customHeight="1">
      <c r="A424" s="102" t="s">
        <v>4654</v>
      </c>
      <c r="B424" s="103" t="s">
        <v>5974</v>
      </c>
      <c r="C424" s="104" t="s">
        <v>1042</v>
      </c>
      <c r="D424" s="104" t="s">
        <v>1043</v>
      </c>
      <c r="E424" s="104" t="s">
        <v>1044</v>
      </c>
      <c r="F424" s="104" t="s">
        <v>1045</v>
      </c>
      <c r="G424" s="104" t="s">
        <v>4</v>
      </c>
      <c r="H424" s="103">
        <v>0</v>
      </c>
      <c r="I424" s="105">
        <v>590000000</v>
      </c>
      <c r="J424" s="105" t="s">
        <v>5</v>
      </c>
      <c r="K424" s="104" t="s">
        <v>775</v>
      </c>
      <c r="L424" s="105" t="s">
        <v>67</v>
      </c>
      <c r="M424" s="104" t="s">
        <v>201</v>
      </c>
      <c r="N424" s="104" t="s">
        <v>917</v>
      </c>
      <c r="O424" s="104" t="s">
        <v>532</v>
      </c>
      <c r="P424" s="105">
        <v>796</v>
      </c>
      <c r="Q424" s="104" t="s">
        <v>57</v>
      </c>
      <c r="R424" s="106">
        <v>2</v>
      </c>
      <c r="S424" s="106">
        <v>40000</v>
      </c>
      <c r="T424" s="107">
        <f t="shared" si="33"/>
        <v>80000</v>
      </c>
      <c r="U424" s="107">
        <f t="shared" si="34"/>
        <v>89600.000000000015</v>
      </c>
      <c r="V424" s="108"/>
      <c r="W424" s="112">
        <v>2016</v>
      </c>
      <c r="X424" s="103"/>
    </row>
    <row r="425" spans="1:24" ht="50.1" customHeight="1">
      <c r="A425" s="102" t="s">
        <v>4655</v>
      </c>
      <c r="B425" s="103" t="s">
        <v>5974</v>
      </c>
      <c r="C425" s="104" t="s">
        <v>1672</v>
      </c>
      <c r="D425" s="104" t="s">
        <v>1673</v>
      </c>
      <c r="E425" s="104" t="s">
        <v>1674</v>
      </c>
      <c r="F425" s="104" t="s">
        <v>1675</v>
      </c>
      <c r="G425" s="104" t="s">
        <v>4</v>
      </c>
      <c r="H425" s="103">
        <v>0</v>
      </c>
      <c r="I425" s="105">
        <v>590000000</v>
      </c>
      <c r="J425" s="105" t="s">
        <v>5</v>
      </c>
      <c r="K425" s="104" t="s">
        <v>866</v>
      </c>
      <c r="L425" s="105" t="s">
        <v>67</v>
      </c>
      <c r="M425" s="104" t="s">
        <v>201</v>
      </c>
      <c r="N425" s="104" t="s">
        <v>1291</v>
      </c>
      <c r="O425" s="104" t="s">
        <v>532</v>
      </c>
      <c r="P425" s="105">
        <v>796</v>
      </c>
      <c r="Q425" s="104" t="s">
        <v>57</v>
      </c>
      <c r="R425" s="106">
        <v>24</v>
      </c>
      <c r="S425" s="106">
        <v>144</v>
      </c>
      <c r="T425" s="107">
        <f t="shared" si="33"/>
        <v>3456</v>
      </c>
      <c r="U425" s="107">
        <f t="shared" si="34"/>
        <v>3870.7200000000003</v>
      </c>
      <c r="V425" s="108"/>
      <c r="W425" s="112">
        <v>2016</v>
      </c>
      <c r="X425" s="103"/>
    </row>
    <row r="426" spans="1:24" ht="50.1" customHeight="1">
      <c r="A426" s="102" t="s">
        <v>4656</v>
      </c>
      <c r="B426" s="103" t="s">
        <v>5974</v>
      </c>
      <c r="C426" s="104" t="s">
        <v>1672</v>
      </c>
      <c r="D426" s="104" t="s">
        <v>1673</v>
      </c>
      <c r="E426" s="104" t="s">
        <v>1674</v>
      </c>
      <c r="F426" s="104" t="s">
        <v>1676</v>
      </c>
      <c r="G426" s="104" t="s">
        <v>4</v>
      </c>
      <c r="H426" s="103">
        <v>0</v>
      </c>
      <c r="I426" s="105">
        <v>590000000</v>
      </c>
      <c r="J426" s="105" t="s">
        <v>5</v>
      </c>
      <c r="K426" s="104" t="s">
        <v>866</v>
      </c>
      <c r="L426" s="105" t="s">
        <v>67</v>
      </c>
      <c r="M426" s="104" t="s">
        <v>201</v>
      </c>
      <c r="N426" s="104" t="s">
        <v>1291</v>
      </c>
      <c r="O426" s="104" t="s">
        <v>532</v>
      </c>
      <c r="P426" s="105">
        <v>796</v>
      </c>
      <c r="Q426" s="104" t="s">
        <v>57</v>
      </c>
      <c r="R426" s="106">
        <v>24</v>
      </c>
      <c r="S426" s="106">
        <v>108</v>
      </c>
      <c r="T426" s="107">
        <f t="shared" si="33"/>
        <v>2592</v>
      </c>
      <c r="U426" s="107">
        <f t="shared" si="34"/>
        <v>2903.0400000000004</v>
      </c>
      <c r="V426" s="108"/>
      <c r="W426" s="112">
        <v>2016</v>
      </c>
      <c r="X426" s="103"/>
    </row>
    <row r="427" spans="1:24" ht="50.1" customHeight="1">
      <c r="A427" s="102" t="s">
        <v>4657</v>
      </c>
      <c r="B427" s="103" t="s">
        <v>5974</v>
      </c>
      <c r="C427" s="104" t="s">
        <v>1672</v>
      </c>
      <c r="D427" s="104" t="s">
        <v>1673</v>
      </c>
      <c r="E427" s="104" t="s">
        <v>1674</v>
      </c>
      <c r="F427" s="104" t="s">
        <v>1677</v>
      </c>
      <c r="G427" s="104" t="s">
        <v>4</v>
      </c>
      <c r="H427" s="103">
        <v>0</v>
      </c>
      <c r="I427" s="105">
        <v>590000000</v>
      </c>
      <c r="J427" s="105" t="s">
        <v>5</v>
      </c>
      <c r="K427" s="104" t="s">
        <v>866</v>
      </c>
      <c r="L427" s="105" t="s">
        <v>67</v>
      </c>
      <c r="M427" s="104" t="s">
        <v>201</v>
      </c>
      <c r="N427" s="104" t="s">
        <v>1291</v>
      </c>
      <c r="O427" s="104" t="s">
        <v>532</v>
      </c>
      <c r="P427" s="105">
        <v>796</v>
      </c>
      <c r="Q427" s="104" t="s">
        <v>57</v>
      </c>
      <c r="R427" s="106">
        <v>24</v>
      </c>
      <c r="S427" s="106">
        <v>80</v>
      </c>
      <c r="T427" s="107">
        <f t="shared" si="33"/>
        <v>1920</v>
      </c>
      <c r="U427" s="107">
        <f t="shared" si="34"/>
        <v>2150.4</v>
      </c>
      <c r="V427" s="108"/>
      <c r="W427" s="112">
        <v>2016</v>
      </c>
      <c r="X427" s="103"/>
    </row>
    <row r="428" spans="1:24" ht="50.1" customHeight="1">
      <c r="A428" s="102" t="s">
        <v>4658</v>
      </c>
      <c r="B428" s="103" t="s">
        <v>5974</v>
      </c>
      <c r="C428" s="104" t="s">
        <v>1672</v>
      </c>
      <c r="D428" s="104" t="s">
        <v>1673</v>
      </c>
      <c r="E428" s="104" t="s">
        <v>1674</v>
      </c>
      <c r="F428" s="104" t="s">
        <v>1678</v>
      </c>
      <c r="G428" s="104" t="s">
        <v>4</v>
      </c>
      <c r="H428" s="103">
        <v>0</v>
      </c>
      <c r="I428" s="105">
        <v>590000000</v>
      </c>
      <c r="J428" s="105" t="s">
        <v>5</v>
      </c>
      <c r="K428" s="104" t="s">
        <v>866</v>
      </c>
      <c r="L428" s="105" t="s">
        <v>67</v>
      </c>
      <c r="M428" s="104" t="s">
        <v>201</v>
      </c>
      <c r="N428" s="104" t="s">
        <v>1291</v>
      </c>
      <c r="O428" s="104" t="s">
        <v>532</v>
      </c>
      <c r="P428" s="105">
        <v>796</v>
      </c>
      <c r="Q428" s="104" t="s">
        <v>57</v>
      </c>
      <c r="R428" s="106">
        <v>24</v>
      </c>
      <c r="S428" s="106">
        <v>65</v>
      </c>
      <c r="T428" s="107">
        <f t="shared" si="33"/>
        <v>1560</v>
      </c>
      <c r="U428" s="107">
        <f t="shared" si="34"/>
        <v>1747.2000000000003</v>
      </c>
      <c r="V428" s="108"/>
      <c r="W428" s="112">
        <v>2016</v>
      </c>
      <c r="X428" s="103"/>
    </row>
    <row r="429" spans="1:24" ht="50.1" customHeight="1">
      <c r="A429" s="102" t="s">
        <v>4659</v>
      </c>
      <c r="B429" s="103" t="s">
        <v>5974</v>
      </c>
      <c r="C429" s="104" t="s">
        <v>1705</v>
      </c>
      <c r="D429" s="104" t="s">
        <v>1706</v>
      </c>
      <c r="E429" s="104" t="s">
        <v>1707</v>
      </c>
      <c r="F429" s="104" t="s">
        <v>1708</v>
      </c>
      <c r="G429" s="104" t="s">
        <v>4</v>
      </c>
      <c r="H429" s="103">
        <v>0</v>
      </c>
      <c r="I429" s="105">
        <v>590000000</v>
      </c>
      <c r="J429" s="105" t="s">
        <v>5</v>
      </c>
      <c r="K429" s="104" t="s">
        <v>866</v>
      </c>
      <c r="L429" s="105" t="s">
        <v>67</v>
      </c>
      <c r="M429" s="104" t="s">
        <v>201</v>
      </c>
      <c r="N429" s="104" t="s">
        <v>1291</v>
      </c>
      <c r="O429" s="104" t="s">
        <v>532</v>
      </c>
      <c r="P429" s="105">
        <v>796</v>
      </c>
      <c r="Q429" s="104" t="s">
        <v>57</v>
      </c>
      <c r="R429" s="106">
        <v>14</v>
      </c>
      <c r="S429" s="106">
        <v>210</v>
      </c>
      <c r="T429" s="107">
        <f t="shared" si="33"/>
        <v>2940</v>
      </c>
      <c r="U429" s="107">
        <f t="shared" si="34"/>
        <v>3292.8</v>
      </c>
      <c r="V429" s="108"/>
      <c r="W429" s="112">
        <v>2016</v>
      </c>
      <c r="X429" s="103"/>
    </row>
    <row r="430" spans="1:24" ht="50.1" customHeight="1">
      <c r="A430" s="102" t="s">
        <v>4660</v>
      </c>
      <c r="B430" s="103" t="s">
        <v>5974</v>
      </c>
      <c r="C430" s="104" t="s">
        <v>1705</v>
      </c>
      <c r="D430" s="104" t="s">
        <v>1706</v>
      </c>
      <c r="E430" s="104" t="s">
        <v>1707</v>
      </c>
      <c r="F430" s="104" t="s">
        <v>1709</v>
      </c>
      <c r="G430" s="104" t="s">
        <v>4</v>
      </c>
      <c r="H430" s="103">
        <v>0</v>
      </c>
      <c r="I430" s="105">
        <v>590000000</v>
      </c>
      <c r="J430" s="105" t="s">
        <v>5</v>
      </c>
      <c r="K430" s="104" t="s">
        <v>866</v>
      </c>
      <c r="L430" s="105" t="s">
        <v>67</v>
      </c>
      <c r="M430" s="104" t="s">
        <v>201</v>
      </c>
      <c r="N430" s="104" t="s">
        <v>1291</v>
      </c>
      <c r="O430" s="104" t="s">
        <v>532</v>
      </c>
      <c r="P430" s="105">
        <v>796</v>
      </c>
      <c r="Q430" s="104" t="s">
        <v>57</v>
      </c>
      <c r="R430" s="106">
        <v>30</v>
      </c>
      <c r="S430" s="106">
        <v>40</v>
      </c>
      <c r="T430" s="107">
        <f t="shared" si="33"/>
        <v>1200</v>
      </c>
      <c r="U430" s="107">
        <f t="shared" si="34"/>
        <v>1344.0000000000002</v>
      </c>
      <c r="V430" s="108"/>
      <c r="W430" s="112">
        <v>2016</v>
      </c>
      <c r="X430" s="103"/>
    </row>
    <row r="431" spans="1:24" ht="50.1" customHeight="1">
      <c r="A431" s="102" t="s">
        <v>4661</v>
      </c>
      <c r="B431" s="103" t="s">
        <v>5974</v>
      </c>
      <c r="C431" s="103" t="s">
        <v>3223</v>
      </c>
      <c r="D431" s="104" t="s">
        <v>1706</v>
      </c>
      <c r="E431" s="103" t="s">
        <v>3224</v>
      </c>
      <c r="F431" s="103" t="s">
        <v>3225</v>
      </c>
      <c r="G431" s="118" t="s">
        <v>4</v>
      </c>
      <c r="H431" s="103">
        <v>0</v>
      </c>
      <c r="I431" s="118" t="s">
        <v>13</v>
      </c>
      <c r="J431" s="112" t="s">
        <v>5</v>
      </c>
      <c r="K431" s="112" t="s">
        <v>4232</v>
      </c>
      <c r="L431" s="112" t="s">
        <v>2932</v>
      </c>
      <c r="M431" s="118" t="s">
        <v>144</v>
      </c>
      <c r="N431" s="112" t="s">
        <v>2933</v>
      </c>
      <c r="O431" s="112" t="s">
        <v>146</v>
      </c>
      <c r="P431" s="112" t="s">
        <v>871</v>
      </c>
      <c r="Q431" s="112" t="s">
        <v>57</v>
      </c>
      <c r="R431" s="103">
        <v>14</v>
      </c>
      <c r="S431" s="139">
        <v>18200</v>
      </c>
      <c r="T431" s="107">
        <f t="shared" si="33"/>
        <v>254800</v>
      </c>
      <c r="U431" s="107">
        <f t="shared" si="34"/>
        <v>285376</v>
      </c>
      <c r="V431" s="112"/>
      <c r="W431" s="112">
        <v>2016</v>
      </c>
      <c r="X431" s="112"/>
    </row>
    <row r="432" spans="1:24" ht="50.1" customHeight="1">
      <c r="A432" s="102" t="s">
        <v>4662</v>
      </c>
      <c r="B432" s="103" t="s">
        <v>5974</v>
      </c>
      <c r="C432" s="103" t="s">
        <v>3223</v>
      </c>
      <c r="D432" s="104" t="s">
        <v>1706</v>
      </c>
      <c r="E432" s="103" t="s">
        <v>3224</v>
      </c>
      <c r="F432" s="103" t="s">
        <v>3226</v>
      </c>
      <c r="G432" s="118" t="s">
        <v>4</v>
      </c>
      <c r="H432" s="103">
        <v>0</v>
      </c>
      <c r="I432" s="118" t="s">
        <v>13</v>
      </c>
      <c r="J432" s="112" t="s">
        <v>5</v>
      </c>
      <c r="K432" s="112" t="s">
        <v>4232</v>
      </c>
      <c r="L432" s="112" t="s">
        <v>2932</v>
      </c>
      <c r="M432" s="118" t="s">
        <v>144</v>
      </c>
      <c r="N432" s="112" t="s">
        <v>2933</v>
      </c>
      <c r="O432" s="112" t="s">
        <v>146</v>
      </c>
      <c r="P432" s="112" t="s">
        <v>871</v>
      </c>
      <c r="Q432" s="112" t="s">
        <v>57</v>
      </c>
      <c r="R432" s="103">
        <v>7</v>
      </c>
      <c r="S432" s="139">
        <v>13650</v>
      </c>
      <c r="T432" s="107">
        <f t="shared" si="33"/>
        <v>95550</v>
      </c>
      <c r="U432" s="107">
        <f t="shared" si="34"/>
        <v>107016.00000000001</v>
      </c>
      <c r="V432" s="112"/>
      <c r="W432" s="112">
        <v>2016</v>
      </c>
      <c r="X432" s="112"/>
    </row>
    <row r="433" spans="1:24" ht="50.1" customHeight="1">
      <c r="A433" s="102" t="s">
        <v>4663</v>
      </c>
      <c r="B433" s="103" t="s">
        <v>5974</v>
      </c>
      <c r="C433" s="103" t="s">
        <v>3223</v>
      </c>
      <c r="D433" s="104" t="s">
        <v>1706</v>
      </c>
      <c r="E433" s="103" t="s">
        <v>3224</v>
      </c>
      <c r="F433" s="103" t="s">
        <v>3227</v>
      </c>
      <c r="G433" s="118" t="s">
        <v>4</v>
      </c>
      <c r="H433" s="103">
        <v>0</v>
      </c>
      <c r="I433" s="118" t="s">
        <v>13</v>
      </c>
      <c r="J433" s="112" t="s">
        <v>5</v>
      </c>
      <c r="K433" s="112" t="s">
        <v>4232</v>
      </c>
      <c r="L433" s="112" t="s">
        <v>2932</v>
      </c>
      <c r="M433" s="118" t="s">
        <v>144</v>
      </c>
      <c r="N433" s="112" t="s">
        <v>2933</v>
      </c>
      <c r="O433" s="112" t="s">
        <v>146</v>
      </c>
      <c r="P433" s="112" t="s">
        <v>871</v>
      </c>
      <c r="Q433" s="112" t="s">
        <v>57</v>
      </c>
      <c r="R433" s="103">
        <v>7</v>
      </c>
      <c r="S433" s="139">
        <v>13650</v>
      </c>
      <c r="T433" s="107">
        <f t="shared" ref="T433:T504" si="35">R433*S433</f>
        <v>95550</v>
      </c>
      <c r="U433" s="107">
        <f t="shared" ref="U433:U504" si="36">T433*1.12</f>
        <v>107016.00000000001</v>
      </c>
      <c r="V433" s="112"/>
      <c r="W433" s="112">
        <v>2016</v>
      </c>
      <c r="X433" s="112"/>
    </row>
    <row r="434" spans="1:24" ht="50.1" customHeight="1">
      <c r="A434" s="102" t="s">
        <v>4664</v>
      </c>
      <c r="B434" s="103" t="s">
        <v>5974</v>
      </c>
      <c r="C434" s="103" t="s">
        <v>3223</v>
      </c>
      <c r="D434" s="104" t="s">
        <v>1706</v>
      </c>
      <c r="E434" s="103" t="s">
        <v>3224</v>
      </c>
      <c r="F434" s="103" t="s">
        <v>3228</v>
      </c>
      <c r="G434" s="118" t="s">
        <v>4</v>
      </c>
      <c r="H434" s="103">
        <v>0</v>
      </c>
      <c r="I434" s="118" t="s">
        <v>13</v>
      </c>
      <c r="J434" s="112" t="s">
        <v>5</v>
      </c>
      <c r="K434" s="112" t="s">
        <v>4232</v>
      </c>
      <c r="L434" s="112" t="s">
        <v>2932</v>
      </c>
      <c r="M434" s="118" t="s">
        <v>144</v>
      </c>
      <c r="N434" s="112" t="s">
        <v>2933</v>
      </c>
      <c r="O434" s="112" t="s">
        <v>146</v>
      </c>
      <c r="P434" s="112" t="s">
        <v>871</v>
      </c>
      <c r="Q434" s="112" t="s">
        <v>57</v>
      </c>
      <c r="R434" s="103">
        <v>7</v>
      </c>
      <c r="S434" s="139">
        <v>13650</v>
      </c>
      <c r="T434" s="107">
        <f t="shared" si="35"/>
        <v>95550</v>
      </c>
      <c r="U434" s="107">
        <f t="shared" si="36"/>
        <v>107016.00000000001</v>
      </c>
      <c r="V434" s="112"/>
      <c r="W434" s="112">
        <v>2016</v>
      </c>
      <c r="X434" s="112"/>
    </row>
    <row r="435" spans="1:24" ht="50.1" customHeight="1">
      <c r="A435" s="102" t="s">
        <v>4665</v>
      </c>
      <c r="B435" s="103" t="s">
        <v>5974</v>
      </c>
      <c r="C435" s="103" t="s">
        <v>3223</v>
      </c>
      <c r="D435" s="104" t="s">
        <v>1706</v>
      </c>
      <c r="E435" s="103" t="s">
        <v>3224</v>
      </c>
      <c r="F435" s="103" t="s">
        <v>3229</v>
      </c>
      <c r="G435" s="118" t="s">
        <v>4</v>
      </c>
      <c r="H435" s="103">
        <v>0</v>
      </c>
      <c r="I435" s="118" t="s">
        <v>13</v>
      </c>
      <c r="J435" s="112" t="s">
        <v>5</v>
      </c>
      <c r="K435" s="112" t="s">
        <v>143</v>
      </c>
      <c r="L435" s="112" t="s">
        <v>2932</v>
      </c>
      <c r="M435" s="118" t="s">
        <v>144</v>
      </c>
      <c r="N435" s="112" t="s">
        <v>2942</v>
      </c>
      <c r="O435" s="112" t="s">
        <v>146</v>
      </c>
      <c r="P435" s="112" t="s">
        <v>871</v>
      </c>
      <c r="Q435" s="112" t="s">
        <v>57</v>
      </c>
      <c r="R435" s="103">
        <v>6</v>
      </c>
      <c r="S435" s="118">
        <v>10000</v>
      </c>
      <c r="T435" s="107">
        <f t="shared" si="35"/>
        <v>60000</v>
      </c>
      <c r="U435" s="107">
        <f t="shared" si="36"/>
        <v>67200</v>
      </c>
      <c r="V435" s="112"/>
      <c r="W435" s="112">
        <v>2016</v>
      </c>
      <c r="X435" s="112"/>
    </row>
    <row r="436" spans="1:24" ht="50.1" customHeight="1">
      <c r="A436" s="102" t="s">
        <v>4666</v>
      </c>
      <c r="B436" s="103" t="s">
        <v>5974</v>
      </c>
      <c r="C436" s="103" t="s">
        <v>3223</v>
      </c>
      <c r="D436" s="104" t="s">
        <v>1706</v>
      </c>
      <c r="E436" s="103" t="s">
        <v>3224</v>
      </c>
      <c r="F436" s="103" t="s">
        <v>3230</v>
      </c>
      <c r="G436" s="118" t="s">
        <v>4</v>
      </c>
      <c r="H436" s="103">
        <v>0</v>
      </c>
      <c r="I436" s="118" t="s">
        <v>13</v>
      </c>
      <c r="J436" s="112" t="s">
        <v>5</v>
      </c>
      <c r="K436" s="112" t="s">
        <v>143</v>
      </c>
      <c r="L436" s="112" t="s">
        <v>2932</v>
      </c>
      <c r="M436" s="118" t="s">
        <v>144</v>
      </c>
      <c r="N436" s="112" t="s">
        <v>2942</v>
      </c>
      <c r="O436" s="112" t="s">
        <v>146</v>
      </c>
      <c r="P436" s="112" t="s">
        <v>871</v>
      </c>
      <c r="Q436" s="112" t="s">
        <v>57</v>
      </c>
      <c r="R436" s="103">
        <v>6</v>
      </c>
      <c r="S436" s="118">
        <v>10000</v>
      </c>
      <c r="T436" s="107">
        <f t="shared" si="35"/>
        <v>60000</v>
      </c>
      <c r="U436" s="107">
        <f t="shared" si="36"/>
        <v>67200</v>
      </c>
      <c r="V436" s="112"/>
      <c r="W436" s="112">
        <v>2016</v>
      </c>
      <c r="X436" s="112"/>
    </row>
    <row r="437" spans="1:24" ht="50.1" customHeight="1">
      <c r="A437" s="102" t="s">
        <v>4667</v>
      </c>
      <c r="B437" s="103" t="s">
        <v>5974</v>
      </c>
      <c r="C437" s="103" t="s">
        <v>3223</v>
      </c>
      <c r="D437" s="104" t="s">
        <v>1706</v>
      </c>
      <c r="E437" s="103" t="s">
        <v>3224</v>
      </c>
      <c r="F437" s="103" t="s">
        <v>3231</v>
      </c>
      <c r="G437" s="118" t="s">
        <v>4</v>
      </c>
      <c r="H437" s="103">
        <v>0</v>
      </c>
      <c r="I437" s="118" t="s">
        <v>13</v>
      </c>
      <c r="J437" s="112" t="s">
        <v>5</v>
      </c>
      <c r="K437" s="112" t="s">
        <v>143</v>
      </c>
      <c r="L437" s="112" t="s">
        <v>2932</v>
      </c>
      <c r="M437" s="118" t="s">
        <v>144</v>
      </c>
      <c r="N437" s="112" t="s">
        <v>2942</v>
      </c>
      <c r="O437" s="112" t="s">
        <v>146</v>
      </c>
      <c r="P437" s="112" t="s">
        <v>871</v>
      </c>
      <c r="Q437" s="112" t="s">
        <v>57</v>
      </c>
      <c r="R437" s="103">
        <v>11</v>
      </c>
      <c r="S437" s="118">
        <v>11500</v>
      </c>
      <c r="T437" s="107">
        <f t="shared" si="35"/>
        <v>126500</v>
      </c>
      <c r="U437" s="107">
        <f t="shared" si="36"/>
        <v>141680</v>
      </c>
      <c r="V437" s="112"/>
      <c r="W437" s="112">
        <v>2016</v>
      </c>
      <c r="X437" s="112"/>
    </row>
    <row r="438" spans="1:24" ht="50.1" customHeight="1">
      <c r="A438" s="102" t="s">
        <v>4668</v>
      </c>
      <c r="B438" s="103" t="s">
        <v>5974</v>
      </c>
      <c r="C438" s="103" t="s">
        <v>3223</v>
      </c>
      <c r="D438" s="104" t="s">
        <v>1706</v>
      </c>
      <c r="E438" s="103" t="s">
        <v>3224</v>
      </c>
      <c r="F438" s="103" t="s">
        <v>3232</v>
      </c>
      <c r="G438" s="118" t="s">
        <v>4</v>
      </c>
      <c r="H438" s="103">
        <v>0</v>
      </c>
      <c r="I438" s="118" t="s">
        <v>13</v>
      </c>
      <c r="J438" s="112" t="s">
        <v>5</v>
      </c>
      <c r="K438" s="112" t="s">
        <v>143</v>
      </c>
      <c r="L438" s="112" t="s">
        <v>2932</v>
      </c>
      <c r="M438" s="118" t="s">
        <v>144</v>
      </c>
      <c r="N438" s="112" t="s">
        <v>2942</v>
      </c>
      <c r="O438" s="112" t="s">
        <v>146</v>
      </c>
      <c r="P438" s="112" t="s">
        <v>871</v>
      </c>
      <c r="Q438" s="112" t="s">
        <v>57</v>
      </c>
      <c r="R438" s="103">
        <v>9</v>
      </c>
      <c r="S438" s="118">
        <v>9500</v>
      </c>
      <c r="T438" s="107">
        <f t="shared" si="35"/>
        <v>85500</v>
      </c>
      <c r="U438" s="107">
        <f t="shared" si="36"/>
        <v>95760.000000000015</v>
      </c>
      <c r="V438" s="112"/>
      <c r="W438" s="112">
        <v>2016</v>
      </c>
      <c r="X438" s="112"/>
    </row>
    <row r="439" spans="1:24" ht="50.1" customHeight="1">
      <c r="A439" s="102" t="s">
        <v>4669</v>
      </c>
      <c r="B439" s="103" t="s">
        <v>5974</v>
      </c>
      <c r="C439" s="103" t="s">
        <v>3223</v>
      </c>
      <c r="D439" s="104" t="s">
        <v>1706</v>
      </c>
      <c r="E439" s="103" t="s">
        <v>3224</v>
      </c>
      <c r="F439" s="103" t="s">
        <v>3233</v>
      </c>
      <c r="G439" s="118" t="s">
        <v>4</v>
      </c>
      <c r="H439" s="103">
        <v>0</v>
      </c>
      <c r="I439" s="118" t="s">
        <v>13</v>
      </c>
      <c r="J439" s="112" t="s">
        <v>5</v>
      </c>
      <c r="K439" s="112" t="s">
        <v>143</v>
      </c>
      <c r="L439" s="112" t="s">
        <v>2932</v>
      </c>
      <c r="M439" s="118" t="s">
        <v>144</v>
      </c>
      <c r="N439" s="112" t="s">
        <v>2942</v>
      </c>
      <c r="O439" s="112" t="s">
        <v>146</v>
      </c>
      <c r="P439" s="112" t="s">
        <v>871</v>
      </c>
      <c r="Q439" s="112" t="s">
        <v>57</v>
      </c>
      <c r="R439" s="103">
        <v>2</v>
      </c>
      <c r="S439" s="118">
        <v>11000</v>
      </c>
      <c r="T439" s="107">
        <f t="shared" si="35"/>
        <v>22000</v>
      </c>
      <c r="U439" s="107">
        <f t="shared" si="36"/>
        <v>24640.000000000004</v>
      </c>
      <c r="V439" s="112"/>
      <c r="W439" s="112">
        <v>2016</v>
      </c>
      <c r="X439" s="112"/>
    </row>
    <row r="440" spans="1:24" ht="50.1" customHeight="1">
      <c r="A440" s="102" t="s">
        <v>4670</v>
      </c>
      <c r="B440" s="103" t="s">
        <v>5974</v>
      </c>
      <c r="C440" s="103" t="s">
        <v>3223</v>
      </c>
      <c r="D440" s="104" t="s">
        <v>1706</v>
      </c>
      <c r="E440" s="103" t="s">
        <v>3224</v>
      </c>
      <c r="F440" s="103" t="s">
        <v>3234</v>
      </c>
      <c r="G440" s="118" t="s">
        <v>4</v>
      </c>
      <c r="H440" s="103">
        <v>0</v>
      </c>
      <c r="I440" s="118" t="s">
        <v>13</v>
      </c>
      <c r="J440" s="112" t="s">
        <v>5</v>
      </c>
      <c r="K440" s="112" t="s">
        <v>143</v>
      </c>
      <c r="L440" s="112" t="s">
        <v>2932</v>
      </c>
      <c r="M440" s="118" t="s">
        <v>144</v>
      </c>
      <c r="N440" s="112" t="s">
        <v>2942</v>
      </c>
      <c r="O440" s="112" t="s">
        <v>146</v>
      </c>
      <c r="P440" s="112" t="s">
        <v>871</v>
      </c>
      <c r="Q440" s="112" t="s">
        <v>57</v>
      </c>
      <c r="R440" s="103">
        <v>3</v>
      </c>
      <c r="S440" s="118">
        <v>10000</v>
      </c>
      <c r="T440" s="107">
        <f t="shared" si="35"/>
        <v>30000</v>
      </c>
      <c r="U440" s="107">
        <f t="shared" si="36"/>
        <v>33600</v>
      </c>
      <c r="V440" s="112"/>
      <c r="W440" s="112">
        <v>2016</v>
      </c>
      <c r="X440" s="112"/>
    </row>
    <row r="441" spans="1:24" ht="50.1" customHeight="1">
      <c r="A441" s="102" t="s">
        <v>4671</v>
      </c>
      <c r="B441" s="103" t="s">
        <v>5974</v>
      </c>
      <c r="C441" s="104" t="s">
        <v>1261</v>
      </c>
      <c r="D441" s="104" t="s">
        <v>1262</v>
      </c>
      <c r="E441" s="104" t="s">
        <v>1263</v>
      </c>
      <c r="F441" s="104" t="s">
        <v>1264</v>
      </c>
      <c r="G441" s="104" t="s">
        <v>4</v>
      </c>
      <c r="H441" s="103">
        <v>0</v>
      </c>
      <c r="I441" s="105" t="s">
        <v>13</v>
      </c>
      <c r="J441" s="105" t="s">
        <v>5</v>
      </c>
      <c r="K441" s="104" t="s">
        <v>1258</v>
      </c>
      <c r="L441" s="104" t="s">
        <v>622</v>
      </c>
      <c r="M441" s="104" t="s">
        <v>54</v>
      </c>
      <c r="N441" s="104" t="s">
        <v>1259</v>
      </c>
      <c r="O441" s="104" t="s">
        <v>1260</v>
      </c>
      <c r="P441" s="105">
        <v>796</v>
      </c>
      <c r="Q441" s="104" t="s">
        <v>57</v>
      </c>
      <c r="R441" s="106">
        <v>1</v>
      </c>
      <c r="S441" s="106">
        <v>1500000</v>
      </c>
      <c r="T441" s="107">
        <f t="shared" si="35"/>
        <v>1500000</v>
      </c>
      <c r="U441" s="107">
        <f t="shared" si="36"/>
        <v>1680000.0000000002</v>
      </c>
      <c r="V441" s="108"/>
      <c r="W441" s="112">
        <v>2016</v>
      </c>
      <c r="X441" s="103"/>
    </row>
    <row r="442" spans="1:24" ht="50.1" customHeight="1">
      <c r="A442" s="102" t="s">
        <v>4672</v>
      </c>
      <c r="B442" s="103" t="s">
        <v>5974</v>
      </c>
      <c r="C442" s="103" t="s">
        <v>3235</v>
      </c>
      <c r="D442" s="104" t="s">
        <v>3236</v>
      </c>
      <c r="E442" s="103" t="s">
        <v>3237</v>
      </c>
      <c r="F442" s="103" t="s">
        <v>3238</v>
      </c>
      <c r="G442" s="118" t="s">
        <v>4</v>
      </c>
      <c r="H442" s="103">
        <v>0</v>
      </c>
      <c r="I442" s="118" t="s">
        <v>13</v>
      </c>
      <c r="J442" s="112" t="s">
        <v>5</v>
      </c>
      <c r="K442" s="112" t="s">
        <v>143</v>
      </c>
      <c r="L442" s="112" t="s">
        <v>2932</v>
      </c>
      <c r="M442" s="118" t="s">
        <v>144</v>
      </c>
      <c r="N442" s="112" t="s">
        <v>2942</v>
      </c>
      <c r="O442" s="112" t="s">
        <v>146</v>
      </c>
      <c r="P442" s="112" t="s">
        <v>871</v>
      </c>
      <c r="Q442" s="112" t="s">
        <v>57</v>
      </c>
      <c r="R442" s="103">
        <v>2</v>
      </c>
      <c r="S442" s="118">
        <v>1200000</v>
      </c>
      <c r="T442" s="107">
        <f t="shared" si="35"/>
        <v>2400000</v>
      </c>
      <c r="U442" s="107">
        <f t="shared" si="36"/>
        <v>2688000.0000000005</v>
      </c>
      <c r="V442" s="112"/>
      <c r="W442" s="112">
        <v>2016</v>
      </c>
      <c r="X442" s="112"/>
    </row>
    <row r="443" spans="1:24" ht="50.1" customHeight="1">
      <c r="A443" s="102" t="s">
        <v>4673</v>
      </c>
      <c r="B443" s="103" t="s">
        <v>5974</v>
      </c>
      <c r="C443" s="104" t="s">
        <v>1265</v>
      </c>
      <c r="D443" s="104" t="s">
        <v>1266</v>
      </c>
      <c r="E443" s="104" t="s">
        <v>1267</v>
      </c>
      <c r="F443" s="104" t="s">
        <v>1268</v>
      </c>
      <c r="G443" s="104" t="s">
        <v>4</v>
      </c>
      <c r="H443" s="103">
        <v>0</v>
      </c>
      <c r="I443" s="105" t="s">
        <v>13</v>
      </c>
      <c r="J443" s="105" t="s">
        <v>5</v>
      </c>
      <c r="K443" s="104" t="s">
        <v>1258</v>
      </c>
      <c r="L443" s="104" t="s">
        <v>622</v>
      </c>
      <c r="M443" s="104" t="s">
        <v>54</v>
      </c>
      <c r="N443" s="104" t="s">
        <v>1259</v>
      </c>
      <c r="O443" s="104" t="s">
        <v>1260</v>
      </c>
      <c r="P443" s="105">
        <v>796</v>
      </c>
      <c r="Q443" s="104" t="s">
        <v>57</v>
      </c>
      <c r="R443" s="106">
        <v>1</v>
      </c>
      <c r="S443" s="106">
        <v>1700000</v>
      </c>
      <c r="T443" s="107">
        <f t="shared" si="35"/>
        <v>1700000</v>
      </c>
      <c r="U443" s="107">
        <f t="shared" si="36"/>
        <v>1904000.0000000002</v>
      </c>
      <c r="V443" s="108"/>
      <c r="W443" s="112">
        <v>2016</v>
      </c>
      <c r="X443" s="103"/>
    </row>
    <row r="444" spans="1:24" ht="50.1" customHeight="1">
      <c r="A444" s="102" t="s">
        <v>4674</v>
      </c>
      <c r="B444" s="103" t="s">
        <v>5974</v>
      </c>
      <c r="C444" s="104" t="s">
        <v>212</v>
      </c>
      <c r="D444" s="104" t="s">
        <v>213</v>
      </c>
      <c r="E444" s="104" t="s">
        <v>214</v>
      </c>
      <c r="F444" s="105" t="s">
        <v>215</v>
      </c>
      <c r="G444" s="105" t="s">
        <v>4</v>
      </c>
      <c r="H444" s="103">
        <v>0</v>
      </c>
      <c r="I444" s="113">
        <v>590000000</v>
      </c>
      <c r="J444" s="105" t="s">
        <v>5</v>
      </c>
      <c r="K444" s="105" t="s">
        <v>211</v>
      </c>
      <c r="L444" s="105" t="s">
        <v>67</v>
      </c>
      <c r="M444" s="114" t="s">
        <v>144</v>
      </c>
      <c r="N444" s="105" t="s">
        <v>145</v>
      </c>
      <c r="O444" s="105" t="s">
        <v>146</v>
      </c>
      <c r="P444" s="105">
        <v>796</v>
      </c>
      <c r="Q444" s="105" t="s">
        <v>57</v>
      </c>
      <c r="R444" s="115">
        <v>40</v>
      </c>
      <c r="S444" s="115">
        <v>950</v>
      </c>
      <c r="T444" s="107">
        <f t="shared" si="35"/>
        <v>38000</v>
      </c>
      <c r="U444" s="107">
        <f t="shared" si="36"/>
        <v>42560.000000000007</v>
      </c>
      <c r="V444" s="105"/>
      <c r="W444" s="112">
        <v>2016</v>
      </c>
      <c r="X444" s="103"/>
    </row>
    <row r="445" spans="1:24" ht="50.1" customHeight="1">
      <c r="A445" s="102" t="s">
        <v>4675</v>
      </c>
      <c r="B445" s="103" t="s">
        <v>5974</v>
      </c>
      <c r="C445" s="104" t="s">
        <v>212</v>
      </c>
      <c r="D445" s="104" t="s">
        <v>213</v>
      </c>
      <c r="E445" s="104" t="s">
        <v>214</v>
      </c>
      <c r="F445" s="105" t="s">
        <v>215</v>
      </c>
      <c r="G445" s="105" t="s">
        <v>4</v>
      </c>
      <c r="H445" s="103">
        <v>0</v>
      </c>
      <c r="I445" s="113">
        <v>590000000</v>
      </c>
      <c r="J445" s="105" t="s">
        <v>5</v>
      </c>
      <c r="K445" s="105" t="s">
        <v>211</v>
      </c>
      <c r="L445" s="105" t="s">
        <v>67</v>
      </c>
      <c r="M445" s="114" t="s">
        <v>144</v>
      </c>
      <c r="N445" s="105" t="s">
        <v>145</v>
      </c>
      <c r="O445" s="105" t="s">
        <v>146</v>
      </c>
      <c r="P445" s="105">
        <v>796</v>
      </c>
      <c r="Q445" s="105" t="s">
        <v>57</v>
      </c>
      <c r="R445" s="115">
        <v>40</v>
      </c>
      <c r="S445" s="115">
        <v>900</v>
      </c>
      <c r="T445" s="107">
        <f t="shared" si="35"/>
        <v>36000</v>
      </c>
      <c r="U445" s="107">
        <f t="shared" si="36"/>
        <v>40320.000000000007</v>
      </c>
      <c r="V445" s="105"/>
      <c r="W445" s="112">
        <v>2016</v>
      </c>
      <c r="X445" s="103"/>
    </row>
    <row r="446" spans="1:24" ht="50.1" customHeight="1">
      <c r="A446" s="102" t="s">
        <v>4676</v>
      </c>
      <c r="B446" s="103" t="s">
        <v>5974</v>
      </c>
      <c r="C446" s="104" t="s">
        <v>880</v>
      </c>
      <c r="D446" s="104" t="s">
        <v>881</v>
      </c>
      <c r="E446" s="104" t="s">
        <v>882</v>
      </c>
      <c r="F446" s="104" t="s">
        <v>883</v>
      </c>
      <c r="G446" s="104" t="s">
        <v>4</v>
      </c>
      <c r="H446" s="103">
        <v>0</v>
      </c>
      <c r="I446" s="105">
        <v>590000000</v>
      </c>
      <c r="J446" s="105" t="s">
        <v>5</v>
      </c>
      <c r="K446" s="104" t="s">
        <v>866</v>
      </c>
      <c r="L446" s="105" t="s">
        <v>67</v>
      </c>
      <c r="M446" s="104" t="s">
        <v>54</v>
      </c>
      <c r="N446" s="104" t="s">
        <v>884</v>
      </c>
      <c r="O446" s="104" t="s">
        <v>35</v>
      </c>
      <c r="P446" s="105" t="s">
        <v>871</v>
      </c>
      <c r="Q446" s="104" t="s">
        <v>57</v>
      </c>
      <c r="R446" s="106">
        <v>1</v>
      </c>
      <c r="S446" s="106">
        <v>320000</v>
      </c>
      <c r="T446" s="107">
        <f t="shared" si="35"/>
        <v>320000</v>
      </c>
      <c r="U446" s="107">
        <f t="shared" si="36"/>
        <v>358400.00000000006</v>
      </c>
      <c r="V446" s="108"/>
      <c r="W446" s="112">
        <v>2016</v>
      </c>
      <c r="X446" s="103"/>
    </row>
    <row r="447" spans="1:24" ht="50.1" customHeight="1">
      <c r="A447" s="102" t="s">
        <v>4677</v>
      </c>
      <c r="B447" s="103" t="s">
        <v>5974</v>
      </c>
      <c r="C447" s="143" t="s">
        <v>4220</v>
      </c>
      <c r="D447" s="104" t="s">
        <v>881</v>
      </c>
      <c r="E447" s="103" t="s">
        <v>4221</v>
      </c>
      <c r="F447" s="168" t="s">
        <v>4222</v>
      </c>
      <c r="G447" s="169" t="s">
        <v>4</v>
      </c>
      <c r="H447" s="103">
        <v>0</v>
      </c>
      <c r="I447" s="118">
        <v>590000000</v>
      </c>
      <c r="J447" s="105" t="s">
        <v>5</v>
      </c>
      <c r="K447" s="112" t="s">
        <v>66</v>
      </c>
      <c r="L447" s="112" t="s">
        <v>5</v>
      </c>
      <c r="M447" s="127" t="s">
        <v>54</v>
      </c>
      <c r="N447" s="103" t="s">
        <v>1059</v>
      </c>
      <c r="O447" s="112" t="s">
        <v>1260</v>
      </c>
      <c r="P447" s="103">
        <v>796</v>
      </c>
      <c r="Q447" s="103" t="s">
        <v>57</v>
      </c>
      <c r="R447" s="103">
        <v>10</v>
      </c>
      <c r="S447" s="103">
        <v>19260</v>
      </c>
      <c r="T447" s="107">
        <f t="shared" si="35"/>
        <v>192600</v>
      </c>
      <c r="U447" s="107">
        <f t="shared" si="36"/>
        <v>215712.00000000003</v>
      </c>
      <c r="V447" s="143"/>
      <c r="W447" s="112">
        <v>2016</v>
      </c>
      <c r="X447" s="143"/>
    </row>
    <row r="448" spans="1:24" ht="50.1" customHeight="1">
      <c r="A448" s="64" t="s">
        <v>4678</v>
      </c>
      <c r="B448" s="220" t="s">
        <v>5974</v>
      </c>
      <c r="C448" s="221" t="s">
        <v>2187</v>
      </c>
      <c r="D448" s="221" t="s">
        <v>2188</v>
      </c>
      <c r="E448" s="221" t="s">
        <v>2189</v>
      </c>
      <c r="F448" s="221" t="s">
        <v>2190</v>
      </c>
      <c r="G448" s="220" t="s">
        <v>62</v>
      </c>
      <c r="H448" s="220">
        <v>87.5</v>
      </c>
      <c r="I448" s="427">
        <v>590000000</v>
      </c>
      <c r="J448" s="70" t="s">
        <v>5</v>
      </c>
      <c r="K448" s="70" t="s">
        <v>8812</v>
      </c>
      <c r="L448" s="70" t="s">
        <v>5</v>
      </c>
      <c r="M448" s="70" t="s">
        <v>54</v>
      </c>
      <c r="N448" s="70" t="s">
        <v>8813</v>
      </c>
      <c r="O448" s="445" t="s">
        <v>1946</v>
      </c>
      <c r="P448" s="70">
        <v>839</v>
      </c>
      <c r="Q448" s="220" t="s">
        <v>318</v>
      </c>
      <c r="R448" s="510">
        <v>290</v>
      </c>
      <c r="S448" s="510">
        <v>4066</v>
      </c>
      <c r="T448" s="510">
        <v>0</v>
      </c>
      <c r="U448" s="510">
        <f>T448*1.12</f>
        <v>0</v>
      </c>
      <c r="V448" s="633" t="s">
        <v>777</v>
      </c>
      <c r="W448" s="513">
        <v>2016</v>
      </c>
      <c r="X448" s="70" t="s">
        <v>8814</v>
      </c>
    </row>
    <row r="449" spans="1:56" ht="50.1" customHeight="1">
      <c r="A449" s="64" t="s">
        <v>8815</v>
      </c>
      <c r="B449" s="220" t="s">
        <v>5974</v>
      </c>
      <c r="C449" s="221" t="s">
        <v>2187</v>
      </c>
      <c r="D449" s="221" t="s">
        <v>2188</v>
      </c>
      <c r="E449" s="221" t="s">
        <v>2189</v>
      </c>
      <c r="F449" s="221" t="s">
        <v>2190</v>
      </c>
      <c r="G449" s="220" t="s">
        <v>4</v>
      </c>
      <c r="H449" s="220">
        <v>60</v>
      </c>
      <c r="I449" s="427">
        <v>590000000</v>
      </c>
      <c r="J449" s="70" t="s">
        <v>5</v>
      </c>
      <c r="K449" s="70" t="s">
        <v>8816</v>
      </c>
      <c r="L449" s="70" t="s">
        <v>5</v>
      </c>
      <c r="M449" s="70" t="s">
        <v>54</v>
      </c>
      <c r="N449" s="70" t="s">
        <v>8817</v>
      </c>
      <c r="O449" s="445" t="s">
        <v>1946</v>
      </c>
      <c r="P449" s="70">
        <v>839</v>
      </c>
      <c r="Q449" s="220" t="s">
        <v>318</v>
      </c>
      <c r="R449" s="510">
        <v>650</v>
      </c>
      <c r="S449" s="510">
        <v>5000</v>
      </c>
      <c r="T449" s="634">
        <f>R449*S449</f>
        <v>3250000</v>
      </c>
      <c r="U449" s="634">
        <f>T449*1.12</f>
        <v>3640000.0000000005</v>
      </c>
      <c r="V449" s="445"/>
      <c r="W449" s="513">
        <v>2016</v>
      </c>
      <c r="X449" s="70"/>
    </row>
    <row r="450" spans="1:56" ht="50.1" customHeight="1">
      <c r="A450" s="102" t="s">
        <v>4679</v>
      </c>
      <c r="B450" s="103" t="s">
        <v>5974</v>
      </c>
      <c r="C450" s="104" t="s">
        <v>2191</v>
      </c>
      <c r="D450" s="104" t="s">
        <v>2188</v>
      </c>
      <c r="E450" s="104" t="s">
        <v>2192</v>
      </c>
      <c r="F450" s="104" t="s">
        <v>2193</v>
      </c>
      <c r="G450" s="104" t="s">
        <v>631</v>
      </c>
      <c r="H450" s="103">
        <v>87.5</v>
      </c>
      <c r="I450" s="105">
        <v>590000000</v>
      </c>
      <c r="J450" s="105" t="s">
        <v>5</v>
      </c>
      <c r="K450" s="104" t="s">
        <v>2160</v>
      </c>
      <c r="L450" s="105" t="s">
        <v>67</v>
      </c>
      <c r="M450" s="104" t="s">
        <v>54</v>
      </c>
      <c r="N450" s="104" t="s">
        <v>1951</v>
      </c>
      <c r="O450" s="104" t="s">
        <v>1946</v>
      </c>
      <c r="P450" s="105">
        <v>839</v>
      </c>
      <c r="Q450" s="104" t="s">
        <v>318</v>
      </c>
      <c r="R450" s="106">
        <v>260</v>
      </c>
      <c r="S450" s="106">
        <v>4868.5</v>
      </c>
      <c r="T450" s="107">
        <f t="shared" si="35"/>
        <v>1265810</v>
      </c>
      <c r="U450" s="107">
        <f t="shared" si="36"/>
        <v>1417707.2000000002</v>
      </c>
      <c r="V450" s="108" t="s">
        <v>777</v>
      </c>
      <c r="W450" s="112">
        <v>2016</v>
      </c>
      <c r="X450" s="103"/>
    </row>
    <row r="451" spans="1:56" s="29" customFormat="1" ht="50.1" customHeight="1">
      <c r="A451" s="64" t="s">
        <v>4680</v>
      </c>
      <c r="B451" s="220" t="s">
        <v>5974</v>
      </c>
      <c r="C451" s="221" t="s">
        <v>2208</v>
      </c>
      <c r="D451" s="221" t="s">
        <v>2188</v>
      </c>
      <c r="E451" s="221" t="s">
        <v>2209</v>
      </c>
      <c r="F451" s="221" t="s">
        <v>2210</v>
      </c>
      <c r="G451" s="220" t="s">
        <v>631</v>
      </c>
      <c r="H451" s="220">
        <v>45</v>
      </c>
      <c r="I451" s="222">
        <v>590000000</v>
      </c>
      <c r="J451" s="222" t="s">
        <v>5</v>
      </c>
      <c r="K451" s="220" t="s">
        <v>2160</v>
      </c>
      <c r="L451" s="222" t="s">
        <v>67</v>
      </c>
      <c r="M451" s="220" t="s">
        <v>54</v>
      </c>
      <c r="N451" s="220" t="s">
        <v>1951</v>
      </c>
      <c r="O451" s="220" t="s">
        <v>1946</v>
      </c>
      <c r="P451" s="222">
        <v>839</v>
      </c>
      <c r="Q451" s="220" t="s">
        <v>318</v>
      </c>
      <c r="R451" s="505">
        <v>70</v>
      </c>
      <c r="S451" s="505">
        <v>7450</v>
      </c>
      <c r="T451" s="506">
        <v>0</v>
      </c>
      <c r="U451" s="506">
        <f>T451*1.12</f>
        <v>0</v>
      </c>
      <c r="V451" s="633" t="s">
        <v>777</v>
      </c>
      <c r="W451" s="222">
        <v>2016</v>
      </c>
      <c r="X451" s="220" t="s">
        <v>8965</v>
      </c>
      <c r="Y451" s="30"/>
      <c r="Z451" s="30"/>
      <c r="AA451" s="30"/>
      <c r="AB451" s="30"/>
      <c r="AC451" s="30"/>
      <c r="AD451" s="30"/>
      <c r="AE451" s="30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</row>
    <row r="452" spans="1:56" s="29" customFormat="1" ht="50.1" customHeight="1">
      <c r="A452" s="64" t="s">
        <v>8966</v>
      </c>
      <c r="B452" s="220" t="s">
        <v>5974</v>
      </c>
      <c r="C452" s="221" t="s">
        <v>2208</v>
      </c>
      <c r="D452" s="221" t="s">
        <v>2188</v>
      </c>
      <c r="E452" s="221" t="s">
        <v>2209</v>
      </c>
      <c r="F452" s="221" t="s">
        <v>2210</v>
      </c>
      <c r="G452" s="220" t="s">
        <v>62</v>
      </c>
      <c r="H452" s="220">
        <v>45</v>
      </c>
      <c r="I452" s="222">
        <v>590000000</v>
      </c>
      <c r="J452" s="222" t="s">
        <v>5</v>
      </c>
      <c r="K452" s="220" t="s">
        <v>8967</v>
      </c>
      <c r="L452" s="222" t="s">
        <v>67</v>
      </c>
      <c r="M452" s="220" t="s">
        <v>54</v>
      </c>
      <c r="N452" s="220" t="s">
        <v>2219</v>
      </c>
      <c r="O452" s="220" t="s">
        <v>1946</v>
      </c>
      <c r="P452" s="222">
        <v>839</v>
      </c>
      <c r="Q452" s="220" t="s">
        <v>318</v>
      </c>
      <c r="R452" s="505">
        <v>70</v>
      </c>
      <c r="S452" s="505">
        <v>7500</v>
      </c>
      <c r="T452" s="506">
        <f t="shared" ref="T452" si="37">R452*S452</f>
        <v>525000</v>
      </c>
      <c r="U452" s="506">
        <f>T452*1.12</f>
        <v>588000</v>
      </c>
      <c r="V452" s="633"/>
      <c r="W452" s="222">
        <v>2016</v>
      </c>
      <c r="X452" s="220"/>
      <c r="Y452" s="30"/>
      <c r="Z452" s="30"/>
      <c r="AA452" s="30"/>
      <c r="AB452" s="30"/>
      <c r="AC452" s="30"/>
      <c r="AD452" s="30"/>
      <c r="AE452" s="30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</row>
    <row r="453" spans="1:56" ht="50.1" customHeight="1">
      <c r="A453" s="102" t="s">
        <v>4681</v>
      </c>
      <c r="B453" s="103" t="s">
        <v>5974</v>
      </c>
      <c r="C453" s="103" t="s">
        <v>3239</v>
      </c>
      <c r="D453" s="104" t="s">
        <v>3240</v>
      </c>
      <c r="E453" s="103" t="s">
        <v>3241</v>
      </c>
      <c r="F453" s="103" t="s">
        <v>3242</v>
      </c>
      <c r="G453" s="118" t="s">
        <v>4</v>
      </c>
      <c r="H453" s="103">
        <v>0</v>
      </c>
      <c r="I453" s="118" t="s">
        <v>13</v>
      </c>
      <c r="J453" s="112" t="s">
        <v>5</v>
      </c>
      <c r="K453" s="112" t="s">
        <v>143</v>
      </c>
      <c r="L453" s="112" t="s">
        <v>2932</v>
      </c>
      <c r="M453" s="118" t="s">
        <v>144</v>
      </c>
      <c r="N453" s="112" t="s">
        <v>2942</v>
      </c>
      <c r="O453" s="112" t="s">
        <v>146</v>
      </c>
      <c r="P453" s="112" t="s">
        <v>871</v>
      </c>
      <c r="Q453" s="112" t="s">
        <v>57</v>
      </c>
      <c r="R453" s="103">
        <v>62</v>
      </c>
      <c r="S453" s="139">
        <v>240</v>
      </c>
      <c r="T453" s="107">
        <f t="shared" si="35"/>
        <v>14880</v>
      </c>
      <c r="U453" s="107">
        <f t="shared" si="36"/>
        <v>16665.600000000002</v>
      </c>
      <c r="V453" s="112"/>
      <c r="W453" s="112">
        <v>2016</v>
      </c>
      <c r="X453" s="112"/>
    </row>
    <row r="454" spans="1:56" ht="50.1" customHeight="1">
      <c r="A454" s="102" t="s">
        <v>4682</v>
      </c>
      <c r="B454" s="103" t="s">
        <v>5974</v>
      </c>
      <c r="C454" s="103" t="s">
        <v>3243</v>
      </c>
      <c r="D454" s="104" t="s">
        <v>3240</v>
      </c>
      <c r="E454" s="103" t="s">
        <v>3244</v>
      </c>
      <c r="F454" s="103" t="s">
        <v>3245</v>
      </c>
      <c r="G454" s="118" t="s">
        <v>4</v>
      </c>
      <c r="H454" s="103">
        <v>0</v>
      </c>
      <c r="I454" s="118" t="s">
        <v>13</v>
      </c>
      <c r="J454" s="112" t="s">
        <v>5</v>
      </c>
      <c r="K454" s="112" t="s">
        <v>143</v>
      </c>
      <c r="L454" s="112" t="s">
        <v>2932</v>
      </c>
      <c r="M454" s="118" t="s">
        <v>144</v>
      </c>
      <c r="N454" s="112" t="s">
        <v>2942</v>
      </c>
      <c r="O454" s="112" t="s">
        <v>146</v>
      </c>
      <c r="P454" s="112" t="s">
        <v>871</v>
      </c>
      <c r="Q454" s="112" t="s">
        <v>57</v>
      </c>
      <c r="R454" s="103">
        <v>121</v>
      </c>
      <c r="S454" s="139">
        <v>290</v>
      </c>
      <c r="T454" s="107">
        <f t="shared" si="35"/>
        <v>35090</v>
      </c>
      <c r="U454" s="107">
        <f t="shared" si="36"/>
        <v>39300.800000000003</v>
      </c>
      <c r="V454" s="112"/>
      <c r="W454" s="112">
        <v>2016</v>
      </c>
      <c r="X454" s="112"/>
    </row>
    <row r="455" spans="1:56" ht="50.1" customHeight="1">
      <c r="A455" s="102" t="s">
        <v>4683</v>
      </c>
      <c r="B455" s="103" t="s">
        <v>5974</v>
      </c>
      <c r="C455" s="103" t="s">
        <v>3246</v>
      </c>
      <c r="D455" s="104" t="s">
        <v>3240</v>
      </c>
      <c r="E455" s="103" t="s">
        <v>3247</v>
      </c>
      <c r="F455" s="103" t="s">
        <v>3248</v>
      </c>
      <c r="G455" s="118" t="s">
        <v>4</v>
      </c>
      <c r="H455" s="103">
        <v>0</v>
      </c>
      <c r="I455" s="118" t="s">
        <v>13</v>
      </c>
      <c r="J455" s="112" t="s">
        <v>5</v>
      </c>
      <c r="K455" s="112" t="s">
        <v>143</v>
      </c>
      <c r="L455" s="112" t="s">
        <v>2932</v>
      </c>
      <c r="M455" s="118" t="s">
        <v>144</v>
      </c>
      <c r="N455" s="112" t="s">
        <v>2942</v>
      </c>
      <c r="O455" s="112" t="s">
        <v>146</v>
      </c>
      <c r="P455" s="112" t="s">
        <v>871</v>
      </c>
      <c r="Q455" s="112" t="s">
        <v>57</v>
      </c>
      <c r="R455" s="103">
        <v>32</v>
      </c>
      <c r="S455" s="139">
        <v>370</v>
      </c>
      <c r="T455" s="107">
        <f t="shared" si="35"/>
        <v>11840</v>
      </c>
      <c r="U455" s="107">
        <f t="shared" si="36"/>
        <v>13260.800000000001</v>
      </c>
      <c r="V455" s="112"/>
      <c r="W455" s="112">
        <v>2016</v>
      </c>
      <c r="X455" s="112"/>
    </row>
    <row r="456" spans="1:56" ht="50.1" customHeight="1">
      <c r="A456" s="102" t="s">
        <v>4684</v>
      </c>
      <c r="B456" s="103" t="s">
        <v>5974</v>
      </c>
      <c r="C456" s="104" t="s">
        <v>1475</v>
      </c>
      <c r="D456" s="104" t="s">
        <v>1476</v>
      </c>
      <c r="E456" s="104" t="s">
        <v>1477</v>
      </c>
      <c r="F456" s="104" t="s">
        <v>1478</v>
      </c>
      <c r="G456" s="104" t="s">
        <v>62</v>
      </c>
      <c r="H456" s="103">
        <v>10</v>
      </c>
      <c r="I456" s="105">
        <v>590000000</v>
      </c>
      <c r="J456" s="105" t="s">
        <v>5</v>
      </c>
      <c r="K456" s="104" t="s">
        <v>775</v>
      </c>
      <c r="L456" s="105" t="s">
        <v>67</v>
      </c>
      <c r="M456" s="104" t="s">
        <v>54</v>
      </c>
      <c r="N456" s="104" t="s">
        <v>2361</v>
      </c>
      <c r="O456" s="104" t="s">
        <v>532</v>
      </c>
      <c r="P456" s="105">
        <v>796</v>
      </c>
      <c r="Q456" s="104" t="s">
        <v>57</v>
      </c>
      <c r="R456" s="106">
        <v>25</v>
      </c>
      <c r="S456" s="106">
        <v>2143</v>
      </c>
      <c r="T456" s="107">
        <f t="shared" si="35"/>
        <v>53575</v>
      </c>
      <c r="U456" s="107">
        <f t="shared" si="36"/>
        <v>60004.000000000007</v>
      </c>
      <c r="V456" s="153" t="s">
        <v>777</v>
      </c>
      <c r="W456" s="112">
        <v>2016</v>
      </c>
      <c r="X456" s="103"/>
    </row>
    <row r="457" spans="1:56" ht="50.1" customHeight="1">
      <c r="A457" s="102" t="s">
        <v>4685</v>
      </c>
      <c r="B457" s="103" t="s">
        <v>5974</v>
      </c>
      <c r="C457" s="104" t="s">
        <v>1475</v>
      </c>
      <c r="D457" s="104" t="s">
        <v>1476</v>
      </c>
      <c r="E457" s="104" t="s">
        <v>1477</v>
      </c>
      <c r="F457" s="104" t="s">
        <v>1479</v>
      </c>
      <c r="G457" s="104" t="s">
        <v>62</v>
      </c>
      <c r="H457" s="103">
        <v>10</v>
      </c>
      <c r="I457" s="105">
        <v>590000000</v>
      </c>
      <c r="J457" s="105" t="s">
        <v>5</v>
      </c>
      <c r="K457" s="104" t="s">
        <v>775</v>
      </c>
      <c r="L457" s="105" t="s">
        <v>67</v>
      </c>
      <c r="M457" s="104" t="s">
        <v>54</v>
      </c>
      <c r="N457" s="104" t="s">
        <v>2361</v>
      </c>
      <c r="O457" s="104" t="s">
        <v>532</v>
      </c>
      <c r="P457" s="105">
        <v>796</v>
      </c>
      <c r="Q457" s="104" t="s">
        <v>57</v>
      </c>
      <c r="R457" s="106">
        <v>25</v>
      </c>
      <c r="S457" s="106">
        <v>1179</v>
      </c>
      <c r="T457" s="107">
        <f t="shared" si="35"/>
        <v>29475</v>
      </c>
      <c r="U457" s="107">
        <f t="shared" si="36"/>
        <v>33012</v>
      </c>
      <c r="V457" s="153" t="s">
        <v>777</v>
      </c>
      <c r="W457" s="112">
        <v>2016</v>
      </c>
      <c r="X457" s="103"/>
    </row>
    <row r="458" spans="1:56" ht="50.1" customHeight="1">
      <c r="A458" s="102" t="s">
        <v>4686</v>
      </c>
      <c r="B458" s="103" t="s">
        <v>5974</v>
      </c>
      <c r="C458" s="104" t="s">
        <v>1475</v>
      </c>
      <c r="D458" s="104" t="s">
        <v>1476</v>
      </c>
      <c r="E458" s="104" t="s">
        <v>1477</v>
      </c>
      <c r="F458" s="104" t="s">
        <v>1480</v>
      </c>
      <c r="G458" s="104" t="s">
        <v>62</v>
      </c>
      <c r="H458" s="103">
        <v>10</v>
      </c>
      <c r="I458" s="105">
        <v>590000000</v>
      </c>
      <c r="J458" s="105" t="s">
        <v>5</v>
      </c>
      <c r="K458" s="104" t="s">
        <v>775</v>
      </c>
      <c r="L458" s="105" t="s">
        <v>67</v>
      </c>
      <c r="M458" s="104" t="s">
        <v>54</v>
      </c>
      <c r="N458" s="104" t="s">
        <v>2361</v>
      </c>
      <c r="O458" s="104" t="s">
        <v>532</v>
      </c>
      <c r="P458" s="105">
        <v>796</v>
      </c>
      <c r="Q458" s="104" t="s">
        <v>57</v>
      </c>
      <c r="R458" s="106">
        <v>25</v>
      </c>
      <c r="S458" s="106">
        <v>749.99999999999989</v>
      </c>
      <c r="T458" s="107">
        <f t="shared" si="35"/>
        <v>18749.999999999996</v>
      </c>
      <c r="U458" s="107">
        <f t="shared" si="36"/>
        <v>20999.999999999996</v>
      </c>
      <c r="V458" s="153" t="s">
        <v>777</v>
      </c>
      <c r="W458" s="112">
        <v>2016</v>
      </c>
      <c r="X458" s="103"/>
    </row>
    <row r="459" spans="1:56" ht="50.1" customHeight="1">
      <c r="A459" s="102" t="s">
        <v>4687</v>
      </c>
      <c r="B459" s="103" t="s">
        <v>5974</v>
      </c>
      <c r="C459" s="104" t="s">
        <v>1475</v>
      </c>
      <c r="D459" s="104" t="s">
        <v>1476</v>
      </c>
      <c r="E459" s="104" t="s">
        <v>1477</v>
      </c>
      <c r="F459" s="104" t="s">
        <v>1481</v>
      </c>
      <c r="G459" s="104" t="s">
        <v>62</v>
      </c>
      <c r="H459" s="103">
        <v>10</v>
      </c>
      <c r="I459" s="105">
        <v>590000000</v>
      </c>
      <c r="J459" s="105" t="s">
        <v>5</v>
      </c>
      <c r="K459" s="104" t="s">
        <v>775</v>
      </c>
      <c r="L459" s="105" t="s">
        <v>67</v>
      </c>
      <c r="M459" s="104" t="s">
        <v>54</v>
      </c>
      <c r="N459" s="104" t="s">
        <v>2361</v>
      </c>
      <c r="O459" s="104" t="s">
        <v>532</v>
      </c>
      <c r="P459" s="105">
        <v>796</v>
      </c>
      <c r="Q459" s="104" t="s">
        <v>57</v>
      </c>
      <c r="R459" s="106">
        <v>25</v>
      </c>
      <c r="S459" s="106">
        <v>536</v>
      </c>
      <c r="T459" s="107">
        <f t="shared" si="35"/>
        <v>13400</v>
      </c>
      <c r="U459" s="107">
        <f t="shared" si="36"/>
        <v>15008.000000000002</v>
      </c>
      <c r="V459" s="153" t="s">
        <v>777</v>
      </c>
      <c r="W459" s="112">
        <v>2016</v>
      </c>
      <c r="X459" s="103"/>
    </row>
    <row r="460" spans="1:56" ht="50.1" customHeight="1">
      <c r="A460" s="102" t="s">
        <v>4688</v>
      </c>
      <c r="B460" s="103" t="s">
        <v>5974</v>
      </c>
      <c r="C460" s="104" t="s">
        <v>1554</v>
      </c>
      <c r="D460" s="104" t="s">
        <v>1476</v>
      </c>
      <c r="E460" s="104" t="s">
        <v>1555</v>
      </c>
      <c r="F460" s="104" t="s">
        <v>1556</v>
      </c>
      <c r="G460" s="104" t="s">
        <v>4</v>
      </c>
      <c r="H460" s="103">
        <v>0</v>
      </c>
      <c r="I460" s="105">
        <v>590000000</v>
      </c>
      <c r="J460" s="105" t="s">
        <v>5</v>
      </c>
      <c r="K460" s="104" t="s">
        <v>775</v>
      </c>
      <c r="L460" s="105" t="s">
        <v>67</v>
      </c>
      <c r="M460" s="104" t="s">
        <v>201</v>
      </c>
      <c r="N460" s="104" t="s">
        <v>922</v>
      </c>
      <c r="O460" s="104" t="s">
        <v>532</v>
      </c>
      <c r="P460" s="105">
        <v>796</v>
      </c>
      <c r="Q460" s="104" t="s">
        <v>57</v>
      </c>
      <c r="R460" s="106">
        <v>20</v>
      </c>
      <c r="S460" s="106">
        <v>730</v>
      </c>
      <c r="T460" s="107">
        <f t="shared" si="35"/>
        <v>14600</v>
      </c>
      <c r="U460" s="107">
        <f t="shared" si="36"/>
        <v>16352.000000000002</v>
      </c>
      <c r="V460" s="108"/>
      <c r="W460" s="112">
        <v>2016</v>
      </c>
      <c r="X460" s="103"/>
    </row>
    <row r="461" spans="1:56" ht="50.1" customHeight="1">
      <c r="A461" s="102" t="s">
        <v>4689</v>
      </c>
      <c r="B461" s="103" t="s">
        <v>5974</v>
      </c>
      <c r="C461" s="104" t="s">
        <v>1554</v>
      </c>
      <c r="D461" s="104" t="s">
        <v>1476</v>
      </c>
      <c r="E461" s="104" t="s">
        <v>1555</v>
      </c>
      <c r="F461" s="104" t="s">
        <v>1557</v>
      </c>
      <c r="G461" s="104" t="s">
        <v>4</v>
      </c>
      <c r="H461" s="103">
        <v>0</v>
      </c>
      <c r="I461" s="105">
        <v>590000000</v>
      </c>
      <c r="J461" s="105" t="s">
        <v>5</v>
      </c>
      <c r="K461" s="104" t="s">
        <v>775</v>
      </c>
      <c r="L461" s="105" t="s">
        <v>67</v>
      </c>
      <c r="M461" s="104" t="s">
        <v>201</v>
      </c>
      <c r="N461" s="104" t="s">
        <v>922</v>
      </c>
      <c r="O461" s="104" t="s">
        <v>532</v>
      </c>
      <c r="P461" s="105">
        <v>796</v>
      </c>
      <c r="Q461" s="104" t="s">
        <v>57</v>
      </c>
      <c r="R461" s="106">
        <v>20</v>
      </c>
      <c r="S461" s="106">
        <v>930</v>
      </c>
      <c r="T461" s="107">
        <f t="shared" si="35"/>
        <v>18600</v>
      </c>
      <c r="U461" s="107">
        <f t="shared" si="36"/>
        <v>20832.000000000004</v>
      </c>
      <c r="V461" s="108"/>
      <c r="W461" s="112">
        <v>2016</v>
      </c>
      <c r="X461" s="103"/>
    </row>
    <row r="462" spans="1:56" ht="50.1" customHeight="1">
      <c r="A462" s="102" t="s">
        <v>4690</v>
      </c>
      <c r="B462" s="103" t="s">
        <v>5974</v>
      </c>
      <c r="C462" s="104" t="s">
        <v>1554</v>
      </c>
      <c r="D462" s="104" t="s">
        <v>1476</v>
      </c>
      <c r="E462" s="104" t="s">
        <v>1555</v>
      </c>
      <c r="F462" s="104" t="s">
        <v>1558</v>
      </c>
      <c r="G462" s="104" t="s">
        <v>4</v>
      </c>
      <c r="H462" s="103">
        <v>0</v>
      </c>
      <c r="I462" s="105">
        <v>590000000</v>
      </c>
      <c r="J462" s="105" t="s">
        <v>5</v>
      </c>
      <c r="K462" s="104" t="s">
        <v>775</v>
      </c>
      <c r="L462" s="105" t="s">
        <v>67</v>
      </c>
      <c r="M462" s="104" t="s">
        <v>201</v>
      </c>
      <c r="N462" s="104" t="s">
        <v>922</v>
      </c>
      <c r="O462" s="104" t="s">
        <v>532</v>
      </c>
      <c r="P462" s="105">
        <v>796</v>
      </c>
      <c r="Q462" s="104" t="s">
        <v>57</v>
      </c>
      <c r="R462" s="106">
        <v>20</v>
      </c>
      <c r="S462" s="106">
        <v>1500</v>
      </c>
      <c r="T462" s="107">
        <f t="shared" si="35"/>
        <v>30000</v>
      </c>
      <c r="U462" s="107">
        <f t="shared" si="36"/>
        <v>33600</v>
      </c>
      <c r="V462" s="108"/>
      <c r="W462" s="112">
        <v>2016</v>
      </c>
      <c r="X462" s="103"/>
    </row>
    <row r="463" spans="1:56" ht="50.1" customHeight="1">
      <c r="A463" s="102" t="s">
        <v>4691</v>
      </c>
      <c r="B463" s="103" t="s">
        <v>5974</v>
      </c>
      <c r="C463" s="104" t="s">
        <v>1554</v>
      </c>
      <c r="D463" s="104" t="s">
        <v>1476</v>
      </c>
      <c r="E463" s="104" t="s">
        <v>1555</v>
      </c>
      <c r="F463" s="104" t="s">
        <v>1559</v>
      </c>
      <c r="G463" s="104" t="s">
        <v>4</v>
      </c>
      <c r="H463" s="103">
        <v>0</v>
      </c>
      <c r="I463" s="105">
        <v>590000000</v>
      </c>
      <c r="J463" s="105" t="s">
        <v>5</v>
      </c>
      <c r="K463" s="104" t="s">
        <v>775</v>
      </c>
      <c r="L463" s="105" t="s">
        <v>67</v>
      </c>
      <c r="M463" s="104" t="s">
        <v>201</v>
      </c>
      <c r="N463" s="104" t="s">
        <v>922</v>
      </c>
      <c r="O463" s="104" t="s">
        <v>532</v>
      </c>
      <c r="P463" s="105">
        <v>796</v>
      </c>
      <c r="Q463" s="104" t="s">
        <v>57</v>
      </c>
      <c r="R463" s="106">
        <v>20</v>
      </c>
      <c r="S463" s="106">
        <v>4550</v>
      </c>
      <c r="T463" s="107">
        <f t="shared" si="35"/>
        <v>91000</v>
      </c>
      <c r="U463" s="107">
        <f t="shared" si="36"/>
        <v>101920.00000000001</v>
      </c>
      <c r="V463" s="108"/>
      <c r="W463" s="112">
        <v>2016</v>
      </c>
      <c r="X463" s="103"/>
    </row>
    <row r="464" spans="1:56" ht="50.1" customHeight="1">
      <c r="A464" s="102" t="s">
        <v>4692</v>
      </c>
      <c r="B464" s="103" t="s">
        <v>5974</v>
      </c>
      <c r="C464" s="103" t="s">
        <v>3107</v>
      </c>
      <c r="D464" s="104" t="s">
        <v>1476</v>
      </c>
      <c r="E464" s="103" t="s">
        <v>3108</v>
      </c>
      <c r="F464" s="103" t="s">
        <v>3109</v>
      </c>
      <c r="G464" s="118" t="s">
        <v>4</v>
      </c>
      <c r="H464" s="103">
        <v>0</v>
      </c>
      <c r="I464" s="118" t="s">
        <v>13</v>
      </c>
      <c r="J464" s="112" t="s">
        <v>5</v>
      </c>
      <c r="K464" s="112" t="s">
        <v>143</v>
      </c>
      <c r="L464" s="112" t="s">
        <v>2932</v>
      </c>
      <c r="M464" s="118" t="s">
        <v>144</v>
      </c>
      <c r="N464" s="112" t="s">
        <v>2942</v>
      </c>
      <c r="O464" s="112" t="s">
        <v>146</v>
      </c>
      <c r="P464" s="112" t="s">
        <v>871</v>
      </c>
      <c r="Q464" s="112" t="s">
        <v>57</v>
      </c>
      <c r="R464" s="103">
        <v>12</v>
      </c>
      <c r="S464" s="139">
        <v>6700</v>
      </c>
      <c r="T464" s="107">
        <f t="shared" si="35"/>
        <v>80400</v>
      </c>
      <c r="U464" s="107">
        <f t="shared" si="36"/>
        <v>90048.000000000015</v>
      </c>
      <c r="V464" s="158"/>
      <c r="W464" s="112">
        <v>2016</v>
      </c>
      <c r="X464" s="158"/>
    </row>
    <row r="465" spans="1:24" ht="50.1" customHeight="1">
      <c r="A465" s="102" t="s">
        <v>4693</v>
      </c>
      <c r="B465" s="103" t="s">
        <v>5974</v>
      </c>
      <c r="C465" s="103" t="s">
        <v>3256</v>
      </c>
      <c r="D465" s="104" t="s">
        <v>1476</v>
      </c>
      <c r="E465" s="103" t="s">
        <v>3257</v>
      </c>
      <c r="F465" s="103" t="s">
        <v>3258</v>
      </c>
      <c r="G465" s="118" t="s">
        <v>4</v>
      </c>
      <c r="H465" s="103">
        <v>0</v>
      </c>
      <c r="I465" s="118" t="s">
        <v>13</v>
      </c>
      <c r="J465" s="112" t="s">
        <v>5</v>
      </c>
      <c r="K465" s="112" t="s">
        <v>143</v>
      </c>
      <c r="L465" s="112" t="s">
        <v>2932</v>
      </c>
      <c r="M465" s="118" t="s">
        <v>144</v>
      </c>
      <c r="N465" s="112" t="s">
        <v>2942</v>
      </c>
      <c r="O465" s="112" t="s">
        <v>146</v>
      </c>
      <c r="P465" s="112" t="s">
        <v>871</v>
      </c>
      <c r="Q465" s="112" t="s">
        <v>57</v>
      </c>
      <c r="R465" s="103">
        <v>5</v>
      </c>
      <c r="S465" s="139">
        <v>4100</v>
      </c>
      <c r="T465" s="107">
        <f t="shared" si="35"/>
        <v>20500</v>
      </c>
      <c r="U465" s="107">
        <f t="shared" si="36"/>
        <v>22960.000000000004</v>
      </c>
      <c r="V465" s="112"/>
      <c r="W465" s="112">
        <v>2016</v>
      </c>
      <c r="X465" s="112"/>
    </row>
    <row r="466" spans="1:24" ht="50.1" customHeight="1">
      <c r="A466" s="102" t="s">
        <v>4694</v>
      </c>
      <c r="B466" s="103" t="s">
        <v>5974</v>
      </c>
      <c r="C466" s="103" t="s">
        <v>3259</v>
      </c>
      <c r="D466" s="105" t="s">
        <v>1476</v>
      </c>
      <c r="E466" s="103" t="s">
        <v>3260</v>
      </c>
      <c r="F466" s="103" t="s">
        <v>3261</v>
      </c>
      <c r="G466" s="118" t="s">
        <v>4</v>
      </c>
      <c r="H466" s="103">
        <v>0</v>
      </c>
      <c r="I466" s="118" t="s">
        <v>13</v>
      </c>
      <c r="J466" s="112" t="s">
        <v>5</v>
      </c>
      <c r="K466" s="112" t="s">
        <v>143</v>
      </c>
      <c r="L466" s="112" t="s">
        <v>2932</v>
      </c>
      <c r="M466" s="118" t="s">
        <v>144</v>
      </c>
      <c r="N466" s="112" t="s">
        <v>2942</v>
      </c>
      <c r="O466" s="112" t="s">
        <v>146</v>
      </c>
      <c r="P466" s="112" t="s">
        <v>871</v>
      </c>
      <c r="Q466" s="112" t="s">
        <v>57</v>
      </c>
      <c r="R466" s="103">
        <v>17</v>
      </c>
      <c r="S466" s="139">
        <v>1000</v>
      </c>
      <c r="T466" s="107">
        <f t="shared" si="35"/>
        <v>17000</v>
      </c>
      <c r="U466" s="107">
        <f t="shared" si="36"/>
        <v>19040</v>
      </c>
      <c r="V466" s="112"/>
      <c r="W466" s="112">
        <v>2016</v>
      </c>
      <c r="X466" s="112"/>
    </row>
    <row r="467" spans="1:24" ht="50.1" customHeight="1">
      <c r="A467" s="102" t="s">
        <v>4695</v>
      </c>
      <c r="B467" s="103" t="s">
        <v>5974</v>
      </c>
      <c r="C467" s="103" t="s">
        <v>3262</v>
      </c>
      <c r="D467" s="104" t="s">
        <v>1476</v>
      </c>
      <c r="E467" s="103" t="s">
        <v>3263</v>
      </c>
      <c r="F467" s="103" t="s">
        <v>3264</v>
      </c>
      <c r="G467" s="118" t="s">
        <v>4</v>
      </c>
      <c r="H467" s="103">
        <v>0</v>
      </c>
      <c r="I467" s="118" t="s">
        <v>13</v>
      </c>
      <c r="J467" s="112" t="s">
        <v>5</v>
      </c>
      <c r="K467" s="112" t="s">
        <v>143</v>
      </c>
      <c r="L467" s="112" t="s">
        <v>2932</v>
      </c>
      <c r="M467" s="118" t="s">
        <v>144</v>
      </c>
      <c r="N467" s="112" t="s">
        <v>2942</v>
      </c>
      <c r="O467" s="112" t="s">
        <v>146</v>
      </c>
      <c r="P467" s="112" t="s">
        <v>871</v>
      </c>
      <c r="Q467" s="112" t="s">
        <v>57</v>
      </c>
      <c r="R467" s="103">
        <v>4</v>
      </c>
      <c r="S467" s="139">
        <v>1290</v>
      </c>
      <c r="T467" s="107">
        <f t="shared" si="35"/>
        <v>5160</v>
      </c>
      <c r="U467" s="107">
        <f t="shared" si="36"/>
        <v>5779.2000000000007</v>
      </c>
      <c r="V467" s="112"/>
      <c r="W467" s="112">
        <v>2016</v>
      </c>
      <c r="X467" s="112"/>
    </row>
    <row r="468" spans="1:24" ht="50.1" customHeight="1">
      <c r="A468" s="102" t="s">
        <v>4696</v>
      </c>
      <c r="B468" s="103" t="s">
        <v>5974</v>
      </c>
      <c r="C468" s="103" t="s">
        <v>3265</v>
      </c>
      <c r="D468" s="105" t="s">
        <v>1476</v>
      </c>
      <c r="E468" s="103" t="s">
        <v>3266</v>
      </c>
      <c r="F468" s="103" t="s">
        <v>3267</v>
      </c>
      <c r="G468" s="118" t="s">
        <v>4</v>
      </c>
      <c r="H468" s="103">
        <v>0</v>
      </c>
      <c r="I468" s="118" t="s">
        <v>13</v>
      </c>
      <c r="J468" s="112" t="s">
        <v>5</v>
      </c>
      <c r="K468" s="112" t="s">
        <v>143</v>
      </c>
      <c r="L468" s="112" t="s">
        <v>2932</v>
      </c>
      <c r="M468" s="118" t="s">
        <v>144</v>
      </c>
      <c r="N468" s="112" t="s">
        <v>2942</v>
      </c>
      <c r="O468" s="112" t="s">
        <v>146</v>
      </c>
      <c r="P468" s="112" t="s">
        <v>871</v>
      </c>
      <c r="Q468" s="112" t="s">
        <v>57</v>
      </c>
      <c r="R468" s="103">
        <v>5</v>
      </c>
      <c r="S468" s="139">
        <f>18000*1.07</f>
        <v>19260</v>
      </c>
      <c r="T468" s="107">
        <f t="shared" si="35"/>
        <v>96300</v>
      </c>
      <c r="U468" s="107">
        <f t="shared" si="36"/>
        <v>107856.00000000001</v>
      </c>
      <c r="V468" s="112"/>
      <c r="W468" s="112">
        <v>2016</v>
      </c>
      <c r="X468" s="112"/>
    </row>
    <row r="469" spans="1:24" ht="50.1" customHeight="1">
      <c r="A469" s="102" t="s">
        <v>4697</v>
      </c>
      <c r="B469" s="103" t="s">
        <v>5974</v>
      </c>
      <c r="C469" s="103" t="s">
        <v>3268</v>
      </c>
      <c r="D469" s="104" t="s">
        <v>1476</v>
      </c>
      <c r="E469" s="103" t="s">
        <v>3269</v>
      </c>
      <c r="F469" s="103" t="s">
        <v>3270</v>
      </c>
      <c r="G469" s="118" t="s">
        <v>4</v>
      </c>
      <c r="H469" s="103">
        <v>0</v>
      </c>
      <c r="I469" s="118" t="s">
        <v>13</v>
      </c>
      <c r="J469" s="112" t="s">
        <v>5</v>
      </c>
      <c r="K469" s="112" t="s">
        <v>143</v>
      </c>
      <c r="L469" s="112" t="s">
        <v>2932</v>
      </c>
      <c r="M469" s="118" t="s">
        <v>144</v>
      </c>
      <c r="N469" s="112" t="s">
        <v>2942</v>
      </c>
      <c r="O469" s="112" t="s">
        <v>146</v>
      </c>
      <c r="P469" s="112" t="s">
        <v>871</v>
      </c>
      <c r="Q469" s="112" t="s">
        <v>57</v>
      </c>
      <c r="R469" s="103">
        <v>15</v>
      </c>
      <c r="S469" s="139">
        <v>800</v>
      </c>
      <c r="T469" s="107">
        <f t="shared" si="35"/>
        <v>12000</v>
      </c>
      <c r="U469" s="107">
        <f t="shared" si="36"/>
        <v>13440.000000000002</v>
      </c>
      <c r="V469" s="112"/>
      <c r="W469" s="112">
        <v>2016</v>
      </c>
      <c r="X469" s="112"/>
    </row>
    <row r="470" spans="1:24" ht="50.1" customHeight="1">
      <c r="A470" s="102" t="s">
        <v>4698</v>
      </c>
      <c r="B470" s="103" t="s">
        <v>5974</v>
      </c>
      <c r="C470" s="103" t="s">
        <v>3268</v>
      </c>
      <c r="D470" s="104" t="s">
        <v>1476</v>
      </c>
      <c r="E470" s="103" t="s">
        <v>3269</v>
      </c>
      <c r="F470" s="103" t="s">
        <v>3271</v>
      </c>
      <c r="G470" s="118" t="s">
        <v>4</v>
      </c>
      <c r="H470" s="103">
        <v>0</v>
      </c>
      <c r="I470" s="118" t="s">
        <v>13</v>
      </c>
      <c r="J470" s="112" t="s">
        <v>5</v>
      </c>
      <c r="K470" s="112" t="s">
        <v>143</v>
      </c>
      <c r="L470" s="112" t="s">
        <v>2932</v>
      </c>
      <c r="M470" s="118" t="s">
        <v>144</v>
      </c>
      <c r="N470" s="112" t="s">
        <v>2942</v>
      </c>
      <c r="O470" s="112" t="s">
        <v>146</v>
      </c>
      <c r="P470" s="112" t="s">
        <v>871</v>
      </c>
      <c r="Q470" s="112" t="s">
        <v>57</v>
      </c>
      <c r="R470" s="103">
        <v>3</v>
      </c>
      <c r="S470" s="139">
        <v>4600</v>
      </c>
      <c r="T470" s="107">
        <f t="shared" si="35"/>
        <v>13800</v>
      </c>
      <c r="U470" s="107">
        <f t="shared" si="36"/>
        <v>15456.000000000002</v>
      </c>
      <c r="V470" s="112"/>
      <c r="W470" s="112">
        <v>2016</v>
      </c>
      <c r="X470" s="112"/>
    </row>
    <row r="471" spans="1:24" ht="50.1" customHeight="1">
      <c r="A471" s="102" t="s">
        <v>4699</v>
      </c>
      <c r="B471" s="103" t="s">
        <v>5974</v>
      </c>
      <c r="C471" s="103" t="s">
        <v>3272</v>
      </c>
      <c r="D471" s="104" t="s">
        <v>1476</v>
      </c>
      <c r="E471" s="103" t="s">
        <v>3273</v>
      </c>
      <c r="F471" s="103" t="s">
        <v>3274</v>
      </c>
      <c r="G471" s="118" t="s">
        <v>4</v>
      </c>
      <c r="H471" s="103">
        <v>0</v>
      </c>
      <c r="I471" s="118" t="s">
        <v>13</v>
      </c>
      <c r="J471" s="112" t="s">
        <v>5</v>
      </c>
      <c r="K471" s="112" t="s">
        <v>143</v>
      </c>
      <c r="L471" s="112" t="s">
        <v>2932</v>
      </c>
      <c r="M471" s="118" t="s">
        <v>144</v>
      </c>
      <c r="N471" s="112" t="s">
        <v>2942</v>
      </c>
      <c r="O471" s="112" t="s">
        <v>146</v>
      </c>
      <c r="P471" s="112" t="s">
        <v>871</v>
      </c>
      <c r="Q471" s="112" t="s">
        <v>57</v>
      </c>
      <c r="R471" s="103">
        <v>4</v>
      </c>
      <c r="S471" s="139">
        <v>34800</v>
      </c>
      <c r="T471" s="107">
        <f t="shared" si="35"/>
        <v>139200</v>
      </c>
      <c r="U471" s="107">
        <f t="shared" si="36"/>
        <v>155904.00000000003</v>
      </c>
      <c r="V471" s="112"/>
      <c r="W471" s="112">
        <v>2016</v>
      </c>
      <c r="X471" s="112"/>
    </row>
    <row r="472" spans="1:24" ht="50.1" customHeight="1">
      <c r="A472" s="102" t="s">
        <v>4700</v>
      </c>
      <c r="B472" s="103" t="s">
        <v>5974</v>
      </c>
      <c r="C472" s="103" t="s">
        <v>3275</v>
      </c>
      <c r="D472" s="104" t="s">
        <v>1476</v>
      </c>
      <c r="E472" s="103" t="s">
        <v>3276</v>
      </c>
      <c r="F472" s="103" t="s">
        <v>3277</v>
      </c>
      <c r="G472" s="118" t="s">
        <v>4</v>
      </c>
      <c r="H472" s="103">
        <v>0</v>
      </c>
      <c r="I472" s="118" t="s">
        <v>13</v>
      </c>
      <c r="J472" s="112" t="s">
        <v>5</v>
      </c>
      <c r="K472" s="112" t="s">
        <v>143</v>
      </c>
      <c r="L472" s="112" t="s">
        <v>2932</v>
      </c>
      <c r="M472" s="118" t="s">
        <v>144</v>
      </c>
      <c r="N472" s="112" t="s">
        <v>2942</v>
      </c>
      <c r="O472" s="112" t="s">
        <v>146</v>
      </c>
      <c r="P472" s="112" t="s">
        <v>871</v>
      </c>
      <c r="Q472" s="112" t="s">
        <v>57</v>
      </c>
      <c r="R472" s="103">
        <v>4</v>
      </c>
      <c r="S472" s="139">
        <v>40200</v>
      </c>
      <c r="T472" s="107">
        <f t="shared" si="35"/>
        <v>160800</v>
      </c>
      <c r="U472" s="107">
        <f t="shared" si="36"/>
        <v>180096.00000000003</v>
      </c>
      <c r="V472" s="112"/>
      <c r="W472" s="112">
        <v>2016</v>
      </c>
      <c r="X472" s="112"/>
    </row>
    <row r="473" spans="1:24" ht="50.1" customHeight="1">
      <c r="A473" s="102" t="s">
        <v>4701</v>
      </c>
      <c r="B473" s="103" t="s">
        <v>5974</v>
      </c>
      <c r="C473" s="103" t="s">
        <v>3268</v>
      </c>
      <c r="D473" s="104" t="s">
        <v>1476</v>
      </c>
      <c r="E473" s="103" t="s">
        <v>3269</v>
      </c>
      <c r="F473" s="103" t="s">
        <v>3278</v>
      </c>
      <c r="G473" s="118" t="s">
        <v>4</v>
      </c>
      <c r="H473" s="103">
        <v>0</v>
      </c>
      <c r="I473" s="118" t="s">
        <v>13</v>
      </c>
      <c r="J473" s="112" t="s">
        <v>5</v>
      </c>
      <c r="K473" s="112" t="s">
        <v>143</v>
      </c>
      <c r="L473" s="112" t="s">
        <v>2932</v>
      </c>
      <c r="M473" s="118" t="s">
        <v>144</v>
      </c>
      <c r="N473" s="112" t="s">
        <v>2942</v>
      </c>
      <c r="O473" s="112" t="s">
        <v>146</v>
      </c>
      <c r="P473" s="112" t="s">
        <v>871</v>
      </c>
      <c r="Q473" s="112" t="s">
        <v>57</v>
      </c>
      <c r="R473" s="103">
        <v>17</v>
      </c>
      <c r="S473" s="139">
        <v>800</v>
      </c>
      <c r="T473" s="107">
        <f t="shared" si="35"/>
        <v>13600</v>
      </c>
      <c r="U473" s="107">
        <f t="shared" si="36"/>
        <v>15232.000000000002</v>
      </c>
      <c r="V473" s="112"/>
      <c r="W473" s="112">
        <v>2016</v>
      </c>
      <c r="X473" s="112"/>
    </row>
    <row r="474" spans="1:24" ht="50.1" customHeight="1">
      <c r="A474" s="102" t="s">
        <v>4702</v>
      </c>
      <c r="B474" s="103" t="s">
        <v>5974</v>
      </c>
      <c r="C474" s="103" t="s">
        <v>3268</v>
      </c>
      <c r="D474" s="104" t="s">
        <v>1476</v>
      </c>
      <c r="E474" s="103" t="s">
        <v>3269</v>
      </c>
      <c r="F474" s="103" t="s">
        <v>3279</v>
      </c>
      <c r="G474" s="118" t="s">
        <v>4</v>
      </c>
      <c r="H474" s="103">
        <v>0</v>
      </c>
      <c r="I474" s="118" t="s">
        <v>13</v>
      </c>
      <c r="J474" s="112" t="s">
        <v>5</v>
      </c>
      <c r="K474" s="112" t="s">
        <v>143</v>
      </c>
      <c r="L474" s="112" t="s">
        <v>2932</v>
      </c>
      <c r="M474" s="118" t="s">
        <v>144</v>
      </c>
      <c r="N474" s="112" t="s">
        <v>2942</v>
      </c>
      <c r="O474" s="112" t="s">
        <v>146</v>
      </c>
      <c r="P474" s="112" t="s">
        <v>871</v>
      </c>
      <c r="Q474" s="112" t="s">
        <v>57</v>
      </c>
      <c r="R474" s="103">
        <v>3</v>
      </c>
      <c r="S474" s="139">
        <v>7000</v>
      </c>
      <c r="T474" s="107">
        <f t="shared" si="35"/>
        <v>21000</v>
      </c>
      <c r="U474" s="107">
        <f t="shared" si="36"/>
        <v>23520.000000000004</v>
      </c>
      <c r="V474" s="112"/>
      <c r="W474" s="112">
        <v>2016</v>
      </c>
      <c r="X474" s="112"/>
    </row>
    <row r="475" spans="1:24" ht="50.1" customHeight="1">
      <c r="A475" s="102" t="s">
        <v>4703</v>
      </c>
      <c r="B475" s="103" t="s">
        <v>5974</v>
      </c>
      <c r="C475" s="103" t="s">
        <v>3249</v>
      </c>
      <c r="D475" s="104" t="s">
        <v>3250</v>
      </c>
      <c r="E475" s="103" t="s">
        <v>3251</v>
      </c>
      <c r="F475" s="103" t="s">
        <v>3252</v>
      </c>
      <c r="G475" s="118" t="s">
        <v>4</v>
      </c>
      <c r="H475" s="103">
        <v>0</v>
      </c>
      <c r="I475" s="118" t="s">
        <v>13</v>
      </c>
      <c r="J475" s="112" t="s">
        <v>5</v>
      </c>
      <c r="K475" s="112" t="s">
        <v>143</v>
      </c>
      <c r="L475" s="112" t="s">
        <v>2932</v>
      </c>
      <c r="M475" s="118" t="s">
        <v>144</v>
      </c>
      <c r="N475" s="112" t="s">
        <v>2942</v>
      </c>
      <c r="O475" s="112" t="s">
        <v>146</v>
      </c>
      <c r="P475" s="112" t="s">
        <v>871</v>
      </c>
      <c r="Q475" s="112" t="s">
        <v>57</v>
      </c>
      <c r="R475" s="103">
        <v>8</v>
      </c>
      <c r="S475" s="139">
        <v>5900</v>
      </c>
      <c r="T475" s="107">
        <f t="shared" si="35"/>
        <v>47200</v>
      </c>
      <c r="U475" s="107">
        <f t="shared" si="36"/>
        <v>52864.000000000007</v>
      </c>
      <c r="V475" s="112"/>
      <c r="W475" s="112">
        <v>2016</v>
      </c>
      <c r="X475" s="112"/>
    </row>
    <row r="476" spans="1:24" ht="50.1" customHeight="1">
      <c r="A476" s="102" t="s">
        <v>4704</v>
      </c>
      <c r="B476" s="103" t="s">
        <v>5974</v>
      </c>
      <c r="C476" s="103" t="s">
        <v>3253</v>
      </c>
      <c r="D476" s="104" t="s">
        <v>3250</v>
      </c>
      <c r="E476" s="103" t="s">
        <v>3254</v>
      </c>
      <c r="F476" s="103" t="s">
        <v>3255</v>
      </c>
      <c r="G476" s="118" t="s">
        <v>4</v>
      </c>
      <c r="H476" s="103">
        <v>0</v>
      </c>
      <c r="I476" s="118" t="s">
        <v>13</v>
      </c>
      <c r="J476" s="112" t="s">
        <v>5</v>
      </c>
      <c r="K476" s="112" t="s">
        <v>143</v>
      </c>
      <c r="L476" s="112" t="s">
        <v>2932</v>
      </c>
      <c r="M476" s="118" t="s">
        <v>144</v>
      </c>
      <c r="N476" s="112" t="s">
        <v>2942</v>
      </c>
      <c r="O476" s="112" t="s">
        <v>146</v>
      </c>
      <c r="P476" s="112" t="s">
        <v>871</v>
      </c>
      <c r="Q476" s="112" t="s">
        <v>57</v>
      </c>
      <c r="R476" s="103">
        <v>3</v>
      </c>
      <c r="S476" s="139">
        <v>7000</v>
      </c>
      <c r="T476" s="107">
        <f t="shared" si="35"/>
        <v>21000</v>
      </c>
      <c r="U476" s="107">
        <f t="shared" si="36"/>
        <v>23520.000000000004</v>
      </c>
      <c r="V476" s="112"/>
      <c r="W476" s="112">
        <v>2016</v>
      </c>
      <c r="X476" s="112"/>
    </row>
    <row r="477" spans="1:24" ht="50.1" customHeight="1">
      <c r="A477" s="102" t="s">
        <v>4705</v>
      </c>
      <c r="B477" s="103" t="s">
        <v>5974</v>
      </c>
      <c r="C477" s="104" t="s">
        <v>2243</v>
      </c>
      <c r="D477" s="104" t="s">
        <v>2244</v>
      </c>
      <c r="E477" s="104" t="s">
        <v>2245</v>
      </c>
      <c r="F477" s="104" t="s">
        <v>2246</v>
      </c>
      <c r="G477" s="104" t="s">
        <v>4</v>
      </c>
      <c r="H477" s="103">
        <v>0</v>
      </c>
      <c r="I477" s="105">
        <v>590000000</v>
      </c>
      <c r="J477" s="105" t="s">
        <v>5</v>
      </c>
      <c r="K477" s="104" t="s">
        <v>2160</v>
      </c>
      <c r="L477" s="105" t="s">
        <v>67</v>
      </c>
      <c r="M477" s="104" t="s">
        <v>54</v>
      </c>
      <c r="N477" s="104" t="s">
        <v>2219</v>
      </c>
      <c r="O477" s="104" t="s">
        <v>1946</v>
      </c>
      <c r="P477" s="105">
        <v>796</v>
      </c>
      <c r="Q477" s="104" t="s">
        <v>57</v>
      </c>
      <c r="R477" s="106">
        <v>89</v>
      </c>
      <c r="S477" s="106">
        <v>2382.66</v>
      </c>
      <c r="T477" s="107">
        <f t="shared" si="35"/>
        <v>212056.74</v>
      </c>
      <c r="U477" s="107">
        <f t="shared" si="36"/>
        <v>237503.54880000002</v>
      </c>
      <c r="V477" s="108"/>
      <c r="W477" s="112">
        <v>2016</v>
      </c>
      <c r="X477" s="103"/>
    </row>
    <row r="478" spans="1:24" ht="50.1" customHeight="1">
      <c r="A478" s="102" t="s">
        <v>4706</v>
      </c>
      <c r="B478" s="103" t="s">
        <v>5974</v>
      </c>
      <c r="C478" s="104" t="s">
        <v>1872</v>
      </c>
      <c r="D478" s="104" t="s">
        <v>1873</v>
      </c>
      <c r="E478" s="104" t="s">
        <v>1874</v>
      </c>
      <c r="F478" s="104" t="s">
        <v>1875</v>
      </c>
      <c r="G478" s="104" t="s">
        <v>62</v>
      </c>
      <c r="H478" s="103">
        <v>10</v>
      </c>
      <c r="I478" s="105">
        <v>590000000</v>
      </c>
      <c r="J478" s="105" t="s">
        <v>5</v>
      </c>
      <c r="K478" s="104" t="s">
        <v>1740</v>
      </c>
      <c r="L478" s="105" t="s">
        <v>67</v>
      </c>
      <c r="M478" s="104" t="s">
        <v>54</v>
      </c>
      <c r="N478" s="104" t="s">
        <v>1938</v>
      </c>
      <c r="O478" s="104" t="s">
        <v>56</v>
      </c>
      <c r="P478" s="105" t="s">
        <v>1602</v>
      </c>
      <c r="Q478" s="104" t="s">
        <v>1204</v>
      </c>
      <c r="R478" s="106">
        <v>300</v>
      </c>
      <c r="S478" s="106">
        <v>322.40000000000003</v>
      </c>
      <c r="T478" s="107">
        <f t="shared" si="35"/>
        <v>96720.000000000015</v>
      </c>
      <c r="U478" s="107">
        <f t="shared" si="36"/>
        <v>108326.40000000002</v>
      </c>
      <c r="V478" s="108" t="s">
        <v>777</v>
      </c>
      <c r="W478" s="112">
        <v>2016</v>
      </c>
      <c r="X478" s="103"/>
    </row>
    <row r="479" spans="1:24" ht="50.1" customHeight="1">
      <c r="A479" s="102" t="s">
        <v>4707</v>
      </c>
      <c r="B479" s="103" t="s">
        <v>5974</v>
      </c>
      <c r="C479" s="104" t="s">
        <v>1905</v>
      </c>
      <c r="D479" s="104" t="s">
        <v>1873</v>
      </c>
      <c r="E479" s="104" t="s">
        <v>1906</v>
      </c>
      <c r="F479" s="104" t="s">
        <v>1907</v>
      </c>
      <c r="G479" s="104" t="s">
        <v>62</v>
      </c>
      <c r="H479" s="103">
        <v>10</v>
      </c>
      <c r="I479" s="105">
        <v>590000000</v>
      </c>
      <c r="J479" s="105" t="s">
        <v>5</v>
      </c>
      <c r="K479" s="104" t="s">
        <v>1740</v>
      </c>
      <c r="L479" s="105" t="s">
        <v>67</v>
      </c>
      <c r="M479" s="104" t="s">
        <v>54</v>
      </c>
      <c r="N479" s="104" t="s">
        <v>1938</v>
      </c>
      <c r="O479" s="104" t="s">
        <v>56</v>
      </c>
      <c r="P479" s="105">
        <v>166</v>
      </c>
      <c r="Q479" s="104" t="s">
        <v>1204</v>
      </c>
      <c r="R479" s="106">
        <v>1000</v>
      </c>
      <c r="S479" s="106">
        <v>276</v>
      </c>
      <c r="T479" s="107">
        <f t="shared" si="35"/>
        <v>276000</v>
      </c>
      <c r="U479" s="107">
        <f t="shared" si="36"/>
        <v>309120.00000000006</v>
      </c>
      <c r="V479" s="108" t="s">
        <v>777</v>
      </c>
      <c r="W479" s="112">
        <v>2016</v>
      </c>
      <c r="X479" s="103"/>
    </row>
    <row r="480" spans="1:24" ht="50.1" customHeight="1">
      <c r="A480" s="102" t="s">
        <v>4708</v>
      </c>
      <c r="B480" s="103" t="s">
        <v>5974</v>
      </c>
      <c r="C480" s="104" t="s">
        <v>2590</v>
      </c>
      <c r="D480" s="109" t="s">
        <v>2591</v>
      </c>
      <c r="E480" s="103" t="s">
        <v>2592</v>
      </c>
      <c r="F480" s="110" t="s">
        <v>2593</v>
      </c>
      <c r="G480" s="103" t="s">
        <v>4</v>
      </c>
      <c r="H480" s="103">
        <v>0</v>
      </c>
      <c r="I480" s="111">
        <v>590000000</v>
      </c>
      <c r="J480" s="105" t="s">
        <v>5</v>
      </c>
      <c r="K480" s="129" t="s">
        <v>2594</v>
      </c>
      <c r="L480" s="112" t="s">
        <v>5</v>
      </c>
      <c r="M480" s="110" t="s">
        <v>54</v>
      </c>
      <c r="N480" s="103" t="s">
        <v>2371</v>
      </c>
      <c r="O480" s="111" t="s">
        <v>1946</v>
      </c>
      <c r="P480" s="219" t="s">
        <v>2595</v>
      </c>
      <c r="Q480" s="110" t="s">
        <v>2372</v>
      </c>
      <c r="R480" s="134" t="s">
        <v>2596</v>
      </c>
      <c r="S480" s="110" t="s">
        <v>2597</v>
      </c>
      <c r="T480" s="107">
        <f t="shared" si="35"/>
        <v>1700000</v>
      </c>
      <c r="U480" s="107">
        <f t="shared" si="36"/>
        <v>1904000.0000000002</v>
      </c>
      <c r="V480" s="110"/>
      <c r="W480" s="112">
        <v>2016</v>
      </c>
      <c r="X480" s="103"/>
    </row>
    <row r="481" spans="1:61" ht="50.1" customHeight="1">
      <c r="A481" s="102" t="s">
        <v>4709</v>
      </c>
      <c r="B481" s="103" t="s">
        <v>5974</v>
      </c>
      <c r="C481" s="104" t="s">
        <v>2598</v>
      </c>
      <c r="D481" s="109" t="s">
        <v>2591</v>
      </c>
      <c r="E481" s="103" t="s">
        <v>2599</v>
      </c>
      <c r="F481" s="110" t="s">
        <v>2600</v>
      </c>
      <c r="G481" s="103" t="s">
        <v>4</v>
      </c>
      <c r="H481" s="103">
        <v>0</v>
      </c>
      <c r="I481" s="111">
        <v>590000000</v>
      </c>
      <c r="J481" s="105" t="s">
        <v>5</v>
      </c>
      <c r="K481" s="129" t="s">
        <v>2594</v>
      </c>
      <c r="L481" s="112" t="s">
        <v>5</v>
      </c>
      <c r="M481" s="110" t="s">
        <v>54</v>
      </c>
      <c r="N481" s="103" t="s">
        <v>2371</v>
      </c>
      <c r="O481" s="111" t="s">
        <v>1946</v>
      </c>
      <c r="P481" s="219" t="s">
        <v>1602</v>
      </c>
      <c r="Q481" s="110" t="s">
        <v>2372</v>
      </c>
      <c r="R481" s="134" t="s">
        <v>2601</v>
      </c>
      <c r="S481" s="110" t="s">
        <v>2602</v>
      </c>
      <c r="T481" s="107">
        <f t="shared" si="35"/>
        <v>146250</v>
      </c>
      <c r="U481" s="107">
        <f t="shared" si="36"/>
        <v>163800.00000000003</v>
      </c>
      <c r="V481" s="110"/>
      <c r="W481" s="112">
        <v>2016</v>
      </c>
      <c r="X481" s="103"/>
    </row>
    <row r="482" spans="1:61" s="29" customFormat="1" ht="50.1" customHeight="1">
      <c r="A482" s="220" t="s">
        <v>4710</v>
      </c>
      <c r="B482" s="220" t="s">
        <v>5974</v>
      </c>
      <c r="C482" s="221" t="s">
        <v>410</v>
      </c>
      <c r="D482" s="221" t="s">
        <v>411</v>
      </c>
      <c r="E482" s="221" t="s">
        <v>412</v>
      </c>
      <c r="F482" s="221" t="s">
        <v>413</v>
      </c>
      <c r="G482" s="220" t="s">
        <v>4</v>
      </c>
      <c r="H482" s="220">
        <v>0</v>
      </c>
      <c r="I482" s="426">
        <v>590000000</v>
      </c>
      <c r="J482" s="222" t="s">
        <v>5</v>
      </c>
      <c r="K482" s="222" t="s">
        <v>4227</v>
      </c>
      <c r="L482" s="222" t="s">
        <v>67</v>
      </c>
      <c r="M482" s="70" t="s">
        <v>144</v>
      </c>
      <c r="N482" s="70" t="s">
        <v>364</v>
      </c>
      <c r="O482" s="222" t="s">
        <v>146</v>
      </c>
      <c r="P482" s="70">
        <v>796</v>
      </c>
      <c r="Q482" s="220" t="s">
        <v>57</v>
      </c>
      <c r="R482" s="506">
        <v>12</v>
      </c>
      <c r="S482" s="506">
        <v>192</v>
      </c>
      <c r="T482" s="506">
        <v>0</v>
      </c>
      <c r="U482" s="506">
        <v>0</v>
      </c>
      <c r="V482" s="220"/>
      <c r="W482" s="222">
        <v>2016</v>
      </c>
      <c r="X482" s="220">
        <v>19</v>
      </c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</row>
    <row r="483" spans="1:61" s="29" customFormat="1" ht="50.1" customHeight="1">
      <c r="A483" s="220" t="s">
        <v>9412</v>
      </c>
      <c r="B483" s="220" t="s">
        <v>5974</v>
      </c>
      <c r="C483" s="221" t="s">
        <v>410</v>
      </c>
      <c r="D483" s="221" t="s">
        <v>411</v>
      </c>
      <c r="E483" s="221" t="s">
        <v>412</v>
      </c>
      <c r="F483" s="221" t="s">
        <v>413</v>
      </c>
      <c r="G483" s="220" t="s">
        <v>4</v>
      </c>
      <c r="H483" s="220">
        <v>0</v>
      </c>
      <c r="I483" s="426">
        <v>590000000</v>
      </c>
      <c r="J483" s="222" t="s">
        <v>5</v>
      </c>
      <c r="K483" s="222" t="s">
        <v>9413</v>
      </c>
      <c r="L483" s="222" t="s">
        <v>67</v>
      </c>
      <c r="M483" s="70" t="s">
        <v>144</v>
      </c>
      <c r="N483" s="70" t="s">
        <v>364</v>
      </c>
      <c r="O483" s="222" t="s">
        <v>9407</v>
      </c>
      <c r="P483" s="70">
        <v>796</v>
      </c>
      <c r="Q483" s="220" t="s">
        <v>57</v>
      </c>
      <c r="R483" s="506">
        <v>12</v>
      </c>
      <c r="S483" s="506">
        <v>209.82142857100001</v>
      </c>
      <c r="T483" s="506">
        <f>R483*S483</f>
        <v>2517.8571428519999</v>
      </c>
      <c r="U483" s="506">
        <f>T483*1.12</f>
        <v>2819.9999999942402</v>
      </c>
      <c r="V483" s="220"/>
      <c r="W483" s="222">
        <v>2016</v>
      </c>
      <c r="X483" s="22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</row>
    <row r="484" spans="1:61" ht="50.1" customHeight="1">
      <c r="A484" s="102" t="s">
        <v>4711</v>
      </c>
      <c r="B484" s="103" t="s">
        <v>5974</v>
      </c>
      <c r="C484" s="104" t="s">
        <v>2477</v>
      </c>
      <c r="D484" s="137" t="s">
        <v>2478</v>
      </c>
      <c r="E484" s="103" t="s">
        <v>2479</v>
      </c>
      <c r="F484" s="103" t="s">
        <v>2480</v>
      </c>
      <c r="G484" s="103" t="s">
        <v>4</v>
      </c>
      <c r="H484" s="103">
        <v>0</v>
      </c>
      <c r="I484" s="111">
        <v>590000000</v>
      </c>
      <c r="J484" s="105" t="s">
        <v>5</v>
      </c>
      <c r="K484" s="129" t="s">
        <v>422</v>
      </c>
      <c r="L484" s="112" t="s">
        <v>5</v>
      </c>
      <c r="M484" s="103" t="s">
        <v>201</v>
      </c>
      <c r="N484" s="103" t="s">
        <v>2371</v>
      </c>
      <c r="O484" s="124" t="s">
        <v>2472</v>
      </c>
      <c r="P484" s="103">
        <v>778</v>
      </c>
      <c r="Q484" s="127" t="s">
        <v>2393</v>
      </c>
      <c r="R484" s="134">
        <v>100</v>
      </c>
      <c r="S484" s="151">
        <v>110</v>
      </c>
      <c r="T484" s="107">
        <f t="shared" si="35"/>
        <v>11000</v>
      </c>
      <c r="U484" s="107">
        <f t="shared" si="36"/>
        <v>12320.000000000002</v>
      </c>
      <c r="V484" s="197"/>
      <c r="W484" s="112">
        <v>2016</v>
      </c>
      <c r="X484" s="103"/>
    </row>
    <row r="485" spans="1:61" ht="50.1" customHeight="1">
      <c r="A485" s="102" t="s">
        <v>4712</v>
      </c>
      <c r="B485" s="103" t="s">
        <v>5974</v>
      </c>
      <c r="C485" s="104" t="s">
        <v>1777</v>
      </c>
      <c r="D485" s="104" t="s">
        <v>1778</v>
      </c>
      <c r="E485" s="104" t="s">
        <v>1779</v>
      </c>
      <c r="F485" s="104" t="s">
        <v>1780</v>
      </c>
      <c r="G485" s="104" t="s">
        <v>62</v>
      </c>
      <c r="H485" s="103">
        <v>10</v>
      </c>
      <c r="I485" s="105">
        <v>590000000</v>
      </c>
      <c r="J485" s="105" t="s">
        <v>5</v>
      </c>
      <c r="K485" s="104" t="s">
        <v>1740</v>
      </c>
      <c r="L485" s="105" t="s">
        <v>67</v>
      </c>
      <c r="M485" s="104" t="s">
        <v>54</v>
      </c>
      <c r="N485" s="104" t="s">
        <v>1938</v>
      </c>
      <c r="O485" s="104" t="s">
        <v>56</v>
      </c>
      <c r="P485" s="105" t="s">
        <v>548</v>
      </c>
      <c r="Q485" s="104" t="s">
        <v>365</v>
      </c>
      <c r="R485" s="106">
        <v>9</v>
      </c>
      <c r="S485" s="106">
        <v>126.10000000000001</v>
      </c>
      <c r="T485" s="107">
        <f t="shared" si="35"/>
        <v>1134.9000000000001</v>
      </c>
      <c r="U485" s="107">
        <f t="shared" si="36"/>
        <v>1271.0880000000002</v>
      </c>
      <c r="V485" s="108" t="s">
        <v>777</v>
      </c>
      <c r="W485" s="112">
        <v>2016</v>
      </c>
      <c r="X485" s="103"/>
    </row>
    <row r="486" spans="1:61" ht="50.1" customHeight="1">
      <c r="A486" s="102" t="s">
        <v>4713</v>
      </c>
      <c r="B486" s="103" t="s">
        <v>5974</v>
      </c>
      <c r="C486" s="104" t="s">
        <v>1524</v>
      </c>
      <c r="D486" s="104" t="s">
        <v>1525</v>
      </c>
      <c r="E486" s="104" t="s">
        <v>1526</v>
      </c>
      <c r="F486" s="104" t="s">
        <v>1527</v>
      </c>
      <c r="G486" s="104" t="s">
        <v>62</v>
      </c>
      <c r="H486" s="103">
        <v>10</v>
      </c>
      <c r="I486" s="105">
        <v>590000000</v>
      </c>
      <c r="J486" s="105" t="s">
        <v>5</v>
      </c>
      <c r="K486" s="104" t="s">
        <v>775</v>
      </c>
      <c r="L486" s="105" t="s">
        <v>67</v>
      </c>
      <c r="M486" s="104" t="s">
        <v>54</v>
      </c>
      <c r="N486" s="104" t="s">
        <v>2361</v>
      </c>
      <c r="O486" s="104" t="s">
        <v>532</v>
      </c>
      <c r="P486" s="105">
        <v>796</v>
      </c>
      <c r="Q486" s="104" t="s">
        <v>57</v>
      </c>
      <c r="R486" s="106">
        <v>50</v>
      </c>
      <c r="S486" s="106">
        <v>310</v>
      </c>
      <c r="T486" s="107">
        <f t="shared" si="35"/>
        <v>15500</v>
      </c>
      <c r="U486" s="107">
        <f t="shared" si="36"/>
        <v>17360</v>
      </c>
      <c r="V486" s="153" t="s">
        <v>777</v>
      </c>
      <c r="W486" s="112">
        <v>2016</v>
      </c>
      <c r="X486" s="103"/>
    </row>
    <row r="487" spans="1:61" ht="50.1" customHeight="1">
      <c r="A487" s="102" t="s">
        <v>4714</v>
      </c>
      <c r="B487" s="103" t="s">
        <v>5974</v>
      </c>
      <c r="C487" s="143" t="s">
        <v>3822</v>
      </c>
      <c r="D487" s="104" t="s">
        <v>3823</v>
      </c>
      <c r="E487" s="143" t="s">
        <v>3824</v>
      </c>
      <c r="F487" s="143"/>
      <c r="G487" s="112" t="s">
        <v>4</v>
      </c>
      <c r="H487" s="103">
        <v>0</v>
      </c>
      <c r="I487" s="112">
        <v>590000000</v>
      </c>
      <c r="J487" s="105" t="s">
        <v>5</v>
      </c>
      <c r="K487" s="112" t="s">
        <v>4228</v>
      </c>
      <c r="L487" s="112" t="s">
        <v>67</v>
      </c>
      <c r="M487" s="112" t="s">
        <v>54</v>
      </c>
      <c r="N487" s="125" t="s">
        <v>3748</v>
      </c>
      <c r="O487" s="112" t="s">
        <v>3749</v>
      </c>
      <c r="P487" s="103" t="s">
        <v>1726</v>
      </c>
      <c r="Q487" s="103" t="s">
        <v>1727</v>
      </c>
      <c r="R487" s="144">
        <v>0.5</v>
      </c>
      <c r="S487" s="144">
        <v>235000</v>
      </c>
      <c r="T487" s="107">
        <f t="shared" si="35"/>
        <v>117500</v>
      </c>
      <c r="U487" s="107">
        <f t="shared" si="36"/>
        <v>131600</v>
      </c>
      <c r="V487" s="146"/>
      <c r="W487" s="112">
        <v>2016</v>
      </c>
      <c r="X487" s="146"/>
    </row>
    <row r="488" spans="1:61" s="53" customFormat="1" ht="50.1" customHeight="1">
      <c r="A488" s="102" t="s">
        <v>4715</v>
      </c>
      <c r="B488" s="103" t="s">
        <v>5974</v>
      </c>
      <c r="C488" s="104" t="s">
        <v>3825</v>
      </c>
      <c r="D488" s="104" t="s">
        <v>3823</v>
      </c>
      <c r="E488" s="104" t="s">
        <v>3826</v>
      </c>
      <c r="F488" s="104"/>
      <c r="G488" s="112" t="s">
        <v>4</v>
      </c>
      <c r="H488" s="103">
        <v>0</v>
      </c>
      <c r="I488" s="112">
        <v>590000000</v>
      </c>
      <c r="J488" s="112" t="s">
        <v>5</v>
      </c>
      <c r="K488" s="112" t="s">
        <v>4228</v>
      </c>
      <c r="L488" s="112" t="s">
        <v>67</v>
      </c>
      <c r="M488" s="112" t="s">
        <v>54</v>
      </c>
      <c r="N488" s="125" t="s">
        <v>3748</v>
      </c>
      <c r="O488" s="112" t="s">
        <v>3749</v>
      </c>
      <c r="P488" s="112">
        <v>168</v>
      </c>
      <c r="Q488" s="103" t="s">
        <v>1727</v>
      </c>
      <c r="R488" s="106">
        <v>2</v>
      </c>
      <c r="S488" s="115">
        <v>149000</v>
      </c>
      <c r="T488" s="107">
        <v>0</v>
      </c>
      <c r="U488" s="107">
        <f>T488*1.12</f>
        <v>0</v>
      </c>
      <c r="V488" s="146"/>
      <c r="W488" s="112">
        <v>2016</v>
      </c>
      <c r="X488" s="112">
        <v>19</v>
      </c>
    </row>
    <row r="489" spans="1:61" s="53" customFormat="1" ht="50.1" customHeight="1">
      <c r="A489" s="102" t="s">
        <v>7234</v>
      </c>
      <c r="B489" s="103" t="s">
        <v>5974</v>
      </c>
      <c r="C489" s="104" t="s">
        <v>3825</v>
      </c>
      <c r="D489" s="104" t="s">
        <v>3823</v>
      </c>
      <c r="E489" s="104" t="s">
        <v>3826</v>
      </c>
      <c r="F489" s="104"/>
      <c r="G489" s="112" t="s">
        <v>4</v>
      </c>
      <c r="H489" s="103">
        <v>0</v>
      </c>
      <c r="I489" s="112">
        <v>590000000</v>
      </c>
      <c r="J489" s="112" t="s">
        <v>5</v>
      </c>
      <c r="K489" s="112" t="s">
        <v>4228</v>
      </c>
      <c r="L489" s="112" t="s">
        <v>67</v>
      </c>
      <c r="M489" s="112" t="s">
        <v>54</v>
      </c>
      <c r="N489" s="125" t="s">
        <v>3748</v>
      </c>
      <c r="O489" s="112" t="s">
        <v>3749</v>
      </c>
      <c r="P489" s="112">
        <v>168</v>
      </c>
      <c r="Q489" s="103" t="s">
        <v>1727</v>
      </c>
      <c r="R489" s="106">
        <v>2</v>
      </c>
      <c r="S489" s="115">
        <v>158000</v>
      </c>
      <c r="T489" s="107">
        <f>R489*S489</f>
        <v>316000</v>
      </c>
      <c r="U489" s="107">
        <f>T489*1.12</f>
        <v>353920.00000000006</v>
      </c>
      <c r="V489" s="146"/>
      <c r="W489" s="112">
        <v>2016</v>
      </c>
      <c r="X489" s="112"/>
    </row>
    <row r="490" spans="1:61" s="29" customFormat="1" ht="50.1" customHeight="1">
      <c r="A490" s="64" t="s">
        <v>4716</v>
      </c>
      <c r="B490" s="220" t="s">
        <v>5974</v>
      </c>
      <c r="C490" s="221" t="s">
        <v>3827</v>
      </c>
      <c r="D490" s="221" t="s">
        <v>3823</v>
      </c>
      <c r="E490" s="221" t="s">
        <v>3828</v>
      </c>
      <c r="F490" s="221"/>
      <c r="G490" s="222" t="s">
        <v>4</v>
      </c>
      <c r="H490" s="220">
        <v>0</v>
      </c>
      <c r="I490" s="222">
        <v>590000000</v>
      </c>
      <c r="J490" s="222" t="s">
        <v>5</v>
      </c>
      <c r="K490" s="222" t="s">
        <v>4228</v>
      </c>
      <c r="L490" s="222" t="s">
        <v>67</v>
      </c>
      <c r="M490" s="222" t="s">
        <v>54</v>
      </c>
      <c r="N490" s="223" t="s">
        <v>3748</v>
      </c>
      <c r="O490" s="222" t="s">
        <v>3749</v>
      </c>
      <c r="P490" s="222">
        <v>168</v>
      </c>
      <c r="Q490" s="220" t="s">
        <v>1727</v>
      </c>
      <c r="R490" s="224">
        <v>2</v>
      </c>
      <c r="S490" s="225">
        <v>149000</v>
      </c>
      <c r="T490" s="226">
        <v>0</v>
      </c>
      <c r="U490" s="227">
        <f>T490*1.12</f>
        <v>0</v>
      </c>
      <c r="V490" s="228"/>
      <c r="W490" s="222">
        <v>2016</v>
      </c>
      <c r="X490" s="222">
        <v>19</v>
      </c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</row>
    <row r="491" spans="1:61" s="29" customFormat="1" ht="50.1" customHeight="1">
      <c r="A491" s="64" t="s">
        <v>6941</v>
      </c>
      <c r="B491" s="220" t="s">
        <v>5974</v>
      </c>
      <c r="C491" s="221" t="s">
        <v>3827</v>
      </c>
      <c r="D491" s="221" t="s">
        <v>3823</v>
      </c>
      <c r="E491" s="221" t="s">
        <v>3828</v>
      </c>
      <c r="F491" s="221"/>
      <c r="G491" s="222" t="s">
        <v>4</v>
      </c>
      <c r="H491" s="220">
        <v>0</v>
      </c>
      <c r="I491" s="222">
        <v>590000000</v>
      </c>
      <c r="J491" s="222" t="s">
        <v>5</v>
      </c>
      <c r="K491" s="222" t="s">
        <v>4228</v>
      </c>
      <c r="L491" s="222" t="s">
        <v>67</v>
      </c>
      <c r="M491" s="222" t="s">
        <v>54</v>
      </c>
      <c r="N491" s="223" t="s">
        <v>3748</v>
      </c>
      <c r="O491" s="222" t="s">
        <v>3749</v>
      </c>
      <c r="P491" s="222">
        <v>168</v>
      </c>
      <c r="Q491" s="220" t="s">
        <v>1727</v>
      </c>
      <c r="R491" s="224">
        <v>2</v>
      </c>
      <c r="S491" s="225">
        <v>158000</v>
      </c>
      <c r="T491" s="226">
        <f>R491*S491</f>
        <v>316000</v>
      </c>
      <c r="U491" s="227">
        <f>T491*1.12</f>
        <v>353920.00000000006</v>
      </c>
      <c r="V491" s="228"/>
      <c r="W491" s="222">
        <v>2016</v>
      </c>
      <c r="X491" s="222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</row>
    <row r="492" spans="1:61" ht="50.1" customHeight="1">
      <c r="A492" s="102" t="s">
        <v>4717</v>
      </c>
      <c r="B492" s="103" t="s">
        <v>5974</v>
      </c>
      <c r="C492" s="143" t="s">
        <v>3829</v>
      </c>
      <c r="D492" s="104" t="s">
        <v>3823</v>
      </c>
      <c r="E492" s="143" t="s">
        <v>3830</v>
      </c>
      <c r="F492" s="143"/>
      <c r="G492" s="112" t="s">
        <v>4</v>
      </c>
      <c r="H492" s="103">
        <v>0</v>
      </c>
      <c r="I492" s="112">
        <v>590000000</v>
      </c>
      <c r="J492" s="105" t="s">
        <v>5</v>
      </c>
      <c r="K492" s="112" t="s">
        <v>4228</v>
      </c>
      <c r="L492" s="112" t="s">
        <v>67</v>
      </c>
      <c r="M492" s="112" t="s">
        <v>54</v>
      </c>
      <c r="N492" s="125" t="s">
        <v>3748</v>
      </c>
      <c r="O492" s="112" t="s">
        <v>3749</v>
      </c>
      <c r="P492" s="103" t="s">
        <v>1726</v>
      </c>
      <c r="Q492" s="103" t="s">
        <v>1727</v>
      </c>
      <c r="R492" s="144">
        <v>0.2</v>
      </c>
      <c r="S492" s="144">
        <v>1096000</v>
      </c>
      <c r="T492" s="107">
        <f t="shared" si="35"/>
        <v>219200</v>
      </c>
      <c r="U492" s="107">
        <f t="shared" si="36"/>
        <v>245504.00000000003</v>
      </c>
      <c r="V492" s="146"/>
      <c r="W492" s="112">
        <v>2016</v>
      </c>
      <c r="X492" s="146"/>
    </row>
    <row r="493" spans="1:61" ht="50.1" customHeight="1">
      <c r="A493" s="229" t="s">
        <v>4718</v>
      </c>
      <c r="B493" s="220" t="s">
        <v>5974</v>
      </c>
      <c r="C493" s="221" t="s">
        <v>3831</v>
      </c>
      <c r="D493" s="221" t="s">
        <v>3823</v>
      </c>
      <c r="E493" s="221" t="s">
        <v>3832</v>
      </c>
      <c r="F493" s="221"/>
      <c r="G493" s="222" t="s">
        <v>4</v>
      </c>
      <c r="H493" s="220">
        <v>0</v>
      </c>
      <c r="I493" s="222">
        <v>590000000</v>
      </c>
      <c r="J493" s="222" t="s">
        <v>5</v>
      </c>
      <c r="K493" s="222" t="s">
        <v>4228</v>
      </c>
      <c r="L493" s="222" t="s">
        <v>67</v>
      </c>
      <c r="M493" s="222" t="s">
        <v>54</v>
      </c>
      <c r="N493" s="223" t="s">
        <v>3748</v>
      </c>
      <c r="O493" s="222" t="s">
        <v>3749</v>
      </c>
      <c r="P493" s="222">
        <v>168</v>
      </c>
      <c r="Q493" s="220" t="s">
        <v>1727</v>
      </c>
      <c r="R493" s="635">
        <v>5</v>
      </c>
      <c r="S493" s="506">
        <v>149000</v>
      </c>
      <c r="T493" s="506">
        <v>0</v>
      </c>
      <c r="U493" s="506">
        <f>T493*1.12</f>
        <v>0</v>
      </c>
      <c r="V493" s="228"/>
      <c r="W493" s="222">
        <v>2016</v>
      </c>
      <c r="X493" s="222">
        <v>19</v>
      </c>
    </row>
    <row r="494" spans="1:61" ht="50.1" customHeight="1">
      <c r="A494" s="229" t="s">
        <v>8836</v>
      </c>
      <c r="B494" s="220" t="s">
        <v>5974</v>
      </c>
      <c r="C494" s="221" t="s">
        <v>3831</v>
      </c>
      <c r="D494" s="221" t="s">
        <v>3823</v>
      </c>
      <c r="E494" s="221" t="s">
        <v>3832</v>
      </c>
      <c r="F494" s="221"/>
      <c r="G494" s="222" t="s">
        <v>4</v>
      </c>
      <c r="H494" s="220">
        <v>0</v>
      </c>
      <c r="I494" s="222">
        <v>590000000</v>
      </c>
      <c r="J494" s="222" t="s">
        <v>5</v>
      </c>
      <c r="K494" s="222" t="s">
        <v>4228</v>
      </c>
      <c r="L494" s="222" t="s">
        <v>67</v>
      </c>
      <c r="M494" s="222" t="s">
        <v>54</v>
      </c>
      <c r="N494" s="223" t="s">
        <v>3748</v>
      </c>
      <c r="O494" s="222" t="s">
        <v>3749</v>
      </c>
      <c r="P494" s="222">
        <v>168</v>
      </c>
      <c r="Q494" s="220" t="s">
        <v>1727</v>
      </c>
      <c r="R494" s="635">
        <v>5</v>
      </c>
      <c r="S494" s="506">
        <v>179000</v>
      </c>
      <c r="T494" s="506">
        <f t="shared" ref="T494" si="38">R494*S494</f>
        <v>895000</v>
      </c>
      <c r="U494" s="506">
        <f>T494*1.12</f>
        <v>1002400.0000000001</v>
      </c>
      <c r="V494" s="228"/>
      <c r="W494" s="222">
        <v>2016</v>
      </c>
      <c r="X494" s="222"/>
    </row>
    <row r="495" spans="1:61" ht="50.1" customHeight="1">
      <c r="A495" s="229" t="s">
        <v>4719</v>
      </c>
      <c r="B495" s="220" t="s">
        <v>5974</v>
      </c>
      <c r="C495" s="221" t="s">
        <v>3833</v>
      </c>
      <c r="D495" s="221" t="s">
        <v>3823</v>
      </c>
      <c r="E495" s="221" t="s">
        <v>3834</v>
      </c>
      <c r="F495" s="221"/>
      <c r="G495" s="222" t="s">
        <v>4</v>
      </c>
      <c r="H495" s="220">
        <v>0</v>
      </c>
      <c r="I495" s="222">
        <v>590000000</v>
      </c>
      <c r="J495" s="222" t="s">
        <v>5</v>
      </c>
      <c r="K495" s="222" t="s">
        <v>4228</v>
      </c>
      <c r="L495" s="222" t="s">
        <v>67</v>
      </c>
      <c r="M495" s="222" t="s">
        <v>54</v>
      </c>
      <c r="N495" s="223" t="s">
        <v>3748</v>
      </c>
      <c r="O495" s="222" t="s">
        <v>3749</v>
      </c>
      <c r="P495" s="222">
        <v>168</v>
      </c>
      <c r="Q495" s="220" t="s">
        <v>1727</v>
      </c>
      <c r="R495" s="635">
        <v>5</v>
      </c>
      <c r="S495" s="506">
        <v>149000</v>
      </c>
      <c r="T495" s="506">
        <v>0</v>
      </c>
      <c r="U495" s="506">
        <f>T495*1.12</f>
        <v>0</v>
      </c>
      <c r="V495" s="228"/>
      <c r="W495" s="222">
        <v>2016</v>
      </c>
      <c r="X495" s="222">
        <v>19</v>
      </c>
    </row>
    <row r="496" spans="1:61" ht="50.1" customHeight="1">
      <c r="A496" s="229" t="s">
        <v>8837</v>
      </c>
      <c r="B496" s="220" t="s">
        <v>5974</v>
      </c>
      <c r="C496" s="221" t="s">
        <v>3833</v>
      </c>
      <c r="D496" s="221" t="s">
        <v>3823</v>
      </c>
      <c r="E496" s="221" t="s">
        <v>3834</v>
      </c>
      <c r="F496" s="221"/>
      <c r="G496" s="222" t="s">
        <v>4</v>
      </c>
      <c r="H496" s="220">
        <v>0</v>
      </c>
      <c r="I496" s="222">
        <v>590000000</v>
      </c>
      <c r="J496" s="222" t="s">
        <v>5</v>
      </c>
      <c r="K496" s="222" t="s">
        <v>4228</v>
      </c>
      <c r="L496" s="222" t="s">
        <v>67</v>
      </c>
      <c r="M496" s="222" t="s">
        <v>54</v>
      </c>
      <c r="N496" s="223" t="s">
        <v>3748</v>
      </c>
      <c r="O496" s="222" t="s">
        <v>3749</v>
      </c>
      <c r="P496" s="222">
        <v>168</v>
      </c>
      <c r="Q496" s="220" t="s">
        <v>1727</v>
      </c>
      <c r="R496" s="635">
        <v>5</v>
      </c>
      <c r="S496" s="506">
        <v>167000</v>
      </c>
      <c r="T496" s="506">
        <f t="shared" ref="T496" si="39">R496*S496</f>
        <v>835000</v>
      </c>
      <c r="U496" s="506">
        <f>T496*1.12</f>
        <v>935200.00000000012</v>
      </c>
      <c r="V496" s="228"/>
      <c r="W496" s="222">
        <v>2016</v>
      </c>
      <c r="X496" s="222"/>
    </row>
    <row r="497" spans="1:46" ht="50.1" customHeight="1">
      <c r="A497" s="102" t="s">
        <v>4720</v>
      </c>
      <c r="B497" s="103" t="s">
        <v>5974</v>
      </c>
      <c r="C497" s="143" t="s">
        <v>3835</v>
      </c>
      <c r="D497" s="104" t="s">
        <v>3823</v>
      </c>
      <c r="E497" s="143" t="s">
        <v>3836</v>
      </c>
      <c r="F497" s="143"/>
      <c r="G497" s="112" t="s">
        <v>4</v>
      </c>
      <c r="H497" s="103">
        <v>0</v>
      </c>
      <c r="I497" s="112">
        <v>590000000</v>
      </c>
      <c r="J497" s="105" t="s">
        <v>5</v>
      </c>
      <c r="K497" s="112" t="s">
        <v>4228</v>
      </c>
      <c r="L497" s="112" t="s">
        <v>67</v>
      </c>
      <c r="M497" s="112" t="s">
        <v>54</v>
      </c>
      <c r="N497" s="125" t="s">
        <v>3748</v>
      </c>
      <c r="O497" s="112" t="s">
        <v>3749</v>
      </c>
      <c r="P497" s="103" t="s">
        <v>1726</v>
      </c>
      <c r="Q497" s="103" t="s">
        <v>1727</v>
      </c>
      <c r="R497" s="144">
        <v>5</v>
      </c>
      <c r="S497" s="144">
        <v>149000</v>
      </c>
      <c r="T497" s="107">
        <f t="shared" si="35"/>
        <v>745000</v>
      </c>
      <c r="U497" s="107">
        <f t="shared" si="36"/>
        <v>834400.00000000012</v>
      </c>
      <c r="V497" s="146"/>
      <c r="W497" s="112">
        <v>2016</v>
      </c>
      <c r="X497" s="146"/>
    </row>
    <row r="498" spans="1:46" ht="50.1" customHeight="1">
      <c r="A498" s="102" t="s">
        <v>4721</v>
      </c>
      <c r="B498" s="103" t="s">
        <v>5974</v>
      </c>
      <c r="C498" s="143" t="s">
        <v>3837</v>
      </c>
      <c r="D498" s="104" t="s">
        <v>3823</v>
      </c>
      <c r="E498" s="143" t="s">
        <v>3838</v>
      </c>
      <c r="F498" s="143"/>
      <c r="G498" s="112" t="s">
        <v>4</v>
      </c>
      <c r="H498" s="103">
        <v>0</v>
      </c>
      <c r="I498" s="112">
        <v>590000000</v>
      </c>
      <c r="J498" s="105" t="s">
        <v>5</v>
      </c>
      <c r="K498" s="112" t="s">
        <v>4228</v>
      </c>
      <c r="L498" s="112" t="s">
        <v>67</v>
      </c>
      <c r="M498" s="112" t="s">
        <v>54</v>
      </c>
      <c r="N498" s="125" t="s">
        <v>3748</v>
      </c>
      <c r="O498" s="112" t="s">
        <v>3749</v>
      </c>
      <c r="P498" s="103" t="s">
        <v>1726</v>
      </c>
      <c r="Q498" s="103" t="s">
        <v>1727</v>
      </c>
      <c r="R498" s="144">
        <v>1</v>
      </c>
      <c r="S498" s="144">
        <v>149000</v>
      </c>
      <c r="T498" s="107">
        <f t="shared" si="35"/>
        <v>149000</v>
      </c>
      <c r="U498" s="107">
        <f t="shared" si="36"/>
        <v>166880.00000000003</v>
      </c>
      <c r="V498" s="146"/>
      <c r="W498" s="112">
        <v>2016</v>
      </c>
      <c r="X498" s="146"/>
    </row>
    <row r="499" spans="1:46" ht="50.1" customHeight="1">
      <c r="A499" s="102" t="s">
        <v>4722</v>
      </c>
      <c r="B499" s="103" t="s">
        <v>5974</v>
      </c>
      <c r="C499" s="143" t="s">
        <v>3839</v>
      </c>
      <c r="D499" s="104" t="s">
        <v>3823</v>
      </c>
      <c r="E499" s="143" t="s">
        <v>3840</v>
      </c>
      <c r="F499" s="143"/>
      <c r="G499" s="112" t="s">
        <v>4</v>
      </c>
      <c r="H499" s="103">
        <v>0</v>
      </c>
      <c r="I499" s="112">
        <v>590000000</v>
      </c>
      <c r="J499" s="105" t="s">
        <v>5</v>
      </c>
      <c r="K499" s="112" t="s">
        <v>4228</v>
      </c>
      <c r="L499" s="112" t="s">
        <v>67</v>
      </c>
      <c r="M499" s="112" t="s">
        <v>54</v>
      </c>
      <c r="N499" s="125" t="s">
        <v>3748</v>
      </c>
      <c r="O499" s="112" t="s">
        <v>3749</v>
      </c>
      <c r="P499" s="103" t="s">
        <v>1726</v>
      </c>
      <c r="Q499" s="103" t="s">
        <v>1727</v>
      </c>
      <c r="R499" s="144">
        <v>5</v>
      </c>
      <c r="S499" s="144">
        <v>149000</v>
      </c>
      <c r="T499" s="107">
        <f t="shared" si="35"/>
        <v>745000</v>
      </c>
      <c r="U499" s="107">
        <f t="shared" si="36"/>
        <v>834400.00000000012</v>
      </c>
      <c r="V499" s="146"/>
      <c r="W499" s="112">
        <v>2016</v>
      </c>
      <c r="X499" s="146"/>
    </row>
    <row r="500" spans="1:46" ht="50.1" customHeight="1">
      <c r="A500" s="102" t="s">
        <v>4723</v>
      </c>
      <c r="B500" s="103" t="s">
        <v>5974</v>
      </c>
      <c r="C500" s="143" t="s">
        <v>3841</v>
      </c>
      <c r="D500" s="104" t="s">
        <v>3823</v>
      </c>
      <c r="E500" s="143" t="s">
        <v>3842</v>
      </c>
      <c r="F500" s="143"/>
      <c r="G500" s="112" t="s">
        <v>4</v>
      </c>
      <c r="H500" s="103">
        <v>0</v>
      </c>
      <c r="I500" s="112">
        <v>590000000</v>
      </c>
      <c r="J500" s="105" t="s">
        <v>5</v>
      </c>
      <c r="K500" s="112" t="s">
        <v>4228</v>
      </c>
      <c r="L500" s="112" t="s">
        <v>67</v>
      </c>
      <c r="M500" s="112" t="s">
        <v>54</v>
      </c>
      <c r="N500" s="125" t="s">
        <v>3748</v>
      </c>
      <c r="O500" s="112" t="s">
        <v>3749</v>
      </c>
      <c r="P500" s="103" t="s">
        <v>1726</v>
      </c>
      <c r="Q500" s="103" t="s">
        <v>1727</v>
      </c>
      <c r="R500" s="144">
        <v>5</v>
      </c>
      <c r="S500" s="144">
        <v>149000</v>
      </c>
      <c r="T500" s="107">
        <f t="shared" si="35"/>
        <v>745000</v>
      </c>
      <c r="U500" s="107">
        <f t="shared" si="36"/>
        <v>834400.00000000012</v>
      </c>
      <c r="V500" s="146"/>
      <c r="W500" s="112">
        <v>2016</v>
      </c>
      <c r="X500" s="146"/>
    </row>
    <row r="501" spans="1:46" ht="50.1" customHeight="1">
      <c r="A501" s="102" t="s">
        <v>4724</v>
      </c>
      <c r="B501" s="103" t="s">
        <v>5974</v>
      </c>
      <c r="C501" s="143" t="s">
        <v>3843</v>
      </c>
      <c r="D501" s="104" t="s">
        <v>3823</v>
      </c>
      <c r="E501" s="143" t="s">
        <v>3844</v>
      </c>
      <c r="F501" s="143"/>
      <c r="G501" s="112" t="s">
        <v>4</v>
      </c>
      <c r="H501" s="103">
        <v>0</v>
      </c>
      <c r="I501" s="112">
        <v>590000000</v>
      </c>
      <c r="J501" s="105" t="s">
        <v>5</v>
      </c>
      <c r="K501" s="112" t="s">
        <v>4228</v>
      </c>
      <c r="L501" s="112" t="s">
        <v>67</v>
      </c>
      <c r="M501" s="112" t="s">
        <v>54</v>
      </c>
      <c r="N501" s="125" t="s">
        <v>3748</v>
      </c>
      <c r="O501" s="112" t="s">
        <v>3749</v>
      </c>
      <c r="P501" s="103" t="s">
        <v>1726</v>
      </c>
      <c r="Q501" s="103" t="s">
        <v>1727</v>
      </c>
      <c r="R501" s="144">
        <v>1</v>
      </c>
      <c r="S501" s="144">
        <v>149000</v>
      </c>
      <c r="T501" s="107">
        <f t="shared" si="35"/>
        <v>149000</v>
      </c>
      <c r="U501" s="107">
        <f t="shared" si="36"/>
        <v>166880.00000000003</v>
      </c>
      <c r="V501" s="146"/>
      <c r="W501" s="112">
        <v>2016</v>
      </c>
      <c r="X501" s="146"/>
    </row>
    <row r="502" spans="1:46" s="29" customFormat="1" ht="50.1" customHeight="1">
      <c r="A502" s="64" t="s">
        <v>4725</v>
      </c>
      <c r="B502" s="220" t="s">
        <v>5974</v>
      </c>
      <c r="C502" s="221" t="s">
        <v>3845</v>
      </c>
      <c r="D502" s="221" t="s">
        <v>3823</v>
      </c>
      <c r="E502" s="221" t="s">
        <v>3846</v>
      </c>
      <c r="F502" s="221"/>
      <c r="G502" s="222" t="s">
        <v>4</v>
      </c>
      <c r="H502" s="220">
        <v>0</v>
      </c>
      <c r="I502" s="222">
        <v>590000000</v>
      </c>
      <c r="J502" s="222" t="s">
        <v>5</v>
      </c>
      <c r="K502" s="222" t="s">
        <v>4228</v>
      </c>
      <c r="L502" s="222" t="s">
        <v>67</v>
      </c>
      <c r="M502" s="222" t="s">
        <v>54</v>
      </c>
      <c r="N502" s="223" t="s">
        <v>3748</v>
      </c>
      <c r="O502" s="222" t="s">
        <v>3749</v>
      </c>
      <c r="P502" s="222">
        <v>168</v>
      </c>
      <c r="Q502" s="220" t="s">
        <v>1727</v>
      </c>
      <c r="R502" s="224">
        <v>5</v>
      </c>
      <c r="S502" s="225">
        <v>149000</v>
      </c>
      <c r="T502" s="226">
        <v>0</v>
      </c>
      <c r="U502" s="227">
        <f>T502*1.12</f>
        <v>0</v>
      </c>
      <c r="V502" s="228"/>
      <c r="W502" s="222">
        <v>2016</v>
      </c>
      <c r="X502" s="222">
        <v>19</v>
      </c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</row>
    <row r="503" spans="1:46" s="29" customFormat="1" ht="50.1" customHeight="1">
      <c r="A503" s="64" t="s">
        <v>6939</v>
      </c>
      <c r="B503" s="220" t="s">
        <v>5974</v>
      </c>
      <c r="C503" s="221" t="s">
        <v>3845</v>
      </c>
      <c r="D503" s="221" t="s">
        <v>3823</v>
      </c>
      <c r="E503" s="221" t="s">
        <v>3846</v>
      </c>
      <c r="F503" s="221"/>
      <c r="G503" s="222" t="s">
        <v>4</v>
      </c>
      <c r="H503" s="220">
        <v>0</v>
      </c>
      <c r="I503" s="222">
        <v>590000000</v>
      </c>
      <c r="J503" s="222" t="s">
        <v>5</v>
      </c>
      <c r="K503" s="222" t="s">
        <v>4228</v>
      </c>
      <c r="L503" s="222" t="s">
        <v>67</v>
      </c>
      <c r="M503" s="222" t="s">
        <v>54</v>
      </c>
      <c r="N503" s="223" t="s">
        <v>3748</v>
      </c>
      <c r="O503" s="222" t="s">
        <v>3749</v>
      </c>
      <c r="P503" s="222">
        <v>168</v>
      </c>
      <c r="Q503" s="220" t="s">
        <v>1727</v>
      </c>
      <c r="R503" s="224">
        <v>5</v>
      </c>
      <c r="S503" s="225">
        <v>158000</v>
      </c>
      <c r="T503" s="226">
        <f>R503*S503</f>
        <v>790000</v>
      </c>
      <c r="U503" s="227">
        <f>T503*1.12</f>
        <v>884800.00000000012</v>
      </c>
      <c r="V503" s="228"/>
      <c r="W503" s="222">
        <v>2016</v>
      </c>
      <c r="X503" s="222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</row>
    <row r="504" spans="1:46" ht="50.1" customHeight="1">
      <c r="A504" s="102" t="s">
        <v>4726</v>
      </c>
      <c r="B504" s="103" t="s">
        <v>5974</v>
      </c>
      <c r="C504" s="143" t="s">
        <v>3847</v>
      </c>
      <c r="D504" s="104" t="s">
        <v>3823</v>
      </c>
      <c r="E504" s="143" t="s">
        <v>3848</v>
      </c>
      <c r="F504" s="143"/>
      <c r="G504" s="112" t="s">
        <v>4</v>
      </c>
      <c r="H504" s="103">
        <v>0</v>
      </c>
      <c r="I504" s="112">
        <v>590000000</v>
      </c>
      <c r="J504" s="105" t="s">
        <v>5</v>
      </c>
      <c r="K504" s="112" t="s">
        <v>4228</v>
      </c>
      <c r="L504" s="112" t="s">
        <v>67</v>
      </c>
      <c r="M504" s="112" t="s">
        <v>54</v>
      </c>
      <c r="N504" s="125" t="s">
        <v>3748</v>
      </c>
      <c r="O504" s="112" t="s">
        <v>3749</v>
      </c>
      <c r="P504" s="103" t="s">
        <v>1726</v>
      </c>
      <c r="Q504" s="103" t="s">
        <v>1727</v>
      </c>
      <c r="R504" s="144">
        <v>10</v>
      </c>
      <c r="S504" s="144">
        <v>149000</v>
      </c>
      <c r="T504" s="107">
        <f t="shared" si="35"/>
        <v>1490000</v>
      </c>
      <c r="U504" s="107">
        <f t="shared" si="36"/>
        <v>1668800.0000000002</v>
      </c>
      <c r="V504" s="146"/>
      <c r="W504" s="112">
        <v>2016</v>
      </c>
      <c r="X504" s="146"/>
    </row>
    <row r="505" spans="1:46" ht="50.1" customHeight="1">
      <c r="A505" s="229" t="s">
        <v>4727</v>
      </c>
      <c r="B505" s="220" t="s">
        <v>5974</v>
      </c>
      <c r="C505" s="221" t="s">
        <v>3849</v>
      </c>
      <c r="D505" s="221" t="s">
        <v>3823</v>
      </c>
      <c r="E505" s="221" t="s">
        <v>3850</v>
      </c>
      <c r="F505" s="221"/>
      <c r="G505" s="222" t="s">
        <v>4</v>
      </c>
      <c r="H505" s="220">
        <v>0</v>
      </c>
      <c r="I505" s="222">
        <v>590000000</v>
      </c>
      <c r="J505" s="222" t="s">
        <v>5</v>
      </c>
      <c r="K505" s="222" t="s">
        <v>4228</v>
      </c>
      <c r="L505" s="222" t="s">
        <v>67</v>
      </c>
      <c r="M505" s="222" t="s">
        <v>54</v>
      </c>
      <c r="N505" s="223" t="s">
        <v>3748</v>
      </c>
      <c r="O505" s="222" t="s">
        <v>3749</v>
      </c>
      <c r="P505" s="222">
        <v>168</v>
      </c>
      <c r="Q505" s="220" t="s">
        <v>1727</v>
      </c>
      <c r="R505" s="635">
        <v>10</v>
      </c>
      <c r="S505" s="506">
        <v>149000</v>
      </c>
      <c r="T505" s="506">
        <v>0</v>
      </c>
      <c r="U505" s="506">
        <f>T505*1.12</f>
        <v>0</v>
      </c>
      <c r="V505" s="228"/>
      <c r="W505" s="222">
        <v>2016</v>
      </c>
      <c r="X505" s="222">
        <v>19</v>
      </c>
    </row>
    <row r="506" spans="1:46" ht="50.1" customHeight="1">
      <c r="A506" s="229" t="s">
        <v>8840</v>
      </c>
      <c r="B506" s="220" t="s">
        <v>5974</v>
      </c>
      <c r="C506" s="221" t="s">
        <v>3849</v>
      </c>
      <c r="D506" s="221" t="s">
        <v>3823</v>
      </c>
      <c r="E506" s="221" t="s">
        <v>3850</v>
      </c>
      <c r="F506" s="221"/>
      <c r="G506" s="222" t="s">
        <v>4</v>
      </c>
      <c r="H506" s="220">
        <v>0</v>
      </c>
      <c r="I506" s="222">
        <v>590000000</v>
      </c>
      <c r="J506" s="222" t="s">
        <v>5</v>
      </c>
      <c r="K506" s="222" t="s">
        <v>4228</v>
      </c>
      <c r="L506" s="222" t="s">
        <v>67</v>
      </c>
      <c r="M506" s="222" t="s">
        <v>54</v>
      </c>
      <c r="N506" s="223" t="s">
        <v>3748</v>
      </c>
      <c r="O506" s="222" t="s">
        <v>3749</v>
      </c>
      <c r="P506" s="222">
        <v>168</v>
      </c>
      <c r="Q506" s="220" t="s">
        <v>1727</v>
      </c>
      <c r="R506" s="635">
        <v>10</v>
      </c>
      <c r="S506" s="506">
        <v>184000</v>
      </c>
      <c r="T506" s="506">
        <f t="shared" ref="T506" si="40">R506*S506</f>
        <v>1840000</v>
      </c>
      <c r="U506" s="506">
        <f>T506*1.12</f>
        <v>2060800.0000000002</v>
      </c>
      <c r="V506" s="228"/>
      <c r="W506" s="222">
        <v>2016</v>
      </c>
      <c r="X506" s="222"/>
    </row>
    <row r="507" spans="1:46" ht="50.1" customHeight="1">
      <c r="A507" s="102" t="s">
        <v>4728</v>
      </c>
      <c r="B507" s="103" t="s">
        <v>5974</v>
      </c>
      <c r="C507" s="143" t="s">
        <v>3851</v>
      </c>
      <c r="D507" s="104" t="s">
        <v>3823</v>
      </c>
      <c r="E507" s="143" t="s">
        <v>3852</v>
      </c>
      <c r="F507" s="143"/>
      <c r="G507" s="112" t="s">
        <v>4</v>
      </c>
      <c r="H507" s="103">
        <v>0</v>
      </c>
      <c r="I507" s="112">
        <v>590000000</v>
      </c>
      <c r="J507" s="105" t="s">
        <v>5</v>
      </c>
      <c r="K507" s="112" t="s">
        <v>4228</v>
      </c>
      <c r="L507" s="112" t="s">
        <v>67</v>
      </c>
      <c r="M507" s="112" t="s">
        <v>54</v>
      </c>
      <c r="N507" s="125" t="s">
        <v>3748</v>
      </c>
      <c r="O507" s="112" t="s">
        <v>3749</v>
      </c>
      <c r="P507" s="103" t="s">
        <v>1726</v>
      </c>
      <c r="Q507" s="103" t="s">
        <v>1727</v>
      </c>
      <c r="R507" s="144">
        <v>1</v>
      </c>
      <c r="S507" s="144">
        <v>149000</v>
      </c>
      <c r="T507" s="107">
        <f t="shared" ref="T507:T593" si="41">R507*S507</f>
        <v>149000</v>
      </c>
      <c r="U507" s="107">
        <f t="shared" ref="U507:U593" si="42">T507*1.12</f>
        <v>166880.00000000003</v>
      </c>
      <c r="V507" s="146"/>
      <c r="W507" s="112">
        <v>2016</v>
      </c>
      <c r="X507" s="146"/>
    </row>
    <row r="508" spans="1:46" s="29" customFormat="1" ht="50.1" customHeight="1">
      <c r="A508" s="142" t="s">
        <v>4729</v>
      </c>
      <c r="B508" s="103" t="s">
        <v>5974</v>
      </c>
      <c r="C508" s="104" t="s">
        <v>3853</v>
      </c>
      <c r="D508" s="104" t="s">
        <v>3823</v>
      </c>
      <c r="E508" s="104" t="s">
        <v>3854</v>
      </c>
      <c r="F508" s="104"/>
      <c r="G508" s="112" t="s">
        <v>4</v>
      </c>
      <c r="H508" s="103">
        <v>0</v>
      </c>
      <c r="I508" s="112">
        <v>590000000</v>
      </c>
      <c r="J508" s="112" t="s">
        <v>5</v>
      </c>
      <c r="K508" s="112" t="s">
        <v>4228</v>
      </c>
      <c r="L508" s="112" t="s">
        <v>67</v>
      </c>
      <c r="M508" s="112" t="s">
        <v>54</v>
      </c>
      <c r="N508" s="125" t="s">
        <v>3748</v>
      </c>
      <c r="O508" s="112" t="s">
        <v>3749</v>
      </c>
      <c r="P508" s="112">
        <v>168</v>
      </c>
      <c r="Q508" s="103" t="s">
        <v>1727</v>
      </c>
      <c r="R508" s="106">
        <v>1</v>
      </c>
      <c r="S508" s="106">
        <v>149000</v>
      </c>
      <c r="T508" s="294">
        <v>0</v>
      </c>
      <c r="U508" s="107">
        <f>T508*1.12</f>
        <v>0</v>
      </c>
      <c r="V508" s="146"/>
      <c r="W508" s="112">
        <v>2016</v>
      </c>
      <c r="X508" s="112">
        <v>19</v>
      </c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</row>
    <row r="509" spans="1:46" s="29" customFormat="1" ht="50.1" customHeight="1">
      <c r="A509" s="142" t="s">
        <v>7737</v>
      </c>
      <c r="B509" s="103" t="s">
        <v>5974</v>
      </c>
      <c r="C509" s="104" t="s">
        <v>3853</v>
      </c>
      <c r="D509" s="104" t="s">
        <v>3823</v>
      </c>
      <c r="E509" s="104" t="s">
        <v>3854</v>
      </c>
      <c r="F509" s="104"/>
      <c r="G509" s="112" t="s">
        <v>4</v>
      </c>
      <c r="H509" s="103">
        <v>0</v>
      </c>
      <c r="I509" s="112">
        <v>590000000</v>
      </c>
      <c r="J509" s="112" t="s">
        <v>5</v>
      </c>
      <c r="K509" s="112" t="s">
        <v>4228</v>
      </c>
      <c r="L509" s="112" t="s">
        <v>67</v>
      </c>
      <c r="M509" s="112" t="s">
        <v>54</v>
      </c>
      <c r="N509" s="125" t="s">
        <v>3748</v>
      </c>
      <c r="O509" s="112" t="s">
        <v>3749</v>
      </c>
      <c r="P509" s="112">
        <v>168</v>
      </c>
      <c r="Q509" s="103" t="s">
        <v>1727</v>
      </c>
      <c r="R509" s="106">
        <v>1</v>
      </c>
      <c r="S509" s="106">
        <v>158000</v>
      </c>
      <c r="T509" s="294">
        <f>R509*S509</f>
        <v>158000</v>
      </c>
      <c r="U509" s="107">
        <f>T509*1.12</f>
        <v>176960.00000000003</v>
      </c>
      <c r="V509" s="146"/>
      <c r="W509" s="112">
        <v>2016</v>
      </c>
      <c r="X509" s="112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</row>
    <row r="510" spans="1:46" s="29" customFormat="1" ht="50.1" customHeight="1">
      <c r="A510" s="64" t="s">
        <v>4730</v>
      </c>
      <c r="B510" s="220" t="s">
        <v>5974</v>
      </c>
      <c r="C510" s="221" t="s">
        <v>3855</v>
      </c>
      <c r="D510" s="221" t="s">
        <v>3823</v>
      </c>
      <c r="E510" s="221" t="s">
        <v>3856</v>
      </c>
      <c r="F510" s="221"/>
      <c r="G510" s="222" t="s">
        <v>4</v>
      </c>
      <c r="H510" s="220">
        <v>0</v>
      </c>
      <c r="I510" s="222">
        <v>590000000</v>
      </c>
      <c r="J510" s="222" t="s">
        <v>5</v>
      </c>
      <c r="K510" s="222" t="s">
        <v>4228</v>
      </c>
      <c r="L510" s="222" t="s">
        <v>67</v>
      </c>
      <c r="M510" s="222" t="s">
        <v>54</v>
      </c>
      <c r="N510" s="223" t="s">
        <v>3748</v>
      </c>
      <c r="O510" s="222" t="s">
        <v>3749</v>
      </c>
      <c r="P510" s="222">
        <v>168</v>
      </c>
      <c r="Q510" s="220" t="s">
        <v>1727</v>
      </c>
      <c r="R510" s="224">
        <v>1</v>
      </c>
      <c r="S510" s="225">
        <v>149000</v>
      </c>
      <c r="T510" s="226">
        <v>0</v>
      </c>
      <c r="U510" s="227">
        <f>T510*1.12</f>
        <v>0</v>
      </c>
      <c r="V510" s="228"/>
      <c r="W510" s="222">
        <v>2016</v>
      </c>
      <c r="X510" s="222">
        <v>19</v>
      </c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</row>
    <row r="511" spans="1:46" s="29" customFormat="1" ht="50.1" customHeight="1">
      <c r="A511" s="64" t="s">
        <v>6956</v>
      </c>
      <c r="B511" s="220" t="s">
        <v>5974</v>
      </c>
      <c r="C511" s="221" t="s">
        <v>3855</v>
      </c>
      <c r="D511" s="221" t="s">
        <v>3823</v>
      </c>
      <c r="E511" s="221" t="s">
        <v>3856</v>
      </c>
      <c r="F511" s="221"/>
      <c r="G511" s="222" t="s">
        <v>4</v>
      </c>
      <c r="H511" s="220">
        <v>0</v>
      </c>
      <c r="I511" s="222">
        <v>590000000</v>
      </c>
      <c r="J511" s="222" t="s">
        <v>5</v>
      </c>
      <c r="K511" s="222" t="s">
        <v>4228</v>
      </c>
      <c r="L511" s="222" t="s">
        <v>67</v>
      </c>
      <c r="M511" s="222" t="s">
        <v>54</v>
      </c>
      <c r="N511" s="223" t="s">
        <v>3748</v>
      </c>
      <c r="O511" s="222" t="s">
        <v>3749</v>
      </c>
      <c r="P511" s="222">
        <v>168</v>
      </c>
      <c r="Q511" s="220" t="s">
        <v>1727</v>
      </c>
      <c r="R511" s="224">
        <v>1</v>
      </c>
      <c r="S511" s="225">
        <v>161000</v>
      </c>
      <c r="T511" s="226">
        <f>R511*S511</f>
        <v>161000</v>
      </c>
      <c r="U511" s="227">
        <f>T511*1.12</f>
        <v>180320.00000000003</v>
      </c>
      <c r="V511" s="228"/>
      <c r="W511" s="222">
        <v>2016</v>
      </c>
      <c r="X511" s="222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</row>
    <row r="512" spans="1:46" ht="50.1" customHeight="1">
      <c r="A512" s="102" t="s">
        <v>4731</v>
      </c>
      <c r="B512" s="103" t="s">
        <v>5974</v>
      </c>
      <c r="C512" s="143" t="s">
        <v>3857</v>
      </c>
      <c r="D512" s="104" t="s">
        <v>3823</v>
      </c>
      <c r="E512" s="143" t="s">
        <v>3858</v>
      </c>
      <c r="F512" s="143"/>
      <c r="G512" s="112" t="s">
        <v>4</v>
      </c>
      <c r="H512" s="103">
        <v>0</v>
      </c>
      <c r="I512" s="112">
        <v>590000000</v>
      </c>
      <c r="J512" s="105" t="s">
        <v>5</v>
      </c>
      <c r="K512" s="112" t="s">
        <v>4228</v>
      </c>
      <c r="L512" s="112" t="s">
        <v>67</v>
      </c>
      <c r="M512" s="112" t="s">
        <v>54</v>
      </c>
      <c r="N512" s="125" t="s">
        <v>3748</v>
      </c>
      <c r="O512" s="112" t="s">
        <v>3749</v>
      </c>
      <c r="P512" s="103" t="s">
        <v>1726</v>
      </c>
      <c r="Q512" s="103" t="s">
        <v>1727</v>
      </c>
      <c r="R512" s="144">
        <v>2</v>
      </c>
      <c r="S512" s="144">
        <v>149000</v>
      </c>
      <c r="T512" s="107">
        <f t="shared" si="41"/>
        <v>298000</v>
      </c>
      <c r="U512" s="107">
        <f t="shared" si="42"/>
        <v>333760.00000000006</v>
      </c>
      <c r="V512" s="146"/>
      <c r="W512" s="112">
        <v>2016</v>
      </c>
      <c r="X512" s="146"/>
    </row>
    <row r="513" spans="1:44" ht="50.1" customHeight="1">
      <c r="A513" s="102" t="s">
        <v>4732</v>
      </c>
      <c r="B513" s="103" t="s">
        <v>5974</v>
      </c>
      <c r="C513" s="143" t="s">
        <v>3859</v>
      </c>
      <c r="D513" s="104" t="s">
        <v>3823</v>
      </c>
      <c r="E513" s="143" t="s">
        <v>3860</v>
      </c>
      <c r="F513" s="143"/>
      <c r="G513" s="112" t="s">
        <v>4</v>
      </c>
      <c r="H513" s="103">
        <v>0</v>
      </c>
      <c r="I513" s="112">
        <v>590000000</v>
      </c>
      <c r="J513" s="105" t="s">
        <v>5</v>
      </c>
      <c r="K513" s="112" t="s">
        <v>4228</v>
      </c>
      <c r="L513" s="112" t="s">
        <v>67</v>
      </c>
      <c r="M513" s="112" t="s">
        <v>54</v>
      </c>
      <c r="N513" s="125" t="s">
        <v>3748</v>
      </c>
      <c r="O513" s="112" t="s">
        <v>3749</v>
      </c>
      <c r="P513" s="103" t="s">
        <v>1726</v>
      </c>
      <c r="Q513" s="103" t="s">
        <v>1727</v>
      </c>
      <c r="R513" s="144">
        <v>0.2</v>
      </c>
      <c r="S513" s="144">
        <v>235000</v>
      </c>
      <c r="T513" s="107">
        <f t="shared" si="41"/>
        <v>47000</v>
      </c>
      <c r="U513" s="107">
        <f t="shared" si="42"/>
        <v>52640.000000000007</v>
      </c>
      <c r="V513" s="146"/>
      <c r="W513" s="112">
        <v>2016</v>
      </c>
      <c r="X513" s="146"/>
    </row>
    <row r="514" spans="1:44" ht="50.1" customHeight="1">
      <c r="A514" s="102" t="s">
        <v>4733</v>
      </c>
      <c r="B514" s="103" t="s">
        <v>5974</v>
      </c>
      <c r="C514" s="143" t="s">
        <v>3861</v>
      </c>
      <c r="D514" s="104" t="s">
        <v>3823</v>
      </c>
      <c r="E514" s="143" t="s">
        <v>3862</v>
      </c>
      <c r="F514" s="143"/>
      <c r="G514" s="112" t="s">
        <v>4</v>
      </c>
      <c r="H514" s="103">
        <v>0</v>
      </c>
      <c r="I514" s="112">
        <v>590000000</v>
      </c>
      <c r="J514" s="105" t="s">
        <v>5</v>
      </c>
      <c r="K514" s="112" t="s">
        <v>4228</v>
      </c>
      <c r="L514" s="112" t="s">
        <v>67</v>
      </c>
      <c r="M514" s="112" t="s">
        <v>54</v>
      </c>
      <c r="N514" s="125" t="s">
        <v>3748</v>
      </c>
      <c r="O514" s="112" t="s">
        <v>3749</v>
      </c>
      <c r="P514" s="103" t="s">
        <v>1726</v>
      </c>
      <c r="Q514" s="103" t="s">
        <v>1727</v>
      </c>
      <c r="R514" s="144">
        <v>2</v>
      </c>
      <c r="S514" s="144">
        <v>149000</v>
      </c>
      <c r="T514" s="107">
        <f t="shared" si="41"/>
        <v>298000</v>
      </c>
      <c r="U514" s="107">
        <f t="shared" si="42"/>
        <v>333760.00000000006</v>
      </c>
      <c r="V514" s="146"/>
      <c r="W514" s="112">
        <v>2016</v>
      </c>
      <c r="X514" s="146"/>
    </row>
    <row r="515" spans="1:44" ht="50.1" customHeight="1">
      <c r="A515" s="102" t="s">
        <v>4734</v>
      </c>
      <c r="B515" s="103" t="s">
        <v>5974</v>
      </c>
      <c r="C515" s="143" t="s">
        <v>3863</v>
      </c>
      <c r="D515" s="104" t="s">
        <v>3823</v>
      </c>
      <c r="E515" s="143" t="s">
        <v>3864</v>
      </c>
      <c r="F515" s="143"/>
      <c r="G515" s="112" t="s">
        <v>4</v>
      </c>
      <c r="H515" s="103">
        <v>0</v>
      </c>
      <c r="I515" s="112">
        <v>590000000</v>
      </c>
      <c r="J515" s="105" t="s">
        <v>5</v>
      </c>
      <c r="K515" s="112" t="s">
        <v>4228</v>
      </c>
      <c r="L515" s="112" t="s">
        <v>67</v>
      </c>
      <c r="M515" s="112" t="s">
        <v>54</v>
      </c>
      <c r="N515" s="125" t="s">
        <v>3748</v>
      </c>
      <c r="O515" s="112" t="s">
        <v>3749</v>
      </c>
      <c r="P515" s="103" t="s">
        <v>1726</v>
      </c>
      <c r="Q515" s="103" t="s">
        <v>1727</v>
      </c>
      <c r="R515" s="144">
        <v>5</v>
      </c>
      <c r="S515" s="144">
        <v>149000</v>
      </c>
      <c r="T515" s="107">
        <f t="shared" si="41"/>
        <v>745000</v>
      </c>
      <c r="U515" s="107">
        <f t="shared" si="42"/>
        <v>834400.00000000012</v>
      </c>
      <c r="V515" s="146"/>
      <c r="W515" s="112">
        <v>2016</v>
      </c>
      <c r="X515" s="146"/>
    </row>
    <row r="516" spans="1:44" s="29" customFormat="1" ht="50.1" customHeight="1">
      <c r="A516" s="57" t="s">
        <v>4735</v>
      </c>
      <c r="B516" s="103" t="s">
        <v>5974</v>
      </c>
      <c r="C516" s="104" t="s">
        <v>3865</v>
      </c>
      <c r="D516" s="104" t="s">
        <v>3823</v>
      </c>
      <c r="E516" s="104" t="s">
        <v>3866</v>
      </c>
      <c r="F516" s="104"/>
      <c r="G516" s="112" t="s">
        <v>4</v>
      </c>
      <c r="H516" s="103">
        <v>0</v>
      </c>
      <c r="I516" s="112">
        <v>590000000</v>
      </c>
      <c r="J516" s="112" t="s">
        <v>5</v>
      </c>
      <c r="K516" s="112" t="s">
        <v>4228</v>
      </c>
      <c r="L516" s="112" t="s">
        <v>67</v>
      </c>
      <c r="M516" s="112" t="s">
        <v>54</v>
      </c>
      <c r="N516" s="125" t="s">
        <v>3748</v>
      </c>
      <c r="O516" s="112" t="s">
        <v>3749</v>
      </c>
      <c r="P516" s="112">
        <v>168</v>
      </c>
      <c r="Q516" s="103" t="s">
        <v>1727</v>
      </c>
      <c r="R516" s="106">
        <v>5</v>
      </c>
      <c r="S516" s="106">
        <v>149000</v>
      </c>
      <c r="T516" s="294">
        <v>0</v>
      </c>
      <c r="U516" s="107">
        <v>0</v>
      </c>
      <c r="V516" s="112"/>
      <c r="W516" s="112">
        <v>2016</v>
      </c>
      <c r="X516" s="112" t="s">
        <v>7368</v>
      </c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</row>
    <row r="517" spans="1:44" s="29" customFormat="1" ht="50.1" customHeight="1">
      <c r="A517" s="57" t="s">
        <v>7480</v>
      </c>
      <c r="B517" s="103" t="s">
        <v>5974</v>
      </c>
      <c r="C517" s="104" t="s">
        <v>3865</v>
      </c>
      <c r="D517" s="104" t="s">
        <v>3823</v>
      </c>
      <c r="E517" s="104" t="s">
        <v>3866</v>
      </c>
      <c r="F517" s="104"/>
      <c r="G517" s="112" t="s">
        <v>4</v>
      </c>
      <c r="H517" s="103">
        <v>0</v>
      </c>
      <c r="I517" s="112">
        <v>590000000</v>
      </c>
      <c r="J517" s="112" t="s">
        <v>5</v>
      </c>
      <c r="K517" s="112" t="s">
        <v>4228</v>
      </c>
      <c r="L517" s="112" t="s">
        <v>67</v>
      </c>
      <c r="M517" s="112" t="s">
        <v>54</v>
      </c>
      <c r="N517" s="125" t="s">
        <v>7474</v>
      </c>
      <c r="O517" s="112" t="s">
        <v>2102</v>
      </c>
      <c r="P517" s="112">
        <v>168</v>
      </c>
      <c r="Q517" s="103" t="s">
        <v>1727</v>
      </c>
      <c r="R517" s="106">
        <v>5</v>
      </c>
      <c r="S517" s="106">
        <v>161000</v>
      </c>
      <c r="T517" s="294">
        <f>R517*S517</f>
        <v>805000</v>
      </c>
      <c r="U517" s="107">
        <f>T517*1.12</f>
        <v>901600.00000000012</v>
      </c>
      <c r="V517" s="112"/>
      <c r="W517" s="112">
        <v>2016</v>
      </c>
      <c r="X517" s="103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</row>
    <row r="518" spans="1:44" s="29" customFormat="1" ht="50.1" customHeight="1">
      <c r="A518" s="64" t="s">
        <v>4736</v>
      </c>
      <c r="B518" s="220" t="s">
        <v>5974</v>
      </c>
      <c r="C518" s="221" t="s">
        <v>3867</v>
      </c>
      <c r="D518" s="221" t="s">
        <v>3823</v>
      </c>
      <c r="E518" s="221" t="s">
        <v>3868</v>
      </c>
      <c r="F518" s="221"/>
      <c r="G518" s="222" t="s">
        <v>4</v>
      </c>
      <c r="H518" s="220">
        <v>0</v>
      </c>
      <c r="I518" s="222">
        <v>590000000</v>
      </c>
      <c r="J518" s="222" t="s">
        <v>5</v>
      </c>
      <c r="K518" s="222" t="s">
        <v>4228</v>
      </c>
      <c r="L518" s="222" t="s">
        <v>67</v>
      </c>
      <c r="M518" s="222" t="s">
        <v>54</v>
      </c>
      <c r="N518" s="223" t="s">
        <v>3748</v>
      </c>
      <c r="O518" s="222" t="s">
        <v>3749</v>
      </c>
      <c r="P518" s="222">
        <v>168</v>
      </c>
      <c r="Q518" s="220" t="s">
        <v>1727</v>
      </c>
      <c r="R518" s="224">
        <v>5</v>
      </c>
      <c r="S518" s="225">
        <v>149000</v>
      </c>
      <c r="T518" s="226">
        <v>0</v>
      </c>
      <c r="U518" s="227">
        <f>T518*1.12</f>
        <v>0</v>
      </c>
      <c r="V518" s="228"/>
      <c r="W518" s="222">
        <v>2016</v>
      </c>
      <c r="X518" s="222">
        <v>19</v>
      </c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</row>
    <row r="519" spans="1:44" s="29" customFormat="1" ht="50.1" customHeight="1">
      <c r="A519" s="64" t="s">
        <v>6960</v>
      </c>
      <c r="B519" s="220" t="s">
        <v>5974</v>
      </c>
      <c r="C519" s="221" t="s">
        <v>3867</v>
      </c>
      <c r="D519" s="221" t="s">
        <v>3823</v>
      </c>
      <c r="E519" s="221" t="s">
        <v>3868</v>
      </c>
      <c r="F519" s="221"/>
      <c r="G519" s="222" t="s">
        <v>4</v>
      </c>
      <c r="H519" s="220">
        <v>0</v>
      </c>
      <c r="I519" s="222">
        <v>590000000</v>
      </c>
      <c r="J519" s="222" t="s">
        <v>5</v>
      </c>
      <c r="K519" s="222" t="s">
        <v>4228</v>
      </c>
      <c r="L519" s="222" t="s">
        <v>67</v>
      </c>
      <c r="M519" s="222" t="s">
        <v>54</v>
      </c>
      <c r="N519" s="223" t="s">
        <v>3748</v>
      </c>
      <c r="O519" s="222" t="s">
        <v>3749</v>
      </c>
      <c r="P519" s="222">
        <v>168</v>
      </c>
      <c r="Q519" s="220" t="s">
        <v>1727</v>
      </c>
      <c r="R519" s="224">
        <v>5</v>
      </c>
      <c r="S519" s="225">
        <v>171000</v>
      </c>
      <c r="T519" s="226">
        <f>R519*S519</f>
        <v>855000</v>
      </c>
      <c r="U519" s="227">
        <f>T519*1.12</f>
        <v>957600.00000000012</v>
      </c>
      <c r="V519" s="228"/>
      <c r="W519" s="222">
        <v>2016</v>
      </c>
      <c r="X519" s="222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</row>
    <row r="520" spans="1:44" ht="50.1" customHeight="1">
      <c r="A520" s="102" t="s">
        <v>4737</v>
      </c>
      <c r="B520" s="103" t="s">
        <v>5974</v>
      </c>
      <c r="C520" s="143" t="s">
        <v>3869</v>
      </c>
      <c r="D520" s="104" t="s">
        <v>3823</v>
      </c>
      <c r="E520" s="143" t="s">
        <v>3870</v>
      </c>
      <c r="F520" s="143"/>
      <c r="G520" s="112" t="s">
        <v>4</v>
      </c>
      <c r="H520" s="103">
        <v>0</v>
      </c>
      <c r="I520" s="112">
        <v>590000000</v>
      </c>
      <c r="J520" s="105" t="s">
        <v>5</v>
      </c>
      <c r="K520" s="112" t="s">
        <v>4228</v>
      </c>
      <c r="L520" s="112" t="s">
        <v>67</v>
      </c>
      <c r="M520" s="112" t="s">
        <v>54</v>
      </c>
      <c r="N520" s="125" t="s">
        <v>3748</v>
      </c>
      <c r="O520" s="112" t="s">
        <v>3749</v>
      </c>
      <c r="P520" s="103" t="s">
        <v>1726</v>
      </c>
      <c r="Q520" s="103" t="s">
        <v>1727</v>
      </c>
      <c r="R520" s="144">
        <v>5</v>
      </c>
      <c r="S520" s="144">
        <v>143000</v>
      </c>
      <c r="T520" s="107">
        <f t="shared" si="41"/>
        <v>715000</v>
      </c>
      <c r="U520" s="107">
        <f t="shared" si="42"/>
        <v>800800.00000000012</v>
      </c>
      <c r="V520" s="146"/>
      <c r="W520" s="112">
        <v>2016</v>
      </c>
      <c r="X520" s="146"/>
    </row>
    <row r="521" spans="1:44" s="29" customFormat="1" ht="50.1" customHeight="1">
      <c r="A521" s="57" t="s">
        <v>4738</v>
      </c>
      <c r="B521" s="103" t="s">
        <v>5974</v>
      </c>
      <c r="C521" s="104" t="s">
        <v>3871</v>
      </c>
      <c r="D521" s="104" t="s">
        <v>3823</v>
      </c>
      <c r="E521" s="104" t="s">
        <v>3872</v>
      </c>
      <c r="F521" s="104"/>
      <c r="G521" s="112" t="s">
        <v>4</v>
      </c>
      <c r="H521" s="103">
        <v>0</v>
      </c>
      <c r="I521" s="112">
        <v>590000000</v>
      </c>
      <c r="J521" s="112" t="s">
        <v>5</v>
      </c>
      <c r="K521" s="112" t="s">
        <v>4228</v>
      </c>
      <c r="L521" s="112" t="s">
        <v>67</v>
      </c>
      <c r="M521" s="112" t="s">
        <v>54</v>
      </c>
      <c r="N521" s="125" t="s">
        <v>3748</v>
      </c>
      <c r="O521" s="112" t="s">
        <v>3749</v>
      </c>
      <c r="P521" s="112">
        <v>168</v>
      </c>
      <c r="Q521" s="103" t="s">
        <v>1727</v>
      </c>
      <c r="R521" s="106">
        <v>5</v>
      </c>
      <c r="S521" s="106">
        <v>143000</v>
      </c>
      <c r="T521" s="294">
        <v>0</v>
      </c>
      <c r="U521" s="107">
        <f>T521*1.12</f>
        <v>0</v>
      </c>
      <c r="V521" s="112"/>
      <c r="W521" s="112">
        <v>2016</v>
      </c>
      <c r="X521" s="103" t="s">
        <v>7368</v>
      </c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</row>
    <row r="522" spans="1:44" s="29" customFormat="1" ht="50.1" customHeight="1">
      <c r="A522" s="57" t="s">
        <v>7481</v>
      </c>
      <c r="B522" s="103" t="s">
        <v>5974</v>
      </c>
      <c r="C522" s="104" t="s">
        <v>3871</v>
      </c>
      <c r="D522" s="104" t="s">
        <v>3823</v>
      </c>
      <c r="E522" s="104" t="s">
        <v>3872</v>
      </c>
      <c r="F522" s="104"/>
      <c r="G522" s="112" t="s">
        <v>4</v>
      </c>
      <c r="H522" s="103">
        <v>0</v>
      </c>
      <c r="I522" s="112">
        <v>590000000</v>
      </c>
      <c r="J522" s="112" t="s">
        <v>5</v>
      </c>
      <c r="K522" s="112" t="s">
        <v>4228</v>
      </c>
      <c r="L522" s="112" t="s">
        <v>67</v>
      </c>
      <c r="M522" s="112" t="s">
        <v>54</v>
      </c>
      <c r="N522" s="125" t="s">
        <v>7474</v>
      </c>
      <c r="O522" s="112" t="s">
        <v>2102</v>
      </c>
      <c r="P522" s="112">
        <v>168</v>
      </c>
      <c r="Q522" s="103" t="s">
        <v>1727</v>
      </c>
      <c r="R522" s="106">
        <v>5</v>
      </c>
      <c r="S522" s="106">
        <v>158000</v>
      </c>
      <c r="T522" s="294">
        <f>R522*S522</f>
        <v>790000</v>
      </c>
      <c r="U522" s="107">
        <f>T522*1.12</f>
        <v>884800.00000000012</v>
      </c>
      <c r="V522" s="112"/>
      <c r="W522" s="112">
        <v>2016</v>
      </c>
      <c r="X522" s="103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</row>
    <row r="523" spans="1:44" ht="50.1" customHeight="1">
      <c r="A523" s="102" t="s">
        <v>4739</v>
      </c>
      <c r="B523" s="103" t="s">
        <v>5974</v>
      </c>
      <c r="C523" s="143" t="s">
        <v>3873</v>
      </c>
      <c r="D523" s="104" t="s">
        <v>3823</v>
      </c>
      <c r="E523" s="143" t="s">
        <v>3874</v>
      </c>
      <c r="F523" s="143"/>
      <c r="G523" s="112" t="s">
        <v>4</v>
      </c>
      <c r="H523" s="103">
        <v>0</v>
      </c>
      <c r="I523" s="112">
        <v>590000000</v>
      </c>
      <c r="J523" s="105" t="s">
        <v>5</v>
      </c>
      <c r="K523" s="112" t="s">
        <v>4228</v>
      </c>
      <c r="L523" s="112" t="s">
        <v>67</v>
      </c>
      <c r="M523" s="112" t="s">
        <v>54</v>
      </c>
      <c r="N523" s="125" t="s">
        <v>3748</v>
      </c>
      <c r="O523" s="112" t="s">
        <v>3749</v>
      </c>
      <c r="P523" s="103" t="s">
        <v>1726</v>
      </c>
      <c r="Q523" s="103" t="s">
        <v>1727</v>
      </c>
      <c r="R523" s="144">
        <v>1</v>
      </c>
      <c r="S523" s="144">
        <v>143000</v>
      </c>
      <c r="T523" s="107">
        <f t="shared" si="41"/>
        <v>143000</v>
      </c>
      <c r="U523" s="107">
        <f t="shared" si="42"/>
        <v>160160.00000000003</v>
      </c>
      <c r="V523" s="146"/>
      <c r="W523" s="112">
        <v>2016</v>
      </c>
      <c r="X523" s="146"/>
    </row>
    <row r="524" spans="1:44" ht="50.1" customHeight="1">
      <c r="A524" s="102" t="s">
        <v>4740</v>
      </c>
      <c r="B524" s="103" t="s">
        <v>5974</v>
      </c>
      <c r="C524" s="143" t="s">
        <v>3875</v>
      </c>
      <c r="D524" s="104" t="s">
        <v>3823</v>
      </c>
      <c r="E524" s="143" t="s">
        <v>3876</v>
      </c>
      <c r="F524" s="143"/>
      <c r="G524" s="112" t="s">
        <v>4</v>
      </c>
      <c r="H524" s="103">
        <v>0</v>
      </c>
      <c r="I524" s="112">
        <v>590000000</v>
      </c>
      <c r="J524" s="105" t="s">
        <v>5</v>
      </c>
      <c r="K524" s="112" t="s">
        <v>4228</v>
      </c>
      <c r="L524" s="112" t="s">
        <v>67</v>
      </c>
      <c r="M524" s="112" t="s">
        <v>54</v>
      </c>
      <c r="N524" s="125" t="s">
        <v>3748</v>
      </c>
      <c r="O524" s="112" t="s">
        <v>3749</v>
      </c>
      <c r="P524" s="103" t="s">
        <v>1726</v>
      </c>
      <c r="Q524" s="103" t="s">
        <v>1727</v>
      </c>
      <c r="R524" s="144">
        <v>5</v>
      </c>
      <c r="S524" s="144">
        <v>143000</v>
      </c>
      <c r="T524" s="107">
        <f t="shared" si="41"/>
        <v>715000</v>
      </c>
      <c r="U524" s="107">
        <f t="shared" si="42"/>
        <v>800800.00000000012</v>
      </c>
      <c r="V524" s="146"/>
      <c r="W524" s="112">
        <v>2016</v>
      </c>
      <c r="X524" s="146"/>
    </row>
    <row r="525" spans="1:44" ht="50.1" customHeight="1">
      <c r="A525" s="102" t="s">
        <v>4741</v>
      </c>
      <c r="B525" s="103" t="s">
        <v>5974</v>
      </c>
      <c r="C525" s="143" t="s">
        <v>3877</v>
      </c>
      <c r="D525" s="104" t="s">
        <v>3823</v>
      </c>
      <c r="E525" s="143" t="s">
        <v>3878</v>
      </c>
      <c r="F525" s="143"/>
      <c r="G525" s="112" t="s">
        <v>4</v>
      </c>
      <c r="H525" s="103">
        <v>0</v>
      </c>
      <c r="I525" s="112">
        <v>590000000</v>
      </c>
      <c r="J525" s="105" t="s">
        <v>5</v>
      </c>
      <c r="K525" s="112" t="s">
        <v>4228</v>
      </c>
      <c r="L525" s="112" t="s">
        <v>67</v>
      </c>
      <c r="M525" s="112" t="s">
        <v>54</v>
      </c>
      <c r="N525" s="125" t="s">
        <v>3748</v>
      </c>
      <c r="O525" s="112" t="s">
        <v>3749</v>
      </c>
      <c r="P525" s="103" t="s">
        <v>1726</v>
      </c>
      <c r="Q525" s="103" t="s">
        <v>1727</v>
      </c>
      <c r="R525" s="144">
        <v>1</v>
      </c>
      <c r="S525" s="144">
        <v>143000</v>
      </c>
      <c r="T525" s="107">
        <f t="shared" si="41"/>
        <v>143000</v>
      </c>
      <c r="U525" s="107">
        <f t="shared" si="42"/>
        <v>160160.00000000003</v>
      </c>
      <c r="V525" s="146"/>
      <c r="W525" s="112">
        <v>2016</v>
      </c>
      <c r="X525" s="146"/>
    </row>
    <row r="526" spans="1:44" ht="50.1" customHeight="1">
      <c r="A526" s="102" t="s">
        <v>4742</v>
      </c>
      <c r="B526" s="103" t="s">
        <v>5974</v>
      </c>
      <c r="C526" s="104" t="s">
        <v>3879</v>
      </c>
      <c r="D526" s="104" t="s">
        <v>3823</v>
      </c>
      <c r="E526" s="104" t="s">
        <v>3880</v>
      </c>
      <c r="F526" s="104"/>
      <c r="G526" s="112" t="s">
        <v>4</v>
      </c>
      <c r="H526" s="103">
        <v>0</v>
      </c>
      <c r="I526" s="112">
        <v>590000000</v>
      </c>
      <c r="J526" s="112" t="s">
        <v>5</v>
      </c>
      <c r="K526" s="112" t="s">
        <v>4228</v>
      </c>
      <c r="L526" s="112" t="s">
        <v>67</v>
      </c>
      <c r="M526" s="112" t="s">
        <v>54</v>
      </c>
      <c r="N526" s="125" t="s">
        <v>3748</v>
      </c>
      <c r="O526" s="112" t="s">
        <v>3749</v>
      </c>
      <c r="P526" s="112">
        <v>168</v>
      </c>
      <c r="Q526" s="103" t="s">
        <v>1727</v>
      </c>
      <c r="R526" s="106">
        <v>1</v>
      </c>
      <c r="S526" s="115">
        <v>143000</v>
      </c>
      <c r="T526" s="107">
        <v>0</v>
      </c>
      <c r="U526" s="107">
        <f t="shared" ref="U526:U535" si="43">T526*1.12</f>
        <v>0</v>
      </c>
      <c r="V526" s="146"/>
      <c r="W526" s="112">
        <v>2016</v>
      </c>
      <c r="X526" s="112">
        <v>19</v>
      </c>
    </row>
    <row r="527" spans="1:44" ht="50.1" customHeight="1">
      <c r="A527" s="102" t="s">
        <v>7236</v>
      </c>
      <c r="B527" s="103" t="s">
        <v>5974</v>
      </c>
      <c r="C527" s="104" t="s">
        <v>3879</v>
      </c>
      <c r="D527" s="104" t="s">
        <v>3823</v>
      </c>
      <c r="E527" s="104" t="s">
        <v>3880</v>
      </c>
      <c r="F527" s="104"/>
      <c r="G527" s="112" t="s">
        <v>4</v>
      </c>
      <c r="H527" s="103">
        <v>0</v>
      </c>
      <c r="I527" s="112">
        <v>590000000</v>
      </c>
      <c r="J527" s="112" t="s">
        <v>5</v>
      </c>
      <c r="K527" s="112" t="s">
        <v>4228</v>
      </c>
      <c r="L527" s="112" t="s">
        <v>67</v>
      </c>
      <c r="M527" s="112" t="s">
        <v>54</v>
      </c>
      <c r="N527" s="125" t="s">
        <v>3748</v>
      </c>
      <c r="O527" s="112" t="s">
        <v>3749</v>
      </c>
      <c r="P527" s="112">
        <v>168</v>
      </c>
      <c r="Q527" s="103" t="s">
        <v>1727</v>
      </c>
      <c r="R527" s="106">
        <v>1</v>
      </c>
      <c r="S527" s="115">
        <v>158000</v>
      </c>
      <c r="T527" s="107">
        <f>R527*S527</f>
        <v>158000</v>
      </c>
      <c r="U527" s="107">
        <f t="shared" si="43"/>
        <v>176960.00000000003</v>
      </c>
      <c r="V527" s="146"/>
      <c r="W527" s="112">
        <v>2016</v>
      </c>
      <c r="X527" s="112"/>
    </row>
    <row r="528" spans="1:44" ht="50.1" customHeight="1">
      <c r="A528" s="229" t="s">
        <v>4743</v>
      </c>
      <c r="B528" s="220" t="s">
        <v>5974</v>
      </c>
      <c r="C528" s="221" t="s">
        <v>3881</v>
      </c>
      <c r="D528" s="221" t="s">
        <v>3823</v>
      </c>
      <c r="E528" s="221" t="s">
        <v>3882</v>
      </c>
      <c r="F528" s="221"/>
      <c r="G528" s="222" t="s">
        <v>4</v>
      </c>
      <c r="H528" s="220">
        <v>0</v>
      </c>
      <c r="I528" s="222">
        <v>590000000</v>
      </c>
      <c r="J528" s="222" t="s">
        <v>5</v>
      </c>
      <c r="K528" s="222" t="s">
        <v>4228</v>
      </c>
      <c r="L528" s="222" t="s">
        <v>67</v>
      </c>
      <c r="M528" s="222" t="s">
        <v>54</v>
      </c>
      <c r="N528" s="223" t="s">
        <v>3748</v>
      </c>
      <c r="O528" s="222" t="s">
        <v>3749</v>
      </c>
      <c r="P528" s="222">
        <v>168</v>
      </c>
      <c r="Q528" s="220" t="s">
        <v>1727</v>
      </c>
      <c r="R528" s="635">
        <v>2</v>
      </c>
      <c r="S528" s="506">
        <v>143000</v>
      </c>
      <c r="T528" s="506">
        <v>0</v>
      </c>
      <c r="U528" s="506">
        <f t="shared" si="43"/>
        <v>0</v>
      </c>
      <c r="V528" s="228"/>
      <c r="W528" s="222">
        <v>2016</v>
      </c>
      <c r="X528" s="222">
        <v>19</v>
      </c>
    </row>
    <row r="529" spans="1:44" ht="50.1" customHeight="1">
      <c r="A529" s="229" t="s">
        <v>8841</v>
      </c>
      <c r="B529" s="220" t="s">
        <v>5974</v>
      </c>
      <c r="C529" s="221" t="s">
        <v>3881</v>
      </c>
      <c r="D529" s="221" t="s">
        <v>3823</v>
      </c>
      <c r="E529" s="221" t="s">
        <v>3882</v>
      </c>
      <c r="F529" s="221"/>
      <c r="G529" s="222" t="s">
        <v>4</v>
      </c>
      <c r="H529" s="220">
        <v>0</v>
      </c>
      <c r="I529" s="222">
        <v>590000000</v>
      </c>
      <c r="J529" s="222" t="s">
        <v>5</v>
      </c>
      <c r="K529" s="222" t="s">
        <v>4228</v>
      </c>
      <c r="L529" s="222" t="s">
        <v>67</v>
      </c>
      <c r="M529" s="222" t="s">
        <v>54</v>
      </c>
      <c r="N529" s="223" t="s">
        <v>3748</v>
      </c>
      <c r="O529" s="222" t="s">
        <v>3749</v>
      </c>
      <c r="P529" s="222">
        <v>168</v>
      </c>
      <c r="Q529" s="220" t="s">
        <v>1727</v>
      </c>
      <c r="R529" s="635">
        <v>2</v>
      </c>
      <c r="S529" s="506">
        <v>184000</v>
      </c>
      <c r="T529" s="506">
        <f t="shared" ref="T529" si="44">R529*S529</f>
        <v>368000</v>
      </c>
      <c r="U529" s="506">
        <f t="shared" si="43"/>
        <v>412160.00000000006</v>
      </c>
      <c r="V529" s="228"/>
      <c r="W529" s="222">
        <v>2016</v>
      </c>
      <c r="X529" s="222"/>
    </row>
    <row r="530" spans="1:44" ht="50.1" customHeight="1">
      <c r="A530" s="102" t="s">
        <v>4744</v>
      </c>
      <c r="B530" s="103" t="s">
        <v>5974</v>
      </c>
      <c r="C530" s="104" t="s">
        <v>3883</v>
      </c>
      <c r="D530" s="104" t="s">
        <v>3823</v>
      </c>
      <c r="E530" s="104" t="s">
        <v>3884</v>
      </c>
      <c r="F530" s="104"/>
      <c r="G530" s="112" t="s">
        <v>4</v>
      </c>
      <c r="H530" s="103">
        <v>0</v>
      </c>
      <c r="I530" s="112">
        <v>590000000</v>
      </c>
      <c r="J530" s="112" t="s">
        <v>5</v>
      </c>
      <c r="K530" s="112" t="s">
        <v>4228</v>
      </c>
      <c r="L530" s="112" t="s">
        <v>67</v>
      </c>
      <c r="M530" s="112" t="s">
        <v>54</v>
      </c>
      <c r="N530" s="125" t="s">
        <v>3748</v>
      </c>
      <c r="O530" s="112" t="s">
        <v>3749</v>
      </c>
      <c r="P530" s="112">
        <v>168</v>
      </c>
      <c r="Q530" s="103" t="s">
        <v>1727</v>
      </c>
      <c r="R530" s="106">
        <v>2</v>
      </c>
      <c r="S530" s="115">
        <v>143000</v>
      </c>
      <c r="T530" s="107">
        <v>0</v>
      </c>
      <c r="U530" s="107">
        <f t="shared" si="43"/>
        <v>0</v>
      </c>
      <c r="V530" s="146"/>
      <c r="W530" s="112">
        <v>2016</v>
      </c>
      <c r="X530" s="112">
        <v>19</v>
      </c>
    </row>
    <row r="531" spans="1:44" ht="50.1" customHeight="1">
      <c r="A531" s="102" t="s">
        <v>7238</v>
      </c>
      <c r="B531" s="103" t="s">
        <v>5974</v>
      </c>
      <c r="C531" s="104" t="s">
        <v>3883</v>
      </c>
      <c r="D531" s="104" t="s">
        <v>3823</v>
      </c>
      <c r="E531" s="104" t="s">
        <v>3884</v>
      </c>
      <c r="F531" s="104"/>
      <c r="G531" s="112" t="s">
        <v>4</v>
      </c>
      <c r="H531" s="103">
        <v>0</v>
      </c>
      <c r="I531" s="112">
        <v>590000000</v>
      </c>
      <c r="J531" s="112" t="s">
        <v>5</v>
      </c>
      <c r="K531" s="112" t="s">
        <v>4228</v>
      </c>
      <c r="L531" s="112" t="s">
        <v>67</v>
      </c>
      <c r="M531" s="112" t="s">
        <v>54</v>
      </c>
      <c r="N531" s="125" t="s">
        <v>3748</v>
      </c>
      <c r="O531" s="112" t="s">
        <v>3749</v>
      </c>
      <c r="P531" s="112">
        <v>168</v>
      </c>
      <c r="Q531" s="103" t="s">
        <v>1727</v>
      </c>
      <c r="R531" s="106">
        <v>2</v>
      </c>
      <c r="S531" s="115">
        <v>158000</v>
      </c>
      <c r="T531" s="107">
        <f>R531*S531</f>
        <v>316000</v>
      </c>
      <c r="U531" s="107">
        <f t="shared" si="43"/>
        <v>353920.00000000006</v>
      </c>
      <c r="V531" s="146"/>
      <c r="W531" s="112">
        <v>2016</v>
      </c>
      <c r="X531" s="112"/>
    </row>
    <row r="532" spans="1:44" ht="50.1" customHeight="1">
      <c r="A532" s="229" t="s">
        <v>4745</v>
      </c>
      <c r="B532" s="220" t="s">
        <v>5974</v>
      </c>
      <c r="C532" s="221" t="s">
        <v>3885</v>
      </c>
      <c r="D532" s="221" t="s">
        <v>3823</v>
      </c>
      <c r="E532" s="221" t="s">
        <v>3886</v>
      </c>
      <c r="F532" s="221"/>
      <c r="G532" s="222" t="s">
        <v>4</v>
      </c>
      <c r="H532" s="220">
        <v>0</v>
      </c>
      <c r="I532" s="222">
        <v>590000000</v>
      </c>
      <c r="J532" s="222" t="s">
        <v>5</v>
      </c>
      <c r="K532" s="222" t="s">
        <v>4228</v>
      </c>
      <c r="L532" s="222" t="s">
        <v>67</v>
      </c>
      <c r="M532" s="222" t="s">
        <v>54</v>
      </c>
      <c r="N532" s="223" t="s">
        <v>3748</v>
      </c>
      <c r="O532" s="222" t="s">
        <v>3749</v>
      </c>
      <c r="P532" s="222">
        <v>168</v>
      </c>
      <c r="Q532" s="220" t="s">
        <v>1727</v>
      </c>
      <c r="R532" s="635">
        <v>3</v>
      </c>
      <c r="S532" s="506">
        <v>143000</v>
      </c>
      <c r="T532" s="506">
        <v>0</v>
      </c>
      <c r="U532" s="506">
        <f t="shared" si="43"/>
        <v>0</v>
      </c>
      <c r="V532" s="228"/>
      <c r="W532" s="222">
        <v>2016</v>
      </c>
      <c r="X532" s="222">
        <v>19</v>
      </c>
    </row>
    <row r="533" spans="1:44" ht="50.1" customHeight="1">
      <c r="A533" s="229" t="s">
        <v>8842</v>
      </c>
      <c r="B533" s="220" t="s">
        <v>5974</v>
      </c>
      <c r="C533" s="221" t="s">
        <v>3885</v>
      </c>
      <c r="D533" s="221" t="s">
        <v>3823</v>
      </c>
      <c r="E533" s="221" t="s">
        <v>3886</v>
      </c>
      <c r="F533" s="221"/>
      <c r="G533" s="222" t="s">
        <v>4</v>
      </c>
      <c r="H533" s="220">
        <v>0</v>
      </c>
      <c r="I533" s="222">
        <v>590000000</v>
      </c>
      <c r="J533" s="222" t="s">
        <v>5</v>
      </c>
      <c r="K533" s="222" t="s">
        <v>4228</v>
      </c>
      <c r="L533" s="222" t="s">
        <v>67</v>
      </c>
      <c r="M533" s="222" t="s">
        <v>54</v>
      </c>
      <c r="N533" s="223" t="s">
        <v>3748</v>
      </c>
      <c r="O533" s="222" t="s">
        <v>3749</v>
      </c>
      <c r="P533" s="222">
        <v>168</v>
      </c>
      <c r="Q533" s="220" t="s">
        <v>1727</v>
      </c>
      <c r="R533" s="635">
        <v>3</v>
      </c>
      <c r="S533" s="506">
        <v>184000</v>
      </c>
      <c r="T533" s="506">
        <f t="shared" ref="T533" si="45">R533*S533</f>
        <v>552000</v>
      </c>
      <c r="U533" s="506">
        <f t="shared" si="43"/>
        <v>618240.00000000012</v>
      </c>
      <c r="V533" s="228"/>
      <c r="W533" s="222">
        <v>2016</v>
      </c>
      <c r="X533" s="222"/>
    </row>
    <row r="534" spans="1:44" ht="50.1" customHeight="1">
      <c r="A534" s="229" t="s">
        <v>4746</v>
      </c>
      <c r="B534" s="220" t="s">
        <v>5974</v>
      </c>
      <c r="C534" s="221" t="s">
        <v>3887</v>
      </c>
      <c r="D534" s="221" t="s">
        <v>3823</v>
      </c>
      <c r="E534" s="221" t="s">
        <v>3888</v>
      </c>
      <c r="F534" s="221"/>
      <c r="G534" s="222" t="s">
        <v>4</v>
      </c>
      <c r="H534" s="220">
        <v>0</v>
      </c>
      <c r="I534" s="222">
        <v>590000000</v>
      </c>
      <c r="J534" s="222" t="s">
        <v>5</v>
      </c>
      <c r="K534" s="222" t="s">
        <v>4228</v>
      </c>
      <c r="L534" s="222" t="s">
        <v>67</v>
      </c>
      <c r="M534" s="222" t="s">
        <v>54</v>
      </c>
      <c r="N534" s="223" t="s">
        <v>3748</v>
      </c>
      <c r="O534" s="222" t="s">
        <v>3749</v>
      </c>
      <c r="P534" s="222">
        <v>168</v>
      </c>
      <c r="Q534" s="220" t="s">
        <v>1727</v>
      </c>
      <c r="R534" s="635">
        <v>3</v>
      </c>
      <c r="S534" s="506">
        <v>143000</v>
      </c>
      <c r="T534" s="506">
        <v>0</v>
      </c>
      <c r="U534" s="506">
        <f t="shared" si="43"/>
        <v>0</v>
      </c>
      <c r="V534" s="228"/>
      <c r="W534" s="222">
        <v>2016</v>
      </c>
      <c r="X534" s="222">
        <v>19</v>
      </c>
    </row>
    <row r="535" spans="1:44" ht="50.1" customHeight="1">
      <c r="A535" s="229" t="s">
        <v>8843</v>
      </c>
      <c r="B535" s="220" t="s">
        <v>5974</v>
      </c>
      <c r="C535" s="221" t="s">
        <v>3887</v>
      </c>
      <c r="D535" s="221" t="s">
        <v>3823</v>
      </c>
      <c r="E535" s="221" t="s">
        <v>3888</v>
      </c>
      <c r="F535" s="221"/>
      <c r="G535" s="222" t="s">
        <v>4</v>
      </c>
      <c r="H535" s="220">
        <v>0</v>
      </c>
      <c r="I535" s="222">
        <v>590000000</v>
      </c>
      <c r="J535" s="222" t="s">
        <v>5</v>
      </c>
      <c r="K535" s="222" t="s">
        <v>4228</v>
      </c>
      <c r="L535" s="222" t="s">
        <v>67</v>
      </c>
      <c r="M535" s="222" t="s">
        <v>54</v>
      </c>
      <c r="N535" s="223" t="s">
        <v>3748</v>
      </c>
      <c r="O535" s="222" t="s">
        <v>3749</v>
      </c>
      <c r="P535" s="222">
        <v>168</v>
      </c>
      <c r="Q535" s="220" t="s">
        <v>1727</v>
      </c>
      <c r="R535" s="635">
        <v>3</v>
      </c>
      <c r="S535" s="506">
        <v>179000</v>
      </c>
      <c r="T535" s="506">
        <f t="shared" ref="T535" si="46">R535*S535</f>
        <v>537000</v>
      </c>
      <c r="U535" s="506">
        <f t="shared" si="43"/>
        <v>601440</v>
      </c>
      <c r="V535" s="228"/>
      <c r="W535" s="222">
        <v>2016</v>
      </c>
      <c r="X535" s="222"/>
    </row>
    <row r="536" spans="1:44" ht="50.1" customHeight="1">
      <c r="A536" s="102" t="s">
        <v>4747</v>
      </c>
      <c r="B536" s="103" t="s">
        <v>5974</v>
      </c>
      <c r="C536" s="143" t="s">
        <v>3889</v>
      </c>
      <c r="D536" s="104" t="s">
        <v>3823</v>
      </c>
      <c r="E536" s="143" t="s">
        <v>3890</v>
      </c>
      <c r="F536" s="143"/>
      <c r="G536" s="112" t="s">
        <v>4</v>
      </c>
      <c r="H536" s="103">
        <v>0</v>
      </c>
      <c r="I536" s="112">
        <v>590000000</v>
      </c>
      <c r="J536" s="105" t="s">
        <v>5</v>
      </c>
      <c r="K536" s="112" t="s">
        <v>4228</v>
      </c>
      <c r="L536" s="112" t="s">
        <v>67</v>
      </c>
      <c r="M536" s="112" t="s">
        <v>54</v>
      </c>
      <c r="N536" s="125" t="s">
        <v>3748</v>
      </c>
      <c r="O536" s="112" t="s">
        <v>3749</v>
      </c>
      <c r="P536" s="103" t="s">
        <v>1726</v>
      </c>
      <c r="Q536" s="103" t="s">
        <v>1727</v>
      </c>
      <c r="R536" s="144">
        <v>0.5</v>
      </c>
      <c r="S536" s="144">
        <v>161000</v>
      </c>
      <c r="T536" s="107">
        <f t="shared" si="41"/>
        <v>80500</v>
      </c>
      <c r="U536" s="107">
        <f t="shared" si="42"/>
        <v>90160.000000000015</v>
      </c>
      <c r="V536" s="146"/>
      <c r="W536" s="112">
        <v>2016</v>
      </c>
      <c r="X536" s="146"/>
    </row>
    <row r="537" spans="1:44" ht="50.1" customHeight="1">
      <c r="A537" s="102" t="s">
        <v>4748</v>
      </c>
      <c r="B537" s="103" t="s">
        <v>5974</v>
      </c>
      <c r="C537" s="143" t="s">
        <v>3891</v>
      </c>
      <c r="D537" s="104" t="s">
        <v>3823</v>
      </c>
      <c r="E537" s="143" t="s">
        <v>3892</v>
      </c>
      <c r="F537" s="143"/>
      <c r="G537" s="112" t="s">
        <v>4</v>
      </c>
      <c r="H537" s="103">
        <v>0</v>
      </c>
      <c r="I537" s="112">
        <v>590000000</v>
      </c>
      <c r="J537" s="105" t="s">
        <v>5</v>
      </c>
      <c r="K537" s="112" t="s">
        <v>4228</v>
      </c>
      <c r="L537" s="112" t="s">
        <v>67</v>
      </c>
      <c r="M537" s="112" t="s">
        <v>54</v>
      </c>
      <c r="N537" s="125" t="s">
        <v>3748</v>
      </c>
      <c r="O537" s="112" t="s">
        <v>3749</v>
      </c>
      <c r="P537" s="103" t="s">
        <v>1726</v>
      </c>
      <c r="Q537" s="103" t="s">
        <v>1727</v>
      </c>
      <c r="R537" s="144">
        <v>1</v>
      </c>
      <c r="S537" s="144">
        <v>161000</v>
      </c>
      <c r="T537" s="107">
        <f t="shared" si="41"/>
        <v>161000</v>
      </c>
      <c r="U537" s="107">
        <f t="shared" si="42"/>
        <v>180320.00000000003</v>
      </c>
      <c r="V537" s="146"/>
      <c r="W537" s="112">
        <v>2016</v>
      </c>
      <c r="X537" s="146"/>
    </row>
    <row r="538" spans="1:44" ht="50.1" customHeight="1">
      <c r="A538" s="102" t="s">
        <v>4749</v>
      </c>
      <c r="B538" s="103" t="s">
        <v>5974</v>
      </c>
      <c r="C538" s="143" t="s">
        <v>3893</v>
      </c>
      <c r="D538" s="104" t="s">
        <v>3823</v>
      </c>
      <c r="E538" s="143" t="s">
        <v>3894</v>
      </c>
      <c r="F538" s="143"/>
      <c r="G538" s="112" t="s">
        <v>4</v>
      </c>
      <c r="H538" s="103">
        <v>0</v>
      </c>
      <c r="I538" s="112">
        <v>590000000</v>
      </c>
      <c r="J538" s="105" t="s">
        <v>5</v>
      </c>
      <c r="K538" s="112" t="s">
        <v>4228</v>
      </c>
      <c r="L538" s="112" t="s">
        <v>67</v>
      </c>
      <c r="M538" s="112" t="s">
        <v>54</v>
      </c>
      <c r="N538" s="125" t="s">
        <v>3748</v>
      </c>
      <c r="O538" s="112" t="s">
        <v>3749</v>
      </c>
      <c r="P538" s="103" t="s">
        <v>1726</v>
      </c>
      <c r="Q538" s="103" t="s">
        <v>1727</v>
      </c>
      <c r="R538" s="144">
        <v>0.5</v>
      </c>
      <c r="S538" s="144">
        <v>161000</v>
      </c>
      <c r="T538" s="107">
        <f t="shared" si="41"/>
        <v>80500</v>
      </c>
      <c r="U538" s="107">
        <f t="shared" si="42"/>
        <v>90160.000000000015</v>
      </c>
      <c r="V538" s="146"/>
      <c r="W538" s="112">
        <v>2016</v>
      </c>
      <c r="X538" s="146"/>
    </row>
    <row r="539" spans="1:44" s="29" customFormat="1" ht="50.1" customHeight="1">
      <c r="A539" s="64" t="s">
        <v>4750</v>
      </c>
      <c r="B539" s="220" t="s">
        <v>5974</v>
      </c>
      <c r="C539" s="221" t="s">
        <v>3895</v>
      </c>
      <c r="D539" s="221" t="s">
        <v>3823</v>
      </c>
      <c r="E539" s="221" t="s">
        <v>3896</v>
      </c>
      <c r="F539" s="221"/>
      <c r="G539" s="222" t="s">
        <v>4</v>
      </c>
      <c r="H539" s="220">
        <v>0</v>
      </c>
      <c r="I539" s="222">
        <v>590000000</v>
      </c>
      <c r="J539" s="222" t="s">
        <v>5</v>
      </c>
      <c r="K539" s="222" t="s">
        <v>4228</v>
      </c>
      <c r="L539" s="222" t="s">
        <v>67</v>
      </c>
      <c r="M539" s="222" t="s">
        <v>54</v>
      </c>
      <c r="N539" s="223" t="s">
        <v>3748</v>
      </c>
      <c r="O539" s="222" t="s">
        <v>3749</v>
      </c>
      <c r="P539" s="222">
        <v>168</v>
      </c>
      <c r="Q539" s="220" t="s">
        <v>1727</v>
      </c>
      <c r="R539" s="224">
        <v>1</v>
      </c>
      <c r="S539" s="225">
        <v>161000</v>
      </c>
      <c r="T539" s="226">
        <v>0</v>
      </c>
      <c r="U539" s="227">
        <f>T539*1.12</f>
        <v>0</v>
      </c>
      <c r="V539" s="228"/>
      <c r="W539" s="222">
        <v>2016</v>
      </c>
      <c r="X539" s="222">
        <v>19</v>
      </c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</row>
    <row r="540" spans="1:44" s="29" customFormat="1" ht="50.1" customHeight="1">
      <c r="A540" s="64" t="s">
        <v>6940</v>
      </c>
      <c r="B540" s="220" t="s">
        <v>5974</v>
      </c>
      <c r="C540" s="221" t="s">
        <v>3895</v>
      </c>
      <c r="D540" s="221" t="s">
        <v>3823</v>
      </c>
      <c r="E540" s="221" t="s">
        <v>3896</v>
      </c>
      <c r="F540" s="221"/>
      <c r="G540" s="222" t="s">
        <v>4</v>
      </c>
      <c r="H540" s="220">
        <v>0</v>
      </c>
      <c r="I540" s="222">
        <v>590000000</v>
      </c>
      <c r="J540" s="222" t="s">
        <v>5</v>
      </c>
      <c r="K540" s="222" t="s">
        <v>4228</v>
      </c>
      <c r="L540" s="222" t="s">
        <v>67</v>
      </c>
      <c r="M540" s="222" t="s">
        <v>54</v>
      </c>
      <c r="N540" s="223" t="s">
        <v>3748</v>
      </c>
      <c r="O540" s="222" t="s">
        <v>3749</v>
      </c>
      <c r="P540" s="222">
        <v>168</v>
      </c>
      <c r="Q540" s="220" t="s">
        <v>1727</v>
      </c>
      <c r="R540" s="224">
        <v>1</v>
      </c>
      <c r="S540" s="225">
        <v>170000</v>
      </c>
      <c r="T540" s="226">
        <f>R540*S540</f>
        <v>170000</v>
      </c>
      <c r="U540" s="227">
        <f>T540*1.12</f>
        <v>190400.00000000003</v>
      </c>
      <c r="V540" s="228"/>
      <c r="W540" s="222">
        <v>2016</v>
      </c>
      <c r="X540" s="222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</row>
    <row r="541" spans="1:44" ht="50.1" customHeight="1">
      <c r="A541" s="102" t="s">
        <v>4751</v>
      </c>
      <c r="B541" s="103" t="s">
        <v>5974</v>
      </c>
      <c r="C541" s="143" t="s">
        <v>3897</v>
      </c>
      <c r="D541" s="104" t="s">
        <v>3823</v>
      </c>
      <c r="E541" s="143" t="s">
        <v>3898</v>
      </c>
      <c r="F541" s="143"/>
      <c r="G541" s="112" t="s">
        <v>4</v>
      </c>
      <c r="H541" s="103">
        <v>0</v>
      </c>
      <c r="I541" s="112">
        <v>590000000</v>
      </c>
      <c r="J541" s="105" t="s">
        <v>5</v>
      </c>
      <c r="K541" s="112" t="s">
        <v>4228</v>
      </c>
      <c r="L541" s="112" t="s">
        <v>67</v>
      </c>
      <c r="M541" s="112" t="s">
        <v>54</v>
      </c>
      <c r="N541" s="125" t="s">
        <v>3748</v>
      </c>
      <c r="O541" s="112" t="s">
        <v>3749</v>
      </c>
      <c r="P541" s="103" t="s">
        <v>1726</v>
      </c>
      <c r="Q541" s="103" t="s">
        <v>1727</v>
      </c>
      <c r="R541" s="144">
        <v>0.5</v>
      </c>
      <c r="S541" s="144">
        <v>161000</v>
      </c>
      <c r="T541" s="107">
        <f t="shared" si="41"/>
        <v>80500</v>
      </c>
      <c r="U541" s="107">
        <f t="shared" si="42"/>
        <v>90160.000000000015</v>
      </c>
      <c r="V541" s="146"/>
      <c r="W541" s="112">
        <v>2016</v>
      </c>
      <c r="X541" s="146"/>
    </row>
    <row r="542" spans="1:44" ht="50.1" customHeight="1">
      <c r="A542" s="102" t="s">
        <v>4752</v>
      </c>
      <c r="B542" s="103" t="s">
        <v>5974</v>
      </c>
      <c r="C542" s="104" t="s">
        <v>3899</v>
      </c>
      <c r="D542" s="104" t="s">
        <v>3823</v>
      </c>
      <c r="E542" s="104" t="s">
        <v>3900</v>
      </c>
      <c r="F542" s="104"/>
      <c r="G542" s="112" t="s">
        <v>4</v>
      </c>
      <c r="H542" s="103">
        <v>0</v>
      </c>
      <c r="I542" s="112">
        <v>590000000</v>
      </c>
      <c r="J542" s="112" t="s">
        <v>5</v>
      </c>
      <c r="K542" s="112" t="s">
        <v>4228</v>
      </c>
      <c r="L542" s="112" t="s">
        <v>67</v>
      </c>
      <c r="M542" s="112" t="s">
        <v>54</v>
      </c>
      <c r="N542" s="125" t="s">
        <v>3748</v>
      </c>
      <c r="O542" s="112" t="s">
        <v>3749</v>
      </c>
      <c r="P542" s="112">
        <v>168</v>
      </c>
      <c r="Q542" s="103" t="s">
        <v>1727</v>
      </c>
      <c r="R542" s="106">
        <v>1</v>
      </c>
      <c r="S542" s="115">
        <v>161000</v>
      </c>
      <c r="T542" s="107">
        <v>0</v>
      </c>
      <c r="U542" s="107">
        <f>T542*1.12</f>
        <v>0</v>
      </c>
      <c r="V542" s="146"/>
      <c r="W542" s="112">
        <v>2016</v>
      </c>
      <c r="X542" s="112">
        <v>19</v>
      </c>
    </row>
    <row r="543" spans="1:44" ht="50.1" customHeight="1">
      <c r="A543" s="102" t="s">
        <v>7241</v>
      </c>
      <c r="B543" s="103" t="s">
        <v>5974</v>
      </c>
      <c r="C543" s="104" t="s">
        <v>3899</v>
      </c>
      <c r="D543" s="104" t="s">
        <v>3823</v>
      </c>
      <c r="E543" s="104" t="s">
        <v>3900</v>
      </c>
      <c r="F543" s="104"/>
      <c r="G543" s="112" t="s">
        <v>4</v>
      </c>
      <c r="H543" s="103">
        <v>0</v>
      </c>
      <c r="I543" s="112">
        <v>590000000</v>
      </c>
      <c r="J543" s="112" t="s">
        <v>5</v>
      </c>
      <c r="K543" s="112" t="s">
        <v>4228</v>
      </c>
      <c r="L543" s="112" t="s">
        <v>67</v>
      </c>
      <c r="M543" s="112" t="s">
        <v>54</v>
      </c>
      <c r="N543" s="125" t="s">
        <v>3748</v>
      </c>
      <c r="O543" s="112" t="s">
        <v>3749</v>
      </c>
      <c r="P543" s="112">
        <v>168</v>
      </c>
      <c r="Q543" s="103" t="s">
        <v>1727</v>
      </c>
      <c r="R543" s="106">
        <v>1</v>
      </c>
      <c r="S543" s="115">
        <v>170000</v>
      </c>
      <c r="T543" s="107">
        <f>R543*S543</f>
        <v>170000</v>
      </c>
      <c r="U543" s="107">
        <f>T543*1.12</f>
        <v>190400.00000000003</v>
      </c>
      <c r="V543" s="146"/>
      <c r="W543" s="112">
        <v>2016</v>
      </c>
      <c r="X543" s="112"/>
    </row>
    <row r="544" spans="1:44" ht="50.1" customHeight="1">
      <c r="A544" s="102" t="s">
        <v>4753</v>
      </c>
      <c r="B544" s="103" t="s">
        <v>5974</v>
      </c>
      <c r="C544" s="143" t="s">
        <v>3901</v>
      </c>
      <c r="D544" s="104" t="s">
        <v>3823</v>
      </c>
      <c r="E544" s="143" t="s">
        <v>3902</v>
      </c>
      <c r="F544" s="143"/>
      <c r="G544" s="112" t="s">
        <v>4</v>
      </c>
      <c r="H544" s="103">
        <v>0</v>
      </c>
      <c r="I544" s="112">
        <v>590000000</v>
      </c>
      <c r="J544" s="105" t="s">
        <v>5</v>
      </c>
      <c r="K544" s="112" t="s">
        <v>4228</v>
      </c>
      <c r="L544" s="112" t="s">
        <v>67</v>
      </c>
      <c r="M544" s="112" t="s">
        <v>54</v>
      </c>
      <c r="N544" s="125" t="s">
        <v>3748</v>
      </c>
      <c r="O544" s="112" t="s">
        <v>3749</v>
      </c>
      <c r="P544" s="103" t="s">
        <v>1726</v>
      </c>
      <c r="Q544" s="103" t="s">
        <v>1727</v>
      </c>
      <c r="R544" s="144">
        <v>1</v>
      </c>
      <c r="S544" s="144">
        <v>161000</v>
      </c>
      <c r="T544" s="107">
        <f t="shared" si="41"/>
        <v>161000</v>
      </c>
      <c r="U544" s="107">
        <f t="shared" si="42"/>
        <v>180320.00000000003</v>
      </c>
      <c r="V544" s="146"/>
      <c r="W544" s="112">
        <v>2016</v>
      </c>
      <c r="X544" s="146"/>
    </row>
    <row r="545" spans="1:46" ht="50.1" customHeight="1">
      <c r="A545" s="102" t="s">
        <v>4754</v>
      </c>
      <c r="B545" s="103" t="s">
        <v>5974</v>
      </c>
      <c r="C545" s="143" t="s">
        <v>3903</v>
      </c>
      <c r="D545" s="104" t="s">
        <v>3823</v>
      </c>
      <c r="E545" s="143" t="s">
        <v>3904</v>
      </c>
      <c r="F545" s="143"/>
      <c r="G545" s="112" t="s">
        <v>4</v>
      </c>
      <c r="H545" s="103">
        <v>0</v>
      </c>
      <c r="I545" s="112">
        <v>590000000</v>
      </c>
      <c r="J545" s="105" t="s">
        <v>5</v>
      </c>
      <c r="K545" s="112" t="s">
        <v>4228</v>
      </c>
      <c r="L545" s="112" t="s">
        <v>67</v>
      </c>
      <c r="M545" s="112" t="s">
        <v>54</v>
      </c>
      <c r="N545" s="125" t="s">
        <v>3748</v>
      </c>
      <c r="O545" s="112" t="s">
        <v>3749</v>
      </c>
      <c r="P545" s="103" t="s">
        <v>1726</v>
      </c>
      <c r="Q545" s="103" t="s">
        <v>1727</v>
      </c>
      <c r="R545" s="144">
        <v>1</v>
      </c>
      <c r="S545" s="144">
        <v>161000</v>
      </c>
      <c r="T545" s="107">
        <f t="shared" si="41"/>
        <v>161000</v>
      </c>
      <c r="U545" s="107">
        <f t="shared" si="42"/>
        <v>180320.00000000003</v>
      </c>
      <c r="V545" s="146"/>
      <c r="W545" s="112">
        <v>2016</v>
      </c>
      <c r="X545" s="146"/>
    </row>
    <row r="546" spans="1:46" s="29" customFormat="1" ht="50.1" customHeight="1">
      <c r="A546" s="142" t="s">
        <v>4755</v>
      </c>
      <c r="B546" s="103" t="s">
        <v>5974</v>
      </c>
      <c r="C546" s="104" t="s">
        <v>3905</v>
      </c>
      <c r="D546" s="104" t="s">
        <v>3823</v>
      </c>
      <c r="E546" s="104" t="s">
        <v>3906</v>
      </c>
      <c r="F546" s="104"/>
      <c r="G546" s="112" t="s">
        <v>4</v>
      </c>
      <c r="H546" s="103">
        <v>0</v>
      </c>
      <c r="I546" s="112">
        <v>590000000</v>
      </c>
      <c r="J546" s="112" t="s">
        <v>5</v>
      </c>
      <c r="K546" s="112" t="s">
        <v>4228</v>
      </c>
      <c r="L546" s="112" t="s">
        <v>67</v>
      </c>
      <c r="M546" s="112" t="s">
        <v>54</v>
      </c>
      <c r="N546" s="125" t="s">
        <v>3748</v>
      </c>
      <c r="O546" s="112" t="s">
        <v>3749</v>
      </c>
      <c r="P546" s="112">
        <v>168</v>
      </c>
      <c r="Q546" s="103" t="s">
        <v>1727</v>
      </c>
      <c r="R546" s="106">
        <v>2</v>
      </c>
      <c r="S546" s="106">
        <v>161000</v>
      </c>
      <c r="T546" s="294">
        <v>0</v>
      </c>
      <c r="U546" s="107">
        <f>T546*1.12</f>
        <v>0</v>
      </c>
      <c r="V546" s="146"/>
      <c r="W546" s="112">
        <v>2016</v>
      </c>
      <c r="X546" s="112">
        <v>19</v>
      </c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</row>
    <row r="547" spans="1:46" s="29" customFormat="1" ht="50.1" customHeight="1">
      <c r="A547" s="142" t="s">
        <v>7738</v>
      </c>
      <c r="B547" s="103" t="s">
        <v>5974</v>
      </c>
      <c r="C547" s="104" t="s">
        <v>3905</v>
      </c>
      <c r="D547" s="104" t="s">
        <v>3823</v>
      </c>
      <c r="E547" s="104" t="s">
        <v>3906</v>
      </c>
      <c r="F547" s="104"/>
      <c r="G547" s="112" t="s">
        <v>4</v>
      </c>
      <c r="H547" s="103">
        <v>0</v>
      </c>
      <c r="I547" s="112">
        <v>590000000</v>
      </c>
      <c r="J547" s="112" t="s">
        <v>5</v>
      </c>
      <c r="K547" s="112" t="s">
        <v>4228</v>
      </c>
      <c r="L547" s="112" t="s">
        <v>67</v>
      </c>
      <c r="M547" s="112" t="s">
        <v>54</v>
      </c>
      <c r="N547" s="125" t="s">
        <v>3748</v>
      </c>
      <c r="O547" s="112" t="s">
        <v>3749</v>
      </c>
      <c r="P547" s="112">
        <v>168</v>
      </c>
      <c r="Q547" s="103" t="s">
        <v>1727</v>
      </c>
      <c r="R547" s="106">
        <v>2</v>
      </c>
      <c r="S547" s="106">
        <v>191000</v>
      </c>
      <c r="T547" s="294">
        <f>R547*S547</f>
        <v>382000</v>
      </c>
      <c r="U547" s="107">
        <f>T547*1.12</f>
        <v>427840.00000000006</v>
      </c>
      <c r="V547" s="146"/>
      <c r="W547" s="112">
        <v>2016</v>
      </c>
      <c r="X547" s="112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</row>
    <row r="548" spans="1:46" ht="50.1" customHeight="1">
      <c r="A548" s="102" t="s">
        <v>4756</v>
      </c>
      <c r="B548" s="103" t="s">
        <v>5974</v>
      </c>
      <c r="C548" s="143" t="s">
        <v>3907</v>
      </c>
      <c r="D548" s="104" t="s">
        <v>3823</v>
      </c>
      <c r="E548" s="143" t="s">
        <v>3908</v>
      </c>
      <c r="F548" s="143"/>
      <c r="G548" s="112" t="s">
        <v>4</v>
      </c>
      <c r="H548" s="103">
        <v>0</v>
      </c>
      <c r="I548" s="112">
        <v>590000000</v>
      </c>
      <c r="J548" s="105" t="s">
        <v>5</v>
      </c>
      <c r="K548" s="112" t="s">
        <v>4228</v>
      </c>
      <c r="L548" s="112" t="s">
        <v>67</v>
      </c>
      <c r="M548" s="112" t="s">
        <v>54</v>
      </c>
      <c r="N548" s="125" t="s">
        <v>3748</v>
      </c>
      <c r="O548" s="112" t="s">
        <v>3749</v>
      </c>
      <c r="P548" s="103" t="s">
        <v>1726</v>
      </c>
      <c r="Q548" s="103" t="s">
        <v>1727</v>
      </c>
      <c r="R548" s="144">
        <v>2</v>
      </c>
      <c r="S548" s="144">
        <v>161000</v>
      </c>
      <c r="T548" s="107">
        <f t="shared" si="41"/>
        <v>322000</v>
      </c>
      <c r="U548" s="107">
        <f t="shared" si="42"/>
        <v>360640.00000000006</v>
      </c>
      <c r="V548" s="146"/>
      <c r="W548" s="112">
        <v>2016</v>
      </c>
      <c r="X548" s="146"/>
    </row>
    <row r="549" spans="1:46" ht="50.1" customHeight="1">
      <c r="A549" s="102" t="s">
        <v>4757</v>
      </c>
      <c r="B549" s="103" t="s">
        <v>5974</v>
      </c>
      <c r="C549" s="104" t="s">
        <v>3909</v>
      </c>
      <c r="D549" s="104" t="s">
        <v>3823</v>
      </c>
      <c r="E549" s="104" t="s">
        <v>3910</v>
      </c>
      <c r="F549" s="104"/>
      <c r="G549" s="112" t="s">
        <v>4</v>
      </c>
      <c r="H549" s="103">
        <v>0</v>
      </c>
      <c r="I549" s="112">
        <v>590000000</v>
      </c>
      <c r="J549" s="112" t="s">
        <v>5</v>
      </c>
      <c r="K549" s="112" t="s">
        <v>4228</v>
      </c>
      <c r="L549" s="112" t="s">
        <v>67</v>
      </c>
      <c r="M549" s="112" t="s">
        <v>54</v>
      </c>
      <c r="N549" s="125" t="s">
        <v>3748</v>
      </c>
      <c r="O549" s="112" t="s">
        <v>3749</v>
      </c>
      <c r="P549" s="112">
        <v>168</v>
      </c>
      <c r="Q549" s="103" t="s">
        <v>1727</v>
      </c>
      <c r="R549" s="106">
        <v>2</v>
      </c>
      <c r="S549" s="115">
        <v>161000</v>
      </c>
      <c r="T549" s="107">
        <v>0</v>
      </c>
      <c r="U549" s="107">
        <f t="shared" ref="U549:U556" si="47">T549*1.12</f>
        <v>0</v>
      </c>
      <c r="V549" s="146"/>
      <c r="W549" s="112">
        <v>2016</v>
      </c>
      <c r="X549" s="112">
        <v>18.190000000000001</v>
      </c>
    </row>
    <row r="550" spans="1:46" ht="50.1" customHeight="1">
      <c r="A550" s="102" t="s">
        <v>7239</v>
      </c>
      <c r="B550" s="103" t="s">
        <v>5974</v>
      </c>
      <c r="C550" s="104" t="s">
        <v>3909</v>
      </c>
      <c r="D550" s="104" t="s">
        <v>3823</v>
      </c>
      <c r="E550" s="104" t="s">
        <v>3910</v>
      </c>
      <c r="F550" s="104"/>
      <c r="G550" s="112" t="s">
        <v>4</v>
      </c>
      <c r="H550" s="103">
        <v>0</v>
      </c>
      <c r="I550" s="112">
        <v>590000000</v>
      </c>
      <c r="J550" s="112" t="s">
        <v>5</v>
      </c>
      <c r="K550" s="112" t="s">
        <v>4228</v>
      </c>
      <c r="L550" s="112" t="s">
        <v>67</v>
      </c>
      <c r="M550" s="112" t="s">
        <v>54</v>
      </c>
      <c r="N550" s="125" t="s">
        <v>3748</v>
      </c>
      <c r="O550" s="112" t="s">
        <v>3749</v>
      </c>
      <c r="P550" s="112">
        <v>168</v>
      </c>
      <c r="Q550" s="103" t="s">
        <v>1727</v>
      </c>
      <c r="R550" s="106">
        <v>5.24</v>
      </c>
      <c r="S550" s="115">
        <v>290000</v>
      </c>
      <c r="T550" s="107">
        <f>R550*S550</f>
        <v>1519600</v>
      </c>
      <c r="U550" s="107">
        <f t="shared" si="47"/>
        <v>1701952.0000000002</v>
      </c>
      <c r="V550" s="146"/>
      <c r="W550" s="112">
        <v>2016</v>
      </c>
      <c r="X550" s="112"/>
    </row>
    <row r="551" spans="1:46" ht="50.1" customHeight="1">
      <c r="A551" s="229" t="s">
        <v>4758</v>
      </c>
      <c r="B551" s="220" t="s">
        <v>5974</v>
      </c>
      <c r="C551" s="221" t="s">
        <v>3911</v>
      </c>
      <c r="D551" s="221" t="s">
        <v>3823</v>
      </c>
      <c r="E551" s="221" t="s">
        <v>3912</v>
      </c>
      <c r="F551" s="221"/>
      <c r="G551" s="222" t="s">
        <v>4</v>
      </c>
      <c r="H551" s="220">
        <v>0</v>
      </c>
      <c r="I551" s="222">
        <v>590000000</v>
      </c>
      <c r="J551" s="222" t="s">
        <v>5</v>
      </c>
      <c r="K551" s="222" t="s">
        <v>4228</v>
      </c>
      <c r="L551" s="222" t="s">
        <v>67</v>
      </c>
      <c r="M551" s="222" t="s">
        <v>54</v>
      </c>
      <c r="N551" s="223" t="s">
        <v>3748</v>
      </c>
      <c r="O551" s="222" t="s">
        <v>3749</v>
      </c>
      <c r="P551" s="222">
        <v>168</v>
      </c>
      <c r="Q551" s="220" t="s">
        <v>1727</v>
      </c>
      <c r="R551" s="635">
        <v>2</v>
      </c>
      <c r="S551" s="506">
        <v>161000</v>
      </c>
      <c r="T551" s="506">
        <v>0</v>
      </c>
      <c r="U551" s="506">
        <f t="shared" si="47"/>
        <v>0</v>
      </c>
      <c r="V551" s="228"/>
      <c r="W551" s="222">
        <v>2016</v>
      </c>
      <c r="X551" s="222">
        <v>19</v>
      </c>
    </row>
    <row r="552" spans="1:46" ht="50.1" customHeight="1">
      <c r="A552" s="229" t="s">
        <v>8844</v>
      </c>
      <c r="B552" s="220" t="s">
        <v>5974</v>
      </c>
      <c r="C552" s="221" t="s">
        <v>3911</v>
      </c>
      <c r="D552" s="221" t="s">
        <v>3823</v>
      </c>
      <c r="E552" s="221" t="s">
        <v>3912</v>
      </c>
      <c r="F552" s="221"/>
      <c r="G552" s="222" t="s">
        <v>4</v>
      </c>
      <c r="H552" s="220">
        <v>0</v>
      </c>
      <c r="I552" s="222">
        <v>590000000</v>
      </c>
      <c r="J552" s="222" t="s">
        <v>5</v>
      </c>
      <c r="K552" s="222" t="s">
        <v>4228</v>
      </c>
      <c r="L552" s="222" t="s">
        <v>67</v>
      </c>
      <c r="M552" s="222" t="s">
        <v>54</v>
      </c>
      <c r="N552" s="223" t="s">
        <v>3748</v>
      </c>
      <c r="O552" s="222" t="s">
        <v>3749</v>
      </c>
      <c r="P552" s="222">
        <v>168</v>
      </c>
      <c r="Q552" s="220" t="s">
        <v>1727</v>
      </c>
      <c r="R552" s="635">
        <v>2</v>
      </c>
      <c r="S552" s="506">
        <v>191000</v>
      </c>
      <c r="T552" s="506">
        <f t="shared" ref="T552" si="48">R552*S552</f>
        <v>382000</v>
      </c>
      <c r="U552" s="506">
        <f t="shared" si="47"/>
        <v>427840.00000000006</v>
      </c>
      <c r="V552" s="228"/>
      <c r="W552" s="222">
        <v>2016</v>
      </c>
      <c r="X552" s="222"/>
    </row>
    <row r="553" spans="1:46" ht="50.1" customHeight="1">
      <c r="A553" s="229" t="s">
        <v>4759</v>
      </c>
      <c r="B553" s="220" t="s">
        <v>5974</v>
      </c>
      <c r="C553" s="221" t="s">
        <v>3913</v>
      </c>
      <c r="D553" s="221" t="s">
        <v>3823</v>
      </c>
      <c r="E553" s="221" t="s">
        <v>3914</v>
      </c>
      <c r="F553" s="221"/>
      <c r="G553" s="222" t="s">
        <v>4</v>
      </c>
      <c r="H553" s="220">
        <v>0</v>
      </c>
      <c r="I553" s="222">
        <v>590000000</v>
      </c>
      <c r="J553" s="222" t="s">
        <v>5</v>
      </c>
      <c r="K553" s="222" t="s">
        <v>4228</v>
      </c>
      <c r="L553" s="222" t="s">
        <v>67</v>
      </c>
      <c r="M553" s="222" t="s">
        <v>54</v>
      </c>
      <c r="N553" s="223" t="s">
        <v>3748</v>
      </c>
      <c r="O553" s="222" t="s">
        <v>3749</v>
      </c>
      <c r="P553" s="222">
        <v>168</v>
      </c>
      <c r="Q553" s="220" t="s">
        <v>1727</v>
      </c>
      <c r="R553" s="635">
        <v>2</v>
      </c>
      <c r="S553" s="506">
        <v>161000</v>
      </c>
      <c r="T553" s="506">
        <v>0</v>
      </c>
      <c r="U553" s="506">
        <f t="shared" si="47"/>
        <v>0</v>
      </c>
      <c r="V553" s="228"/>
      <c r="W553" s="222">
        <v>2016</v>
      </c>
      <c r="X553" s="222">
        <v>19</v>
      </c>
    </row>
    <row r="554" spans="1:46" ht="50.1" customHeight="1">
      <c r="A554" s="229" t="s">
        <v>8845</v>
      </c>
      <c r="B554" s="220" t="s">
        <v>5974</v>
      </c>
      <c r="C554" s="221" t="s">
        <v>3913</v>
      </c>
      <c r="D554" s="221" t="s">
        <v>3823</v>
      </c>
      <c r="E554" s="221" t="s">
        <v>3914</v>
      </c>
      <c r="F554" s="221"/>
      <c r="G554" s="222" t="s">
        <v>4</v>
      </c>
      <c r="H554" s="220">
        <v>0</v>
      </c>
      <c r="I554" s="222">
        <v>590000000</v>
      </c>
      <c r="J554" s="222" t="s">
        <v>5</v>
      </c>
      <c r="K554" s="222" t="s">
        <v>4228</v>
      </c>
      <c r="L554" s="222" t="s">
        <v>67</v>
      </c>
      <c r="M554" s="222" t="s">
        <v>54</v>
      </c>
      <c r="N554" s="223" t="s">
        <v>3748</v>
      </c>
      <c r="O554" s="222" t="s">
        <v>3749</v>
      </c>
      <c r="P554" s="222">
        <v>168</v>
      </c>
      <c r="Q554" s="220" t="s">
        <v>1727</v>
      </c>
      <c r="R554" s="635">
        <v>2</v>
      </c>
      <c r="S554" s="506">
        <v>194000</v>
      </c>
      <c r="T554" s="506">
        <f t="shared" ref="T554" si="49">R554*S554</f>
        <v>388000</v>
      </c>
      <c r="U554" s="506">
        <f t="shared" si="47"/>
        <v>434560.00000000006</v>
      </c>
      <c r="V554" s="228"/>
      <c r="W554" s="222">
        <v>2016</v>
      </c>
      <c r="X554" s="222"/>
    </row>
    <row r="555" spans="1:46" s="29" customFormat="1" ht="50.1" customHeight="1">
      <c r="A555" s="142" t="s">
        <v>4760</v>
      </c>
      <c r="B555" s="103" t="s">
        <v>5974</v>
      </c>
      <c r="C555" s="104" t="s">
        <v>3915</v>
      </c>
      <c r="D555" s="104" t="s">
        <v>3823</v>
      </c>
      <c r="E555" s="104" t="s">
        <v>3916</v>
      </c>
      <c r="F555" s="104"/>
      <c r="G555" s="112" t="s">
        <v>4</v>
      </c>
      <c r="H555" s="103">
        <v>0</v>
      </c>
      <c r="I555" s="112">
        <v>590000000</v>
      </c>
      <c r="J555" s="112" t="s">
        <v>5</v>
      </c>
      <c r="K555" s="112" t="s">
        <v>4228</v>
      </c>
      <c r="L555" s="112" t="s">
        <v>67</v>
      </c>
      <c r="M555" s="112" t="s">
        <v>54</v>
      </c>
      <c r="N555" s="125" t="s">
        <v>3748</v>
      </c>
      <c r="O555" s="112" t="s">
        <v>3749</v>
      </c>
      <c r="P555" s="112">
        <v>168</v>
      </c>
      <c r="Q555" s="103" t="s">
        <v>1727</v>
      </c>
      <c r="R555" s="106">
        <v>3</v>
      </c>
      <c r="S555" s="106">
        <v>161000</v>
      </c>
      <c r="T555" s="294">
        <v>0</v>
      </c>
      <c r="U555" s="107">
        <f t="shared" si="47"/>
        <v>0</v>
      </c>
      <c r="V555" s="146"/>
      <c r="W555" s="112">
        <v>2016</v>
      </c>
      <c r="X555" s="112">
        <v>19</v>
      </c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</row>
    <row r="556" spans="1:46" s="29" customFormat="1" ht="50.1" customHeight="1">
      <c r="A556" s="142" t="s">
        <v>7736</v>
      </c>
      <c r="B556" s="103" t="s">
        <v>5974</v>
      </c>
      <c r="C556" s="104" t="s">
        <v>3915</v>
      </c>
      <c r="D556" s="104" t="s">
        <v>3823</v>
      </c>
      <c r="E556" s="104" t="s">
        <v>3916</v>
      </c>
      <c r="F556" s="104"/>
      <c r="G556" s="112" t="s">
        <v>4</v>
      </c>
      <c r="H556" s="103">
        <v>0</v>
      </c>
      <c r="I556" s="112">
        <v>590000000</v>
      </c>
      <c r="J556" s="112" t="s">
        <v>5</v>
      </c>
      <c r="K556" s="112" t="s">
        <v>4228</v>
      </c>
      <c r="L556" s="112" t="s">
        <v>67</v>
      </c>
      <c r="M556" s="112" t="s">
        <v>54</v>
      </c>
      <c r="N556" s="125" t="s">
        <v>3748</v>
      </c>
      <c r="O556" s="112" t="s">
        <v>3749</v>
      </c>
      <c r="P556" s="112">
        <v>168</v>
      </c>
      <c r="Q556" s="103" t="s">
        <v>1727</v>
      </c>
      <c r="R556" s="106">
        <v>3</v>
      </c>
      <c r="S556" s="106">
        <v>191000</v>
      </c>
      <c r="T556" s="294">
        <f>R556*S556</f>
        <v>573000</v>
      </c>
      <c r="U556" s="107">
        <f t="shared" si="47"/>
        <v>641760.00000000012</v>
      </c>
      <c r="V556" s="146"/>
      <c r="W556" s="112">
        <v>2016</v>
      </c>
      <c r="X556" s="112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</row>
    <row r="557" spans="1:46" ht="50.1" customHeight="1">
      <c r="A557" s="102" t="s">
        <v>4761</v>
      </c>
      <c r="B557" s="103" t="s">
        <v>5974</v>
      </c>
      <c r="C557" s="143" t="s">
        <v>3917</v>
      </c>
      <c r="D557" s="104" t="s">
        <v>3823</v>
      </c>
      <c r="E557" s="143" t="s">
        <v>3918</v>
      </c>
      <c r="F557" s="143"/>
      <c r="G557" s="112" t="s">
        <v>4</v>
      </c>
      <c r="H557" s="103">
        <v>0</v>
      </c>
      <c r="I557" s="112">
        <v>590000000</v>
      </c>
      <c r="J557" s="105" t="s">
        <v>5</v>
      </c>
      <c r="K557" s="112" t="s">
        <v>4228</v>
      </c>
      <c r="L557" s="112" t="s">
        <v>67</v>
      </c>
      <c r="M557" s="112" t="s">
        <v>54</v>
      </c>
      <c r="N557" s="125" t="s">
        <v>3748</v>
      </c>
      <c r="O557" s="112" t="s">
        <v>3749</v>
      </c>
      <c r="P557" s="103" t="s">
        <v>1726</v>
      </c>
      <c r="Q557" s="103" t="s">
        <v>1727</v>
      </c>
      <c r="R557" s="144">
        <v>3</v>
      </c>
      <c r="S557" s="144">
        <v>161000</v>
      </c>
      <c r="T557" s="107">
        <f t="shared" si="41"/>
        <v>483000</v>
      </c>
      <c r="U557" s="107">
        <f t="shared" si="42"/>
        <v>540960</v>
      </c>
      <c r="V557" s="146"/>
      <c r="W557" s="112">
        <v>2016</v>
      </c>
      <c r="X557" s="146"/>
    </row>
    <row r="558" spans="1:46" ht="50.1" customHeight="1">
      <c r="A558" s="229" t="s">
        <v>4762</v>
      </c>
      <c r="B558" s="220" t="s">
        <v>5974</v>
      </c>
      <c r="C558" s="221" t="s">
        <v>3919</v>
      </c>
      <c r="D558" s="221" t="s">
        <v>3823</v>
      </c>
      <c r="E558" s="221" t="s">
        <v>3920</v>
      </c>
      <c r="F558" s="221"/>
      <c r="G558" s="222" t="s">
        <v>4</v>
      </c>
      <c r="H558" s="220">
        <v>0</v>
      </c>
      <c r="I558" s="222">
        <v>590000000</v>
      </c>
      <c r="J558" s="222" t="s">
        <v>5</v>
      </c>
      <c r="K558" s="222" t="s">
        <v>4228</v>
      </c>
      <c r="L558" s="222" t="s">
        <v>67</v>
      </c>
      <c r="M558" s="222" t="s">
        <v>54</v>
      </c>
      <c r="N558" s="223" t="s">
        <v>3748</v>
      </c>
      <c r="O558" s="222" t="s">
        <v>3749</v>
      </c>
      <c r="P558" s="222">
        <v>168</v>
      </c>
      <c r="Q558" s="220" t="s">
        <v>1727</v>
      </c>
      <c r="R558" s="635">
        <v>3</v>
      </c>
      <c r="S558" s="506">
        <v>161000</v>
      </c>
      <c r="T558" s="506">
        <v>0</v>
      </c>
      <c r="U558" s="506">
        <f>T558*1.12</f>
        <v>0</v>
      </c>
      <c r="V558" s="228"/>
      <c r="W558" s="222">
        <v>2016</v>
      </c>
      <c r="X558" s="222">
        <v>19</v>
      </c>
    </row>
    <row r="559" spans="1:46" ht="50.1" customHeight="1">
      <c r="A559" s="229" t="s">
        <v>8838</v>
      </c>
      <c r="B559" s="220" t="s">
        <v>5974</v>
      </c>
      <c r="C559" s="221" t="s">
        <v>3919</v>
      </c>
      <c r="D559" s="221" t="s">
        <v>3823</v>
      </c>
      <c r="E559" s="221" t="s">
        <v>3920</v>
      </c>
      <c r="F559" s="221"/>
      <c r="G559" s="222" t="s">
        <v>4</v>
      </c>
      <c r="H559" s="220">
        <v>0</v>
      </c>
      <c r="I559" s="222">
        <v>590000000</v>
      </c>
      <c r="J559" s="222" t="s">
        <v>5</v>
      </c>
      <c r="K559" s="222" t="s">
        <v>4228</v>
      </c>
      <c r="L559" s="222" t="s">
        <v>67</v>
      </c>
      <c r="M559" s="222" t="s">
        <v>54</v>
      </c>
      <c r="N559" s="223" t="s">
        <v>3748</v>
      </c>
      <c r="O559" s="222" t="s">
        <v>3749</v>
      </c>
      <c r="P559" s="222">
        <v>168</v>
      </c>
      <c r="Q559" s="220" t="s">
        <v>1727</v>
      </c>
      <c r="R559" s="635">
        <v>3</v>
      </c>
      <c r="S559" s="506">
        <v>191000</v>
      </c>
      <c r="T559" s="506">
        <f t="shared" ref="T559" si="50">R559*S559</f>
        <v>573000</v>
      </c>
      <c r="U559" s="506">
        <f>T559*1.12</f>
        <v>641760.00000000012</v>
      </c>
      <c r="V559" s="228"/>
      <c r="W559" s="222">
        <v>2016</v>
      </c>
      <c r="X559" s="222"/>
    </row>
    <row r="560" spans="1:46" ht="50.1" customHeight="1">
      <c r="A560" s="102" t="s">
        <v>4763</v>
      </c>
      <c r="B560" s="103" t="s">
        <v>5974</v>
      </c>
      <c r="C560" s="143" t="s">
        <v>3921</v>
      </c>
      <c r="D560" s="104" t="s">
        <v>3823</v>
      </c>
      <c r="E560" s="143" t="s">
        <v>3922</v>
      </c>
      <c r="F560" s="143"/>
      <c r="G560" s="112" t="s">
        <v>4</v>
      </c>
      <c r="H560" s="103">
        <v>0</v>
      </c>
      <c r="I560" s="112">
        <v>590000000</v>
      </c>
      <c r="J560" s="105" t="s">
        <v>5</v>
      </c>
      <c r="K560" s="112" t="s">
        <v>4228</v>
      </c>
      <c r="L560" s="112" t="s">
        <v>67</v>
      </c>
      <c r="M560" s="112" t="s">
        <v>54</v>
      </c>
      <c r="N560" s="125" t="s">
        <v>3748</v>
      </c>
      <c r="O560" s="112" t="s">
        <v>3749</v>
      </c>
      <c r="P560" s="103" t="s">
        <v>1726</v>
      </c>
      <c r="Q560" s="103" t="s">
        <v>1727</v>
      </c>
      <c r="R560" s="144">
        <v>3</v>
      </c>
      <c r="S560" s="144">
        <v>161000</v>
      </c>
      <c r="T560" s="107">
        <f t="shared" si="41"/>
        <v>483000</v>
      </c>
      <c r="U560" s="107">
        <f t="shared" si="42"/>
        <v>540960</v>
      </c>
      <c r="V560" s="146"/>
      <c r="W560" s="112">
        <v>2016</v>
      </c>
      <c r="X560" s="146"/>
    </row>
    <row r="561" spans="1:44" ht="50.1" customHeight="1">
      <c r="A561" s="229" t="s">
        <v>4764</v>
      </c>
      <c r="B561" s="220" t="s">
        <v>5974</v>
      </c>
      <c r="C561" s="221" t="s">
        <v>3923</v>
      </c>
      <c r="D561" s="221" t="s">
        <v>3823</v>
      </c>
      <c r="E561" s="221" t="s">
        <v>3924</v>
      </c>
      <c r="F561" s="221"/>
      <c r="G561" s="222" t="s">
        <v>4</v>
      </c>
      <c r="H561" s="220">
        <v>0</v>
      </c>
      <c r="I561" s="222">
        <v>590000000</v>
      </c>
      <c r="J561" s="222" t="s">
        <v>5</v>
      </c>
      <c r="K561" s="222" t="s">
        <v>4228</v>
      </c>
      <c r="L561" s="222" t="s">
        <v>67</v>
      </c>
      <c r="M561" s="222" t="s">
        <v>54</v>
      </c>
      <c r="N561" s="223" t="s">
        <v>3748</v>
      </c>
      <c r="O561" s="222" t="s">
        <v>3749</v>
      </c>
      <c r="P561" s="222">
        <v>168</v>
      </c>
      <c r="Q561" s="220" t="s">
        <v>1727</v>
      </c>
      <c r="R561" s="635">
        <v>3</v>
      </c>
      <c r="S561" s="506">
        <v>161000</v>
      </c>
      <c r="T561" s="506">
        <v>0</v>
      </c>
      <c r="U561" s="506">
        <f>T561*1.12</f>
        <v>0</v>
      </c>
      <c r="V561" s="228"/>
      <c r="W561" s="222">
        <v>2016</v>
      </c>
      <c r="X561" s="222">
        <v>19</v>
      </c>
    </row>
    <row r="562" spans="1:44" ht="50.1" customHeight="1">
      <c r="A562" s="229" t="s">
        <v>8839</v>
      </c>
      <c r="B562" s="220" t="s">
        <v>5974</v>
      </c>
      <c r="C562" s="221" t="s">
        <v>3923</v>
      </c>
      <c r="D562" s="221" t="s">
        <v>3823</v>
      </c>
      <c r="E562" s="221" t="s">
        <v>3924</v>
      </c>
      <c r="F562" s="221"/>
      <c r="G562" s="222" t="s">
        <v>4</v>
      </c>
      <c r="H562" s="220">
        <v>0</v>
      </c>
      <c r="I562" s="222">
        <v>590000000</v>
      </c>
      <c r="J562" s="222" t="s">
        <v>5</v>
      </c>
      <c r="K562" s="222" t="s">
        <v>4228</v>
      </c>
      <c r="L562" s="222" t="s">
        <v>67</v>
      </c>
      <c r="M562" s="222" t="s">
        <v>54</v>
      </c>
      <c r="N562" s="223" t="s">
        <v>3748</v>
      </c>
      <c r="O562" s="222" t="s">
        <v>3749</v>
      </c>
      <c r="P562" s="222">
        <v>168</v>
      </c>
      <c r="Q562" s="220" t="s">
        <v>1727</v>
      </c>
      <c r="R562" s="635">
        <v>3</v>
      </c>
      <c r="S562" s="506">
        <v>191000</v>
      </c>
      <c r="T562" s="506">
        <f t="shared" ref="T562" si="51">R562*S562</f>
        <v>573000</v>
      </c>
      <c r="U562" s="506">
        <f>T562*1.12</f>
        <v>641760.00000000012</v>
      </c>
      <c r="V562" s="228"/>
      <c r="W562" s="222">
        <v>2016</v>
      </c>
      <c r="X562" s="222"/>
    </row>
    <row r="563" spans="1:44" ht="50.1" customHeight="1">
      <c r="A563" s="102" t="s">
        <v>4765</v>
      </c>
      <c r="B563" s="103" t="s">
        <v>5974</v>
      </c>
      <c r="C563" s="143" t="s">
        <v>3925</v>
      </c>
      <c r="D563" s="104" t="s">
        <v>3823</v>
      </c>
      <c r="E563" s="143" t="s">
        <v>3926</v>
      </c>
      <c r="F563" s="143"/>
      <c r="G563" s="112" t="s">
        <v>4</v>
      </c>
      <c r="H563" s="103">
        <v>0</v>
      </c>
      <c r="I563" s="112">
        <v>590000000</v>
      </c>
      <c r="J563" s="105" t="s">
        <v>5</v>
      </c>
      <c r="K563" s="112" t="s">
        <v>4228</v>
      </c>
      <c r="L563" s="112" t="s">
        <v>67</v>
      </c>
      <c r="M563" s="112" t="s">
        <v>54</v>
      </c>
      <c r="N563" s="125" t="s">
        <v>3748</v>
      </c>
      <c r="O563" s="112" t="s">
        <v>3749</v>
      </c>
      <c r="P563" s="103" t="s">
        <v>1726</v>
      </c>
      <c r="Q563" s="103" t="s">
        <v>1727</v>
      </c>
      <c r="R563" s="144">
        <v>3</v>
      </c>
      <c r="S563" s="144">
        <v>161000</v>
      </c>
      <c r="T563" s="107">
        <f t="shared" si="41"/>
        <v>483000</v>
      </c>
      <c r="U563" s="107">
        <f t="shared" si="42"/>
        <v>540960</v>
      </c>
      <c r="V563" s="146"/>
      <c r="W563" s="112">
        <v>2016</v>
      </c>
      <c r="X563" s="146"/>
    </row>
    <row r="564" spans="1:44" ht="50.1" customHeight="1">
      <c r="A564" s="102" t="s">
        <v>4766</v>
      </c>
      <c r="B564" s="103" t="s">
        <v>5974</v>
      </c>
      <c r="C564" s="143" t="s">
        <v>3927</v>
      </c>
      <c r="D564" s="104" t="s">
        <v>3823</v>
      </c>
      <c r="E564" s="143" t="s">
        <v>3928</v>
      </c>
      <c r="F564" s="143"/>
      <c r="G564" s="112" t="s">
        <v>4</v>
      </c>
      <c r="H564" s="103">
        <v>0</v>
      </c>
      <c r="I564" s="112">
        <v>590000000</v>
      </c>
      <c r="J564" s="105" t="s">
        <v>5</v>
      </c>
      <c r="K564" s="112" t="s">
        <v>4228</v>
      </c>
      <c r="L564" s="112" t="s">
        <v>67</v>
      </c>
      <c r="M564" s="112" t="s">
        <v>54</v>
      </c>
      <c r="N564" s="125" t="s">
        <v>3748</v>
      </c>
      <c r="O564" s="112" t="s">
        <v>3749</v>
      </c>
      <c r="P564" s="103" t="s">
        <v>1726</v>
      </c>
      <c r="Q564" s="103" t="s">
        <v>1727</v>
      </c>
      <c r="R564" s="144">
        <v>3</v>
      </c>
      <c r="S564" s="144">
        <v>161000</v>
      </c>
      <c r="T564" s="107">
        <f t="shared" si="41"/>
        <v>483000</v>
      </c>
      <c r="U564" s="107">
        <f t="shared" si="42"/>
        <v>540960</v>
      </c>
      <c r="V564" s="146"/>
      <c r="W564" s="112">
        <v>2016</v>
      </c>
      <c r="X564" s="146"/>
    </row>
    <row r="565" spans="1:44" ht="50.1" customHeight="1">
      <c r="A565" s="102" t="s">
        <v>4767</v>
      </c>
      <c r="B565" s="103" t="s">
        <v>5974</v>
      </c>
      <c r="C565" s="143" t="s">
        <v>3929</v>
      </c>
      <c r="D565" s="104" t="s">
        <v>3823</v>
      </c>
      <c r="E565" s="143" t="s">
        <v>3930</v>
      </c>
      <c r="F565" s="143"/>
      <c r="G565" s="112" t="s">
        <v>4</v>
      </c>
      <c r="H565" s="103">
        <v>0</v>
      </c>
      <c r="I565" s="112">
        <v>590000000</v>
      </c>
      <c r="J565" s="105" t="s">
        <v>5</v>
      </c>
      <c r="K565" s="112" t="s">
        <v>4228</v>
      </c>
      <c r="L565" s="112" t="s">
        <v>67</v>
      </c>
      <c r="M565" s="112" t="s">
        <v>54</v>
      </c>
      <c r="N565" s="125" t="s">
        <v>3748</v>
      </c>
      <c r="O565" s="112" t="s">
        <v>3749</v>
      </c>
      <c r="P565" s="103" t="s">
        <v>1726</v>
      </c>
      <c r="Q565" s="103" t="s">
        <v>1727</v>
      </c>
      <c r="R565" s="144">
        <v>3</v>
      </c>
      <c r="S565" s="144">
        <v>161000</v>
      </c>
      <c r="T565" s="107">
        <f t="shared" si="41"/>
        <v>483000</v>
      </c>
      <c r="U565" s="107">
        <f t="shared" si="42"/>
        <v>540960</v>
      </c>
      <c r="V565" s="146"/>
      <c r="W565" s="112">
        <v>2016</v>
      </c>
      <c r="X565" s="146"/>
    </row>
    <row r="566" spans="1:44" ht="50.1" customHeight="1">
      <c r="A566" s="102" t="s">
        <v>4768</v>
      </c>
      <c r="B566" s="103" t="s">
        <v>5974</v>
      </c>
      <c r="C566" s="143" t="s">
        <v>3931</v>
      </c>
      <c r="D566" s="104" t="s">
        <v>3823</v>
      </c>
      <c r="E566" s="143" t="s">
        <v>3932</v>
      </c>
      <c r="F566" s="143"/>
      <c r="G566" s="112" t="s">
        <v>4</v>
      </c>
      <c r="H566" s="103">
        <v>0</v>
      </c>
      <c r="I566" s="112">
        <v>590000000</v>
      </c>
      <c r="J566" s="105" t="s">
        <v>5</v>
      </c>
      <c r="K566" s="112" t="s">
        <v>4228</v>
      </c>
      <c r="L566" s="112" t="s">
        <v>67</v>
      </c>
      <c r="M566" s="112" t="s">
        <v>54</v>
      </c>
      <c r="N566" s="125" t="s">
        <v>3748</v>
      </c>
      <c r="O566" s="112" t="s">
        <v>3749</v>
      </c>
      <c r="P566" s="103" t="s">
        <v>1726</v>
      </c>
      <c r="Q566" s="103" t="s">
        <v>1727</v>
      </c>
      <c r="R566" s="144">
        <v>3</v>
      </c>
      <c r="S566" s="144">
        <v>161000</v>
      </c>
      <c r="T566" s="107">
        <f t="shared" si="41"/>
        <v>483000</v>
      </c>
      <c r="U566" s="107">
        <f t="shared" si="42"/>
        <v>540960</v>
      </c>
      <c r="V566" s="146"/>
      <c r="W566" s="112">
        <v>2016</v>
      </c>
      <c r="X566" s="146"/>
    </row>
    <row r="567" spans="1:44" ht="50.1" customHeight="1">
      <c r="A567" s="102" t="s">
        <v>4769</v>
      </c>
      <c r="B567" s="103" t="s">
        <v>5974</v>
      </c>
      <c r="C567" s="143" t="s">
        <v>3933</v>
      </c>
      <c r="D567" s="104" t="s">
        <v>3823</v>
      </c>
      <c r="E567" s="143" t="s">
        <v>3934</v>
      </c>
      <c r="F567" s="143"/>
      <c r="G567" s="112" t="s">
        <v>4</v>
      </c>
      <c r="H567" s="103">
        <v>0</v>
      </c>
      <c r="I567" s="112">
        <v>590000000</v>
      </c>
      <c r="J567" s="105" t="s">
        <v>5</v>
      </c>
      <c r="K567" s="112" t="s">
        <v>4228</v>
      </c>
      <c r="L567" s="112" t="s">
        <v>67</v>
      </c>
      <c r="M567" s="112" t="s">
        <v>54</v>
      </c>
      <c r="N567" s="125" t="s">
        <v>3748</v>
      </c>
      <c r="O567" s="112" t="s">
        <v>3749</v>
      </c>
      <c r="P567" s="103" t="s">
        <v>1726</v>
      </c>
      <c r="Q567" s="103" t="s">
        <v>1727</v>
      </c>
      <c r="R567" s="144">
        <v>3</v>
      </c>
      <c r="S567" s="144">
        <v>161000</v>
      </c>
      <c r="T567" s="107">
        <f t="shared" si="41"/>
        <v>483000</v>
      </c>
      <c r="U567" s="107">
        <f t="shared" si="42"/>
        <v>540960</v>
      </c>
      <c r="V567" s="146"/>
      <c r="W567" s="112">
        <v>2016</v>
      </c>
      <c r="X567" s="146"/>
    </row>
    <row r="568" spans="1:44" s="29" customFormat="1" ht="50.1" customHeight="1">
      <c r="A568" s="64" t="s">
        <v>4770</v>
      </c>
      <c r="B568" s="220" t="s">
        <v>5974</v>
      </c>
      <c r="C568" s="221" t="s">
        <v>3935</v>
      </c>
      <c r="D568" s="221" t="s">
        <v>3823</v>
      </c>
      <c r="E568" s="221" t="s">
        <v>3936</v>
      </c>
      <c r="F568" s="221"/>
      <c r="G568" s="222" t="s">
        <v>4</v>
      </c>
      <c r="H568" s="220">
        <v>0</v>
      </c>
      <c r="I568" s="222">
        <v>590000000</v>
      </c>
      <c r="J568" s="222" t="s">
        <v>5</v>
      </c>
      <c r="K568" s="222" t="s">
        <v>4228</v>
      </c>
      <c r="L568" s="222" t="s">
        <v>67</v>
      </c>
      <c r="M568" s="222" t="s">
        <v>54</v>
      </c>
      <c r="N568" s="223" t="s">
        <v>3748</v>
      </c>
      <c r="O568" s="222" t="s">
        <v>3749</v>
      </c>
      <c r="P568" s="222">
        <v>168</v>
      </c>
      <c r="Q568" s="220" t="s">
        <v>1727</v>
      </c>
      <c r="R568" s="224">
        <v>5</v>
      </c>
      <c r="S568" s="225">
        <v>161000</v>
      </c>
      <c r="T568" s="226">
        <v>0</v>
      </c>
      <c r="U568" s="227">
        <f>T568*1.12</f>
        <v>0</v>
      </c>
      <c r="V568" s="228"/>
      <c r="W568" s="222">
        <v>2016</v>
      </c>
      <c r="X568" s="222">
        <v>18.190000000000001</v>
      </c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</row>
    <row r="569" spans="1:44" s="29" customFormat="1" ht="50.1" customHeight="1">
      <c r="A569" s="64" t="s">
        <v>6942</v>
      </c>
      <c r="B569" s="220" t="s">
        <v>5974</v>
      </c>
      <c r="C569" s="221" t="s">
        <v>3935</v>
      </c>
      <c r="D569" s="221" t="s">
        <v>3823</v>
      </c>
      <c r="E569" s="221" t="s">
        <v>3936</v>
      </c>
      <c r="F569" s="221"/>
      <c r="G569" s="222" t="s">
        <v>4</v>
      </c>
      <c r="H569" s="220">
        <v>0</v>
      </c>
      <c r="I569" s="222">
        <v>590000000</v>
      </c>
      <c r="J569" s="222" t="s">
        <v>5</v>
      </c>
      <c r="K569" s="222" t="s">
        <v>4228</v>
      </c>
      <c r="L569" s="222" t="s">
        <v>67</v>
      </c>
      <c r="M569" s="222" t="s">
        <v>54</v>
      </c>
      <c r="N569" s="223" t="s">
        <v>3748</v>
      </c>
      <c r="O569" s="222" t="s">
        <v>3749</v>
      </c>
      <c r="P569" s="222">
        <v>168</v>
      </c>
      <c r="Q569" s="220" t="s">
        <v>1727</v>
      </c>
      <c r="R569" s="224">
        <v>27.91</v>
      </c>
      <c r="S569" s="225">
        <v>191000</v>
      </c>
      <c r="T569" s="226">
        <f>R569*S569</f>
        <v>5330810</v>
      </c>
      <c r="U569" s="227">
        <f>T569*1.12</f>
        <v>5970507.2000000002</v>
      </c>
      <c r="V569" s="228"/>
      <c r="W569" s="222">
        <v>2016</v>
      </c>
      <c r="X569" s="222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</row>
    <row r="570" spans="1:44" ht="50.1" customHeight="1">
      <c r="A570" s="102" t="s">
        <v>4771</v>
      </c>
      <c r="B570" s="103" t="s">
        <v>5974</v>
      </c>
      <c r="C570" s="143" t="s">
        <v>3937</v>
      </c>
      <c r="D570" s="104" t="s">
        <v>3823</v>
      </c>
      <c r="E570" s="143" t="s">
        <v>3938</v>
      </c>
      <c r="F570" s="143"/>
      <c r="G570" s="112" t="s">
        <v>4</v>
      </c>
      <c r="H570" s="103">
        <v>0</v>
      </c>
      <c r="I570" s="112">
        <v>590000000</v>
      </c>
      <c r="J570" s="105" t="s">
        <v>5</v>
      </c>
      <c r="K570" s="112" t="s">
        <v>4228</v>
      </c>
      <c r="L570" s="112" t="s">
        <v>67</v>
      </c>
      <c r="M570" s="112" t="s">
        <v>54</v>
      </c>
      <c r="N570" s="125" t="s">
        <v>3748</v>
      </c>
      <c r="O570" s="112" t="s">
        <v>3749</v>
      </c>
      <c r="P570" s="103" t="s">
        <v>1726</v>
      </c>
      <c r="Q570" s="103" t="s">
        <v>1727</v>
      </c>
      <c r="R570" s="144">
        <v>5</v>
      </c>
      <c r="S570" s="144">
        <v>161000</v>
      </c>
      <c r="T570" s="107">
        <f t="shared" si="41"/>
        <v>805000</v>
      </c>
      <c r="U570" s="107">
        <f t="shared" si="42"/>
        <v>901600.00000000012</v>
      </c>
      <c r="V570" s="146"/>
      <c r="W570" s="112">
        <v>2016</v>
      </c>
      <c r="X570" s="146"/>
    </row>
    <row r="571" spans="1:44" ht="50.1" customHeight="1">
      <c r="A571" s="102" t="s">
        <v>4772</v>
      </c>
      <c r="B571" s="103" t="s">
        <v>5974</v>
      </c>
      <c r="C571" s="143" t="s">
        <v>3939</v>
      </c>
      <c r="D571" s="104" t="s">
        <v>3823</v>
      </c>
      <c r="E571" s="143" t="s">
        <v>3940</v>
      </c>
      <c r="F571" s="143"/>
      <c r="G571" s="112" t="s">
        <v>4</v>
      </c>
      <c r="H571" s="103">
        <v>0</v>
      </c>
      <c r="I571" s="112">
        <v>590000000</v>
      </c>
      <c r="J571" s="105" t="s">
        <v>5</v>
      </c>
      <c r="K571" s="112" t="s">
        <v>4228</v>
      </c>
      <c r="L571" s="112" t="s">
        <v>67</v>
      </c>
      <c r="M571" s="112" t="s">
        <v>54</v>
      </c>
      <c r="N571" s="125" t="s">
        <v>3748</v>
      </c>
      <c r="O571" s="112" t="s">
        <v>3749</v>
      </c>
      <c r="P571" s="103" t="s">
        <v>1726</v>
      </c>
      <c r="Q571" s="103" t="s">
        <v>1727</v>
      </c>
      <c r="R571" s="144">
        <v>5</v>
      </c>
      <c r="S571" s="144">
        <v>161000</v>
      </c>
      <c r="T571" s="107">
        <f t="shared" si="41"/>
        <v>805000</v>
      </c>
      <c r="U571" s="107">
        <f t="shared" si="42"/>
        <v>901600.00000000012</v>
      </c>
      <c r="V571" s="146"/>
      <c r="W571" s="112">
        <v>2016</v>
      </c>
      <c r="X571" s="146"/>
    </row>
    <row r="572" spans="1:44" s="29" customFormat="1" ht="50.1" customHeight="1">
      <c r="A572" s="64" t="s">
        <v>4773</v>
      </c>
      <c r="B572" s="220" t="s">
        <v>5974</v>
      </c>
      <c r="C572" s="221" t="s">
        <v>3941</v>
      </c>
      <c r="D572" s="221" t="s">
        <v>3823</v>
      </c>
      <c r="E572" s="221" t="s">
        <v>3942</v>
      </c>
      <c r="F572" s="221"/>
      <c r="G572" s="222" t="s">
        <v>4</v>
      </c>
      <c r="H572" s="220">
        <v>0</v>
      </c>
      <c r="I572" s="222">
        <v>590000000</v>
      </c>
      <c r="J572" s="222" t="s">
        <v>5</v>
      </c>
      <c r="K572" s="222" t="s">
        <v>4228</v>
      </c>
      <c r="L572" s="222" t="s">
        <v>67</v>
      </c>
      <c r="M572" s="222" t="s">
        <v>54</v>
      </c>
      <c r="N572" s="223" t="s">
        <v>3748</v>
      </c>
      <c r="O572" s="222" t="s">
        <v>3749</v>
      </c>
      <c r="P572" s="222">
        <v>168</v>
      </c>
      <c r="Q572" s="220" t="s">
        <v>1727</v>
      </c>
      <c r="R572" s="224">
        <v>5</v>
      </c>
      <c r="S572" s="225">
        <v>161000</v>
      </c>
      <c r="T572" s="226">
        <v>0</v>
      </c>
      <c r="U572" s="227">
        <f t="shared" ref="U572:U578" si="52">T572*1.12</f>
        <v>0</v>
      </c>
      <c r="V572" s="228"/>
      <c r="W572" s="222">
        <v>2016</v>
      </c>
      <c r="X572" s="222">
        <v>18.190000000000001</v>
      </c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</row>
    <row r="573" spans="1:44" s="29" customFormat="1" ht="50.1" customHeight="1">
      <c r="A573" s="64" t="s">
        <v>6943</v>
      </c>
      <c r="B573" s="220" t="s">
        <v>5974</v>
      </c>
      <c r="C573" s="221" t="s">
        <v>3941</v>
      </c>
      <c r="D573" s="221" t="s">
        <v>3823</v>
      </c>
      <c r="E573" s="221" t="s">
        <v>3942</v>
      </c>
      <c r="F573" s="221"/>
      <c r="G573" s="222" t="s">
        <v>4</v>
      </c>
      <c r="H573" s="220">
        <v>0</v>
      </c>
      <c r="I573" s="222">
        <v>590000000</v>
      </c>
      <c r="J573" s="222" t="s">
        <v>5</v>
      </c>
      <c r="K573" s="222" t="s">
        <v>4228</v>
      </c>
      <c r="L573" s="222" t="s">
        <v>67</v>
      </c>
      <c r="M573" s="222" t="s">
        <v>54</v>
      </c>
      <c r="N573" s="223" t="s">
        <v>3748</v>
      </c>
      <c r="O573" s="222" t="s">
        <v>3749</v>
      </c>
      <c r="P573" s="222">
        <v>168</v>
      </c>
      <c r="Q573" s="220" t="s">
        <v>1727</v>
      </c>
      <c r="R573" s="224">
        <v>9.18</v>
      </c>
      <c r="S573" s="225">
        <v>191000</v>
      </c>
      <c r="T573" s="226">
        <f t="shared" ref="T573" si="53">R573*S573</f>
        <v>1753380</v>
      </c>
      <c r="U573" s="227">
        <f t="shared" si="52"/>
        <v>1963785.6</v>
      </c>
      <c r="V573" s="228"/>
      <c r="W573" s="222">
        <v>2016</v>
      </c>
      <c r="X573" s="222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</row>
    <row r="574" spans="1:44" ht="50.1" customHeight="1">
      <c r="A574" s="102" t="s">
        <v>4774</v>
      </c>
      <c r="B574" s="103" t="s">
        <v>5974</v>
      </c>
      <c r="C574" s="230" t="s">
        <v>4099</v>
      </c>
      <c r="D574" s="230" t="s">
        <v>3823</v>
      </c>
      <c r="E574" s="230" t="s">
        <v>4100</v>
      </c>
      <c r="F574" s="104"/>
      <c r="G574" s="112" t="s">
        <v>4</v>
      </c>
      <c r="H574" s="103">
        <v>0</v>
      </c>
      <c r="I574" s="112">
        <v>590000000</v>
      </c>
      <c r="J574" s="112" t="s">
        <v>5</v>
      </c>
      <c r="K574" s="112" t="s">
        <v>4228</v>
      </c>
      <c r="L574" s="112" t="s">
        <v>67</v>
      </c>
      <c r="M574" s="112" t="s">
        <v>54</v>
      </c>
      <c r="N574" s="125" t="s">
        <v>3748</v>
      </c>
      <c r="O574" s="112" t="s">
        <v>3749</v>
      </c>
      <c r="P574" s="112">
        <v>168</v>
      </c>
      <c r="Q574" s="110" t="s">
        <v>1727</v>
      </c>
      <c r="R574" s="106">
        <v>5</v>
      </c>
      <c r="S574" s="115">
        <v>150000</v>
      </c>
      <c r="T574" s="107">
        <v>0</v>
      </c>
      <c r="U574" s="107">
        <f t="shared" si="52"/>
        <v>0</v>
      </c>
      <c r="V574" s="143"/>
      <c r="W574" s="112">
        <v>2016</v>
      </c>
      <c r="X574" s="103">
        <v>19</v>
      </c>
    </row>
    <row r="575" spans="1:44" ht="50.1" customHeight="1">
      <c r="A575" s="102" t="s">
        <v>7240</v>
      </c>
      <c r="B575" s="103" t="s">
        <v>5974</v>
      </c>
      <c r="C575" s="230" t="s">
        <v>4099</v>
      </c>
      <c r="D575" s="230" t="s">
        <v>3823</v>
      </c>
      <c r="E575" s="230" t="s">
        <v>4100</v>
      </c>
      <c r="F575" s="104"/>
      <c r="G575" s="112" t="s">
        <v>4</v>
      </c>
      <c r="H575" s="103">
        <v>0</v>
      </c>
      <c r="I575" s="112">
        <v>590000000</v>
      </c>
      <c r="J575" s="112" t="s">
        <v>5</v>
      </c>
      <c r="K575" s="112" t="s">
        <v>4228</v>
      </c>
      <c r="L575" s="112" t="s">
        <v>67</v>
      </c>
      <c r="M575" s="112" t="s">
        <v>54</v>
      </c>
      <c r="N575" s="125" t="s">
        <v>3748</v>
      </c>
      <c r="O575" s="112" t="s">
        <v>3749</v>
      </c>
      <c r="P575" s="112">
        <v>168</v>
      </c>
      <c r="Q575" s="110" t="s">
        <v>1727</v>
      </c>
      <c r="R575" s="106">
        <v>5</v>
      </c>
      <c r="S575" s="115">
        <v>487000</v>
      </c>
      <c r="T575" s="107">
        <f>R575*S575</f>
        <v>2435000</v>
      </c>
      <c r="U575" s="107">
        <f t="shared" si="52"/>
        <v>2727200.0000000005</v>
      </c>
      <c r="V575" s="143"/>
      <c r="W575" s="112">
        <v>2016</v>
      </c>
      <c r="X575" s="103"/>
    </row>
    <row r="576" spans="1:44" ht="50.1" customHeight="1">
      <c r="A576" s="102" t="s">
        <v>4775</v>
      </c>
      <c r="B576" s="103" t="s">
        <v>5974</v>
      </c>
      <c r="C576" s="230" t="s">
        <v>4101</v>
      </c>
      <c r="D576" s="230" t="s">
        <v>3823</v>
      </c>
      <c r="E576" s="230" t="s">
        <v>4102</v>
      </c>
      <c r="F576" s="105" t="s">
        <v>4103</v>
      </c>
      <c r="G576" s="112" t="s">
        <v>4</v>
      </c>
      <c r="H576" s="103">
        <v>0</v>
      </c>
      <c r="I576" s="118">
        <v>590000000</v>
      </c>
      <c r="J576" s="112" t="s">
        <v>5</v>
      </c>
      <c r="K576" s="112" t="s">
        <v>4228</v>
      </c>
      <c r="L576" s="112" t="s">
        <v>67</v>
      </c>
      <c r="M576" s="112" t="s">
        <v>54</v>
      </c>
      <c r="N576" s="125" t="s">
        <v>3748</v>
      </c>
      <c r="O576" s="112" t="s">
        <v>3749</v>
      </c>
      <c r="P576" s="112">
        <v>166</v>
      </c>
      <c r="Q576" s="188" t="s">
        <v>1204</v>
      </c>
      <c r="R576" s="106">
        <v>2000</v>
      </c>
      <c r="S576" s="115">
        <v>1070</v>
      </c>
      <c r="T576" s="107">
        <v>0</v>
      </c>
      <c r="U576" s="107">
        <f t="shared" si="52"/>
        <v>0</v>
      </c>
      <c r="V576" s="112"/>
      <c r="W576" s="112">
        <v>2016</v>
      </c>
      <c r="X576" s="112">
        <v>18.190000000000001</v>
      </c>
    </row>
    <row r="577" spans="1:44" ht="50.1" customHeight="1">
      <c r="A577" s="102" t="s">
        <v>7243</v>
      </c>
      <c r="B577" s="103" t="s">
        <v>5974</v>
      </c>
      <c r="C577" s="230" t="s">
        <v>4101</v>
      </c>
      <c r="D577" s="230" t="s">
        <v>3823</v>
      </c>
      <c r="E577" s="230" t="s">
        <v>4102</v>
      </c>
      <c r="F577" s="105" t="s">
        <v>4103</v>
      </c>
      <c r="G577" s="112" t="s">
        <v>4</v>
      </c>
      <c r="H577" s="103">
        <v>0</v>
      </c>
      <c r="I577" s="118">
        <v>590000000</v>
      </c>
      <c r="J577" s="112" t="s">
        <v>5</v>
      </c>
      <c r="K577" s="112" t="s">
        <v>4228</v>
      </c>
      <c r="L577" s="112" t="s">
        <v>67</v>
      </c>
      <c r="M577" s="112" t="s">
        <v>54</v>
      </c>
      <c r="N577" s="125" t="s">
        <v>3748</v>
      </c>
      <c r="O577" s="112" t="s">
        <v>3749</v>
      </c>
      <c r="P577" s="112">
        <v>166</v>
      </c>
      <c r="Q577" s="188" t="s">
        <v>1204</v>
      </c>
      <c r="R577" s="106">
        <v>2377</v>
      </c>
      <c r="S577" s="115">
        <v>469</v>
      </c>
      <c r="T577" s="107">
        <f>R577*S577</f>
        <v>1114813</v>
      </c>
      <c r="U577" s="107">
        <f t="shared" si="52"/>
        <v>1248590.56</v>
      </c>
      <c r="V577" s="112"/>
      <c r="W577" s="112">
        <v>2016</v>
      </c>
      <c r="X577" s="112"/>
    </row>
    <row r="578" spans="1:44" s="29" customFormat="1" ht="50.1" customHeight="1">
      <c r="A578" s="57" t="s">
        <v>4776</v>
      </c>
      <c r="B578" s="103" t="s">
        <v>5974</v>
      </c>
      <c r="C578" s="231" t="s">
        <v>4263</v>
      </c>
      <c r="D578" s="232" t="s">
        <v>3823</v>
      </c>
      <c r="E578" s="233" t="s">
        <v>4264</v>
      </c>
      <c r="F578" s="104"/>
      <c r="G578" s="112" t="s">
        <v>4</v>
      </c>
      <c r="H578" s="103">
        <v>0</v>
      </c>
      <c r="I578" s="112">
        <v>590000000</v>
      </c>
      <c r="J578" s="112" t="s">
        <v>5</v>
      </c>
      <c r="K578" s="112" t="s">
        <v>6</v>
      </c>
      <c r="L578" s="112" t="s">
        <v>67</v>
      </c>
      <c r="M578" s="112" t="s">
        <v>54</v>
      </c>
      <c r="N578" s="125" t="s">
        <v>3748</v>
      </c>
      <c r="O578" s="112" t="s">
        <v>3749</v>
      </c>
      <c r="P578" s="110" t="s">
        <v>1726</v>
      </c>
      <c r="Q578" s="110" t="s">
        <v>1727</v>
      </c>
      <c r="R578" s="234">
        <v>0.34</v>
      </c>
      <c r="S578" s="235">
        <f>183000/1.12</f>
        <v>163392.85714285713</v>
      </c>
      <c r="T578" s="107">
        <f>R578*S578</f>
        <v>55553.571428571428</v>
      </c>
      <c r="U578" s="107">
        <f t="shared" si="52"/>
        <v>62220.000000000007</v>
      </c>
      <c r="V578" s="143"/>
      <c r="W578" s="112">
        <v>2016</v>
      </c>
      <c r="X578" s="143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</row>
    <row r="579" spans="1:44" ht="50.1" customHeight="1">
      <c r="A579" s="102" t="s">
        <v>4777</v>
      </c>
      <c r="B579" s="103" t="s">
        <v>5974</v>
      </c>
      <c r="C579" s="103" t="s">
        <v>3284</v>
      </c>
      <c r="D579" s="104" t="s">
        <v>3285</v>
      </c>
      <c r="E579" s="103" t="s">
        <v>3286</v>
      </c>
      <c r="F579" s="103" t="s">
        <v>3287</v>
      </c>
      <c r="G579" s="118" t="s">
        <v>4</v>
      </c>
      <c r="H579" s="103">
        <v>0</v>
      </c>
      <c r="I579" s="118" t="s">
        <v>13</v>
      </c>
      <c r="J579" s="112" t="s">
        <v>5</v>
      </c>
      <c r="K579" s="112" t="s">
        <v>143</v>
      </c>
      <c r="L579" s="112" t="s">
        <v>2932</v>
      </c>
      <c r="M579" s="118" t="s">
        <v>144</v>
      </c>
      <c r="N579" s="112" t="s">
        <v>2942</v>
      </c>
      <c r="O579" s="112" t="s">
        <v>146</v>
      </c>
      <c r="P579" s="112" t="s">
        <v>871</v>
      </c>
      <c r="Q579" s="112" t="s">
        <v>57</v>
      </c>
      <c r="R579" s="103">
        <v>4</v>
      </c>
      <c r="S579" s="139">
        <v>4550</v>
      </c>
      <c r="T579" s="107">
        <f t="shared" si="41"/>
        <v>18200</v>
      </c>
      <c r="U579" s="107">
        <f t="shared" si="42"/>
        <v>20384.000000000004</v>
      </c>
      <c r="V579" s="158"/>
      <c r="W579" s="112">
        <v>2016</v>
      </c>
      <c r="X579" s="158"/>
    </row>
    <row r="580" spans="1:44" ht="50.1" customHeight="1">
      <c r="A580" s="102" t="s">
        <v>4778</v>
      </c>
      <c r="B580" s="103" t="s">
        <v>5974</v>
      </c>
      <c r="C580" s="104" t="s">
        <v>216</v>
      </c>
      <c r="D580" s="104" t="s">
        <v>217</v>
      </c>
      <c r="E580" s="104" t="s">
        <v>218</v>
      </c>
      <c r="F580" s="104" t="s">
        <v>219</v>
      </c>
      <c r="G580" s="105" t="s">
        <v>4</v>
      </c>
      <c r="H580" s="103">
        <v>0</v>
      </c>
      <c r="I580" s="113">
        <v>590000000</v>
      </c>
      <c r="J580" s="105" t="s">
        <v>5</v>
      </c>
      <c r="K580" s="105" t="s">
        <v>143</v>
      </c>
      <c r="L580" s="105" t="s">
        <v>67</v>
      </c>
      <c r="M580" s="114" t="s">
        <v>144</v>
      </c>
      <c r="N580" s="105" t="s">
        <v>145</v>
      </c>
      <c r="O580" s="105" t="s">
        <v>146</v>
      </c>
      <c r="P580" s="105">
        <v>796</v>
      </c>
      <c r="Q580" s="105" t="s">
        <v>57</v>
      </c>
      <c r="R580" s="115">
        <v>13</v>
      </c>
      <c r="S580" s="115">
        <v>4900</v>
      </c>
      <c r="T580" s="107">
        <f t="shared" si="41"/>
        <v>63700</v>
      </c>
      <c r="U580" s="107">
        <f t="shared" si="42"/>
        <v>71344</v>
      </c>
      <c r="V580" s="105"/>
      <c r="W580" s="112">
        <v>2016</v>
      </c>
      <c r="X580" s="103"/>
    </row>
    <row r="581" spans="1:44" ht="50.1" customHeight="1">
      <c r="A581" s="102" t="s">
        <v>4779</v>
      </c>
      <c r="B581" s="103" t="s">
        <v>5974</v>
      </c>
      <c r="C581" s="104" t="s">
        <v>220</v>
      </c>
      <c r="D581" s="104" t="s">
        <v>217</v>
      </c>
      <c r="E581" s="104" t="s">
        <v>221</v>
      </c>
      <c r="F581" s="104" t="s">
        <v>221</v>
      </c>
      <c r="G581" s="105" t="s">
        <v>4</v>
      </c>
      <c r="H581" s="103">
        <v>0</v>
      </c>
      <c r="I581" s="113">
        <v>590000000</v>
      </c>
      <c r="J581" s="105" t="s">
        <v>5</v>
      </c>
      <c r="K581" s="105" t="s">
        <v>143</v>
      </c>
      <c r="L581" s="105" t="s">
        <v>67</v>
      </c>
      <c r="M581" s="114" t="s">
        <v>144</v>
      </c>
      <c r="N581" s="105" t="s">
        <v>145</v>
      </c>
      <c r="O581" s="105" t="s">
        <v>146</v>
      </c>
      <c r="P581" s="105">
        <v>796</v>
      </c>
      <c r="Q581" s="105" t="s">
        <v>57</v>
      </c>
      <c r="R581" s="115">
        <v>15</v>
      </c>
      <c r="S581" s="115">
        <v>1900</v>
      </c>
      <c r="T581" s="107">
        <f t="shared" si="41"/>
        <v>28500</v>
      </c>
      <c r="U581" s="107">
        <f t="shared" si="42"/>
        <v>31920.000000000004</v>
      </c>
      <c r="V581" s="105"/>
      <c r="W581" s="112">
        <v>2016</v>
      </c>
      <c r="X581" s="103"/>
    </row>
    <row r="582" spans="1:44" ht="50.1" customHeight="1">
      <c r="A582" s="102" t="s">
        <v>4780</v>
      </c>
      <c r="B582" s="103" t="s">
        <v>5974</v>
      </c>
      <c r="C582" s="104" t="s">
        <v>222</v>
      </c>
      <c r="D582" s="104" t="s">
        <v>217</v>
      </c>
      <c r="E582" s="104" t="s">
        <v>223</v>
      </c>
      <c r="F582" s="105" t="s">
        <v>224</v>
      </c>
      <c r="G582" s="105" t="s">
        <v>4</v>
      </c>
      <c r="H582" s="103">
        <v>0</v>
      </c>
      <c r="I582" s="113">
        <v>590000000</v>
      </c>
      <c r="J582" s="105" t="s">
        <v>5</v>
      </c>
      <c r="K582" s="105" t="s">
        <v>143</v>
      </c>
      <c r="L582" s="105" t="s">
        <v>67</v>
      </c>
      <c r="M582" s="114" t="s">
        <v>144</v>
      </c>
      <c r="N582" s="105" t="s">
        <v>145</v>
      </c>
      <c r="O582" s="105" t="s">
        <v>146</v>
      </c>
      <c r="P582" s="105">
        <v>796</v>
      </c>
      <c r="Q582" s="105" t="s">
        <v>57</v>
      </c>
      <c r="R582" s="115">
        <v>17</v>
      </c>
      <c r="S582" s="115">
        <v>700</v>
      </c>
      <c r="T582" s="107">
        <f t="shared" si="41"/>
        <v>11900</v>
      </c>
      <c r="U582" s="107">
        <f t="shared" si="42"/>
        <v>13328.000000000002</v>
      </c>
      <c r="V582" s="105"/>
      <c r="W582" s="112">
        <v>2016</v>
      </c>
      <c r="X582" s="103"/>
    </row>
    <row r="583" spans="1:44" ht="50.1" customHeight="1">
      <c r="A583" s="102" t="s">
        <v>4781</v>
      </c>
      <c r="B583" s="103" t="s">
        <v>5974</v>
      </c>
      <c r="C583" s="104" t="s">
        <v>225</v>
      </c>
      <c r="D583" s="104" t="s">
        <v>217</v>
      </c>
      <c r="E583" s="104" t="s">
        <v>226</v>
      </c>
      <c r="F583" s="105" t="s">
        <v>226</v>
      </c>
      <c r="G583" s="105" t="s">
        <v>4</v>
      </c>
      <c r="H583" s="103">
        <v>0</v>
      </c>
      <c r="I583" s="113">
        <v>590000000</v>
      </c>
      <c r="J583" s="105" t="s">
        <v>5</v>
      </c>
      <c r="K583" s="105" t="s">
        <v>143</v>
      </c>
      <c r="L583" s="105" t="s">
        <v>67</v>
      </c>
      <c r="M583" s="114" t="s">
        <v>144</v>
      </c>
      <c r="N583" s="105" t="s">
        <v>145</v>
      </c>
      <c r="O583" s="105" t="s">
        <v>146</v>
      </c>
      <c r="P583" s="105">
        <v>796</v>
      </c>
      <c r="Q583" s="105" t="s">
        <v>57</v>
      </c>
      <c r="R583" s="115">
        <v>13</v>
      </c>
      <c r="S583" s="115">
        <v>2700</v>
      </c>
      <c r="T583" s="107">
        <f t="shared" si="41"/>
        <v>35100</v>
      </c>
      <c r="U583" s="107">
        <f t="shared" si="42"/>
        <v>39312.000000000007</v>
      </c>
      <c r="V583" s="105"/>
      <c r="W583" s="112">
        <v>2016</v>
      </c>
      <c r="X583" s="103"/>
    </row>
    <row r="584" spans="1:44" ht="50.1" customHeight="1">
      <c r="A584" s="102" t="s">
        <v>4782</v>
      </c>
      <c r="B584" s="103" t="s">
        <v>5974</v>
      </c>
      <c r="C584" s="104" t="s">
        <v>227</v>
      </c>
      <c r="D584" s="104" t="s">
        <v>217</v>
      </c>
      <c r="E584" s="104" t="s">
        <v>228</v>
      </c>
      <c r="F584" s="104" t="s">
        <v>229</v>
      </c>
      <c r="G584" s="105" t="s">
        <v>4</v>
      </c>
      <c r="H584" s="103">
        <v>0</v>
      </c>
      <c r="I584" s="113">
        <v>590000000</v>
      </c>
      <c r="J584" s="105" t="s">
        <v>5</v>
      </c>
      <c r="K584" s="105" t="s">
        <v>230</v>
      </c>
      <c r="L584" s="105" t="s">
        <v>67</v>
      </c>
      <c r="M584" s="114" t="s">
        <v>144</v>
      </c>
      <c r="N584" s="105" t="s">
        <v>145</v>
      </c>
      <c r="O584" s="105" t="s">
        <v>146</v>
      </c>
      <c r="P584" s="105">
        <v>796</v>
      </c>
      <c r="Q584" s="105" t="s">
        <v>57</v>
      </c>
      <c r="R584" s="115">
        <v>9</v>
      </c>
      <c r="S584" s="115">
        <v>900</v>
      </c>
      <c r="T584" s="107">
        <f t="shared" si="41"/>
        <v>8100</v>
      </c>
      <c r="U584" s="107">
        <f t="shared" si="42"/>
        <v>9072</v>
      </c>
      <c r="V584" s="105"/>
      <c r="W584" s="112">
        <v>2016</v>
      </c>
      <c r="X584" s="103"/>
    </row>
    <row r="585" spans="1:44" ht="50.1" customHeight="1">
      <c r="A585" s="102" t="s">
        <v>4783</v>
      </c>
      <c r="B585" s="103" t="s">
        <v>5974</v>
      </c>
      <c r="C585" s="104" t="s">
        <v>2048</v>
      </c>
      <c r="D585" s="104" t="s">
        <v>2049</v>
      </c>
      <c r="E585" s="104" t="s">
        <v>2050</v>
      </c>
      <c r="F585" s="104" t="s">
        <v>2050</v>
      </c>
      <c r="G585" s="104" t="s">
        <v>4</v>
      </c>
      <c r="H585" s="103">
        <v>0</v>
      </c>
      <c r="I585" s="105">
        <v>590000000</v>
      </c>
      <c r="J585" s="105" t="s">
        <v>5</v>
      </c>
      <c r="K585" s="104" t="s">
        <v>1944</v>
      </c>
      <c r="L585" s="105" t="s">
        <v>67</v>
      </c>
      <c r="M585" s="104" t="s">
        <v>54</v>
      </c>
      <c r="N585" s="104" t="s">
        <v>1945</v>
      </c>
      <c r="O585" s="104" t="s">
        <v>1946</v>
      </c>
      <c r="P585" s="105">
        <v>166</v>
      </c>
      <c r="Q585" s="104" t="s">
        <v>1204</v>
      </c>
      <c r="R585" s="106">
        <v>102</v>
      </c>
      <c r="S585" s="106">
        <v>1050</v>
      </c>
      <c r="T585" s="107">
        <f t="shared" si="41"/>
        <v>107100</v>
      </c>
      <c r="U585" s="107">
        <f t="shared" si="42"/>
        <v>119952.00000000001</v>
      </c>
      <c r="V585" s="108"/>
      <c r="W585" s="112">
        <v>2016</v>
      </c>
      <c r="X585" s="103"/>
    </row>
    <row r="586" spans="1:44" s="29" customFormat="1" ht="50.1" customHeight="1">
      <c r="A586" s="124" t="s">
        <v>4784</v>
      </c>
      <c r="B586" s="125" t="s">
        <v>5974</v>
      </c>
      <c r="C586" s="105" t="s">
        <v>2739</v>
      </c>
      <c r="D586" s="105" t="s">
        <v>2740</v>
      </c>
      <c r="E586" s="105" t="s">
        <v>2741</v>
      </c>
      <c r="F586" s="105" t="s">
        <v>2809</v>
      </c>
      <c r="G586" s="127" t="s">
        <v>4</v>
      </c>
      <c r="H586" s="112">
        <v>0</v>
      </c>
      <c r="I586" s="128">
        <v>590000000</v>
      </c>
      <c r="J586" s="127" t="s">
        <v>5</v>
      </c>
      <c r="K586" s="129" t="s">
        <v>2743</v>
      </c>
      <c r="L586" s="127" t="s">
        <v>93</v>
      </c>
      <c r="M586" s="127" t="s">
        <v>54</v>
      </c>
      <c r="N586" s="127" t="s">
        <v>6815</v>
      </c>
      <c r="O586" s="130" t="s">
        <v>2980</v>
      </c>
      <c r="P586" s="103">
        <v>796</v>
      </c>
      <c r="Q586" s="103" t="s">
        <v>57</v>
      </c>
      <c r="R586" s="131">
        <v>20</v>
      </c>
      <c r="S586" s="131">
        <v>800</v>
      </c>
      <c r="T586" s="107">
        <v>0</v>
      </c>
      <c r="U586" s="107">
        <f>T586*1.12</f>
        <v>0</v>
      </c>
      <c r="V586" s="127"/>
      <c r="W586" s="213">
        <v>2016</v>
      </c>
      <c r="X586" s="134">
        <v>11</v>
      </c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</row>
    <row r="587" spans="1:44" s="29" customFormat="1" ht="50.1" customHeight="1">
      <c r="A587" s="124" t="s">
        <v>6837</v>
      </c>
      <c r="B587" s="125" t="s">
        <v>5974</v>
      </c>
      <c r="C587" s="105" t="s">
        <v>2739</v>
      </c>
      <c r="D587" s="105" t="s">
        <v>2740</v>
      </c>
      <c r="E587" s="105" t="s">
        <v>2741</v>
      </c>
      <c r="F587" s="105" t="s">
        <v>2809</v>
      </c>
      <c r="G587" s="127" t="s">
        <v>4</v>
      </c>
      <c r="H587" s="112">
        <v>0</v>
      </c>
      <c r="I587" s="128">
        <v>590000000</v>
      </c>
      <c r="J587" s="127" t="s">
        <v>5</v>
      </c>
      <c r="K587" s="129" t="s">
        <v>6838</v>
      </c>
      <c r="L587" s="127" t="s">
        <v>93</v>
      </c>
      <c r="M587" s="127" t="s">
        <v>54</v>
      </c>
      <c r="N587" s="127" t="s">
        <v>6815</v>
      </c>
      <c r="O587" s="130" t="s">
        <v>2980</v>
      </c>
      <c r="P587" s="103">
        <v>796</v>
      </c>
      <c r="Q587" s="103" t="s">
        <v>57</v>
      </c>
      <c r="R587" s="131">
        <v>20</v>
      </c>
      <c r="S587" s="131">
        <v>800</v>
      </c>
      <c r="T587" s="107">
        <f>R587*S587</f>
        <v>16000</v>
      </c>
      <c r="U587" s="107">
        <f>T587*1.12</f>
        <v>17920</v>
      </c>
      <c r="V587" s="127"/>
      <c r="W587" s="213">
        <v>2016</v>
      </c>
      <c r="X587" s="134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</row>
    <row r="588" spans="1:44" ht="50.1" customHeight="1">
      <c r="A588" s="102" t="s">
        <v>4785</v>
      </c>
      <c r="B588" s="103" t="s">
        <v>5974</v>
      </c>
      <c r="C588" s="236" t="s">
        <v>2744</v>
      </c>
      <c r="D588" s="105" t="s">
        <v>2740</v>
      </c>
      <c r="E588" s="120" t="s">
        <v>2745</v>
      </c>
      <c r="F588" s="120" t="s">
        <v>2742</v>
      </c>
      <c r="G588" s="118" t="s">
        <v>4</v>
      </c>
      <c r="H588" s="103">
        <v>0</v>
      </c>
      <c r="I588" s="120" t="s">
        <v>13</v>
      </c>
      <c r="J588" s="105" t="s">
        <v>5</v>
      </c>
      <c r="K588" s="105" t="s">
        <v>2746</v>
      </c>
      <c r="L588" s="120" t="s">
        <v>93</v>
      </c>
      <c r="M588" s="118" t="s">
        <v>54</v>
      </c>
      <c r="N588" s="120" t="s">
        <v>55</v>
      </c>
      <c r="O588" s="118">
        <v>100</v>
      </c>
      <c r="P588" s="118" t="s">
        <v>871</v>
      </c>
      <c r="Q588" s="120" t="s">
        <v>57</v>
      </c>
      <c r="R588" s="121">
        <v>20</v>
      </c>
      <c r="S588" s="121">
        <v>800</v>
      </c>
      <c r="T588" s="107">
        <f t="shared" si="41"/>
        <v>16000</v>
      </c>
      <c r="U588" s="107">
        <f t="shared" si="42"/>
        <v>17920</v>
      </c>
      <c r="V588" s="162" t="s">
        <v>25</v>
      </c>
      <c r="W588" s="112">
        <v>2016</v>
      </c>
      <c r="X588" s="123" t="s">
        <v>25</v>
      </c>
    </row>
    <row r="589" spans="1:44" ht="50.1" customHeight="1">
      <c r="A589" s="102" t="s">
        <v>4786</v>
      </c>
      <c r="B589" s="103" t="s">
        <v>5974</v>
      </c>
      <c r="C589" s="103" t="s">
        <v>3288</v>
      </c>
      <c r="D589" s="104" t="s">
        <v>2740</v>
      </c>
      <c r="E589" s="103" t="s">
        <v>3289</v>
      </c>
      <c r="F589" s="103" t="s">
        <v>3290</v>
      </c>
      <c r="G589" s="118" t="s">
        <v>4</v>
      </c>
      <c r="H589" s="103">
        <v>0</v>
      </c>
      <c r="I589" s="118" t="s">
        <v>13</v>
      </c>
      <c r="J589" s="112" t="s">
        <v>5</v>
      </c>
      <c r="K589" s="112" t="s">
        <v>143</v>
      </c>
      <c r="L589" s="112" t="s">
        <v>2932</v>
      </c>
      <c r="M589" s="118" t="s">
        <v>144</v>
      </c>
      <c r="N589" s="112" t="s">
        <v>2942</v>
      </c>
      <c r="O589" s="112" t="s">
        <v>146</v>
      </c>
      <c r="P589" s="112" t="s">
        <v>871</v>
      </c>
      <c r="Q589" s="112" t="s">
        <v>57</v>
      </c>
      <c r="R589" s="103">
        <v>7</v>
      </c>
      <c r="S589" s="139">
        <v>55</v>
      </c>
      <c r="T589" s="107">
        <f t="shared" si="41"/>
        <v>385</v>
      </c>
      <c r="U589" s="107">
        <f t="shared" si="42"/>
        <v>431.20000000000005</v>
      </c>
      <c r="V589" s="162"/>
      <c r="W589" s="112">
        <v>2016</v>
      </c>
      <c r="X589" s="123"/>
    </row>
    <row r="590" spans="1:44" ht="50.1" customHeight="1">
      <c r="A590" s="102" t="s">
        <v>4787</v>
      </c>
      <c r="B590" s="103" t="s">
        <v>5974</v>
      </c>
      <c r="C590" s="103" t="s">
        <v>3288</v>
      </c>
      <c r="D590" s="104" t="s">
        <v>2740</v>
      </c>
      <c r="E590" s="103" t="s">
        <v>3289</v>
      </c>
      <c r="F590" s="103" t="s">
        <v>3291</v>
      </c>
      <c r="G590" s="118" t="s">
        <v>4</v>
      </c>
      <c r="H590" s="103">
        <v>0</v>
      </c>
      <c r="I590" s="118" t="s">
        <v>13</v>
      </c>
      <c r="J590" s="112" t="s">
        <v>5</v>
      </c>
      <c r="K590" s="112" t="s">
        <v>143</v>
      </c>
      <c r="L590" s="112" t="s">
        <v>2932</v>
      </c>
      <c r="M590" s="118" t="s">
        <v>144</v>
      </c>
      <c r="N590" s="112" t="s">
        <v>2942</v>
      </c>
      <c r="O590" s="112" t="s">
        <v>146</v>
      </c>
      <c r="P590" s="112" t="s">
        <v>871</v>
      </c>
      <c r="Q590" s="112" t="s">
        <v>57</v>
      </c>
      <c r="R590" s="103">
        <v>12</v>
      </c>
      <c r="S590" s="139">
        <v>55</v>
      </c>
      <c r="T590" s="107">
        <f t="shared" si="41"/>
        <v>660</v>
      </c>
      <c r="U590" s="107">
        <f t="shared" si="42"/>
        <v>739.2</v>
      </c>
      <c r="V590" s="158"/>
      <c r="W590" s="112">
        <v>2016</v>
      </c>
      <c r="X590" s="158"/>
    </row>
    <row r="591" spans="1:44" ht="50.1" customHeight="1">
      <c r="A591" s="102" t="s">
        <v>4788</v>
      </c>
      <c r="B591" s="103" t="s">
        <v>5974</v>
      </c>
      <c r="C591" s="103" t="s">
        <v>3288</v>
      </c>
      <c r="D591" s="104" t="s">
        <v>2740</v>
      </c>
      <c r="E591" s="103" t="s">
        <v>3289</v>
      </c>
      <c r="F591" s="103" t="s">
        <v>3292</v>
      </c>
      <c r="G591" s="118" t="s">
        <v>4</v>
      </c>
      <c r="H591" s="103">
        <v>0</v>
      </c>
      <c r="I591" s="118" t="s">
        <v>13</v>
      </c>
      <c r="J591" s="112" t="s">
        <v>5</v>
      </c>
      <c r="K591" s="112" t="s">
        <v>143</v>
      </c>
      <c r="L591" s="112" t="s">
        <v>2932</v>
      </c>
      <c r="M591" s="118" t="s">
        <v>144</v>
      </c>
      <c r="N591" s="112" t="s">
        <v>2942</v>
      </c>
      <c r="O591" s="112" t="s">
        <v>146</v>
      </c>
      <c r="P591" s="112" t="s">
        <v>871</v>
      </c>
      <c r="Q591" s="112" t="s">
        <v>57</v>
      </c>
      <c r="R591" s="103">
        <v>33</v>
      </c>
      <c r="S591" s="139">
        <v>55</v>
      </c>
      <c r="T591" s="107">
        <f t="shared" si="41"/>
        <v>1815</v>
      </c>
      <c r="U591" s="107">
        <f t="shared" si="42"/>
        <v>2032.8000000000002</v>
      </c>
      <c r="V591" s="158"/>
      <c r="W591" s="112">
        <v>2016</v>
      </c>
      <c r="X591" s="158"/>
    </row>
    <row r="592" spans="1:44" ht="50.1" customHeight="1">
      <c r="A592" s="102" t="s">
        <v>4789</v>
      </c>
      <c r="B592" s="103" t="s">
        <v>5974</v>
      </c>
      <c r="C592" s="103" t="s">
        <v>3288</v>
      </c>
      <c r="D592" s="104" t="s">
        <v>2740</v>
      </c>
      <c r="E592" s="103" t="s">
        <v>3289</v>
      </c>
      <c r="F592" s="103" t="s">
        <v>3293</v>
      </c>
      <c r="G592" s="118" t="s">
        <v>4</v>
      </c>
      <c r="H592" s="103">
        <v>0</v>
      </c>
      <c r="I592" s="118" t="s">
        <v>13</v>
      </c>
      <c r="J592" s="112" t="s">
        <v>5</v>
      </c>
      <c r="K592" s="112" t="s">
        <v>143</v>
      </c>
      <c r="L592" s="112" t="s">
        <v>2932</v>
      </c>
      <c r="M592" s="118" t="s">
        <v>144</v>
      </c>
      <c r="N592" s="112" t="s">
        <v>2942</v>
      </c>
      <c r="O592" s="112" t="s">
        <v>146</v>
      </c>
      <c r="P592" s="112" t="s">
        <v>871</v>
      </c>
      <c r="Q592" s="112" t="s">
        <v>57</v>
      </c>
      <c r="R592" s="103">
        <v>37</v>
      </c>
      <c r="S592" s="139">
        <v>55</v>
      </c>
      <c r="T592" s="107">
        <f t="shared" si="41"/>
        <v>2035</v>
      </c>
      <c r="U592" s="107">
        <f t="shared" si="42"/>
        <v>2279.2000000000003</v>
      </c>
      <c r="V592" s="158"/>
      <c r="W592" s="112">
        <v>2016</v>
      </c>
      <c r="X592" s="158"/>
    </row>
    <row r="593" spans="1:24" ht="50.1" customHeight="1">
      <c r="A593" s="102" t="s">
        <v>4790</v>
      </c>
      <c r="B593" s="103" t="s">
        <v>5974</v>
      </c>
      <c r="C593" s="103" t="s">
        <v>3288</v>
      </c>
      <c r="D593" s="104" t="s">
        <v>2740</v>
      </c>
      <c r="E593" s="103" t="s">
        <v>3289</v>
      </c>
      <c r="F593" s="103" t="s">
        <v>3294</v>
      </c>
      <c r="G593" s="118" t="s">
        <v>4</v>
      </c>
      <c r="H593" s="103">
        <v>0</v>
      </c>
      <c r="I593" s="118" t="s">
        <v>13</v>
      </c>
      <c r="J593" s="112" t="s">
        <v>5</v>
      </c>
      <c r="K593" s="112" t="s">
        <v>143</v>
      </c>
      <c r="L593" s="112" t="s">
        <v>2932</v>
      </c>
      <c r="M593" s="118" t="s">
        <v>144</v>
      </c>
      <c r="N593" s="112" t="s">
        <v>2942</v>
      </c>
      <c r="O593" s="112" t="s">
        <v>146</v>
      </c>
      <c r="P593" s="112" t="s">
        <v>871</v>
      </c>
      <c r="Q593" s="112" t="s">
        <v>57</v>
      </c>
      <c r="R593" s="103">
        <v>24</v>
      </c>
      <c r="S593" s="139">
        <v>66</v>
      </c>
      <c r="T593" s="107">
        <f t="shared" si="41"/>
        <v>1584</v>
      </c>
      <c r="U593" s="107">
        <f t="shared" si="42"/>
        <v>1774.0800000000002</v>
      </c>
      <c r="V593" s="158"/>
      <c r="W593" s="112">
        <v>2016</v>
      </c>
      <c r="X593" s="158"/>
    </row>
    <row r="594" spans="1:24" ht="50.1" customHeight="1">
      <c r="A594" s="102" t="s">
        <v>4791</v>
      </c>
      <c r="B594" s="103" t="s">
        <v>5974</v>
      </c>
      <c r="C594" s="103" t="s">
        <v>3288</v>
      </c>
      <c r="D594" s="104" t="s">
        <v>2740</v>
      </c>
      <c r="E594" s="103" t="s">
        <v>3289</v>
      </c>
      <c r="F594" s="103" t="s">
        <v>3295</v>
      </c>
      <c r="G594" s="118" t="s">
        <v>4</v>
      </c>
      <c r="H594" s="103">
        <v>0</v>
      </c>
      <c r="I594" s="118" t="s">
        <v>13</v>
      </c>
      <c r="J594" s="112" t="s">
        <v>5</v>
      </c>
      <c r="K594" s="112" t="s">
        <v>143</v>
      </c>
      <c r="L594" s="112" t="s">
        <v>2932</v>
      </c>
      <c r="M594" s="118" t="s">
        <v>144</v>
      </c>
      <c r="N594" s="112" t="s">
        <v>2942</v>
      </c>
      <c r="O594" s="112" t="s">
        <v>146</v>
      </c>
      <c r="P594" s="112" t="s">
        <v>871</v>
      </c>
      <c r="Q594" s="112" t="s">
        <v>57</v>
      </c>
      <c r="R594" s="103">
        <v>9</v>
      </c>
      <c r="S594" s="139">
        <f>71.43*1.14</f>
        <v>81.430199999999999</v>
      </c>
      <c r="T594" s="107">
        <f t="shared" ref="T594:T662" si="54">R594*S594</f>
        <v>732.87180000000001</v>
      </c>
      <c r="U594" s="107">
        <f t="shared" ref="U594:U662" si="55">T594*1.12</f>
        <v>820.81641600000012</v>
      </c>
      <c r="V594" s="162"/>
      <c r="W594" s="112">
        <v>2016</v>
      </c>
      <c r="X594" s="123"/>
    </row>
    <row r="595" spans="1:24" ht="50.1" customHeight="1">
      <c r="A595" s="102" t="s">
        <v>4792</v>
      </c>
      <c r="B595" s="103" t="s">
        <v>5974</v>
      </c>
      <c r="C595" s="103" t="s">
        <v>3288</v>
      </c>
      <c r="D595" s="104" t="s">
        <v>2740</v>
      </c>
      <c r="E595" s="103" t="s">
        <v>3289</v>
      </c>
      <c r="F595" s="103" t="s">
        <v>3296</v>
      </c>
      <c r="G595" s="118" t="s">
        <v>4</v>
      </c>
      <c r="H595" s="103">
        <v>0</v>
      </c>
      <c r="I595" s="118" t="s">
        <v>13</v>
      </c>
      <c r="J595" s="112" t="s">
        <v>5</v>
      </c>
      <c r="K595" s="112" t="s">
        <v>143</v>
      </c>
      <c r="L595" s="112" t="s">
        <v>2932</v>
      </c>
      <c r="M595" s="118" t="s">
        <v>144</v>
      </c>
      <c r="N595" s="112" t="s">
        <v>2942</v>
      </c>
      <c r="O595" s="112" t="s">
        <v>146</v>
      </c>
      <c r="P595" s="112" t="s">
        <v>871</v>
      </c>
      <c r="Q595" s="112" t="s">
        <v>57</v>
      </c>
      <c r="R595" s="103">
        <v>14</v>
      </c>
      <c r="S595" s="139">
        <v>200</v>
      </c>
      <c r="T595" s="107">
        <f t="shared" si="54"/>
        <v>2800</v>
      </c>
      <c r="U595" s="107">
        <f t="shared" si="55"/>
        <v>3136.0000000000005</v>
      </c>
      <c r="V595" s="158"/>
      <c r="W595" s="112">
        <v>2016</v>
      </c>
      <c r="X595" s="158"/>
    </row>
    <row r="596" spans="1:24" ht="50.1" customHeight="1">
      <c r="A596" s="102" t="s">
        <v>4793</v>
      </c>
      <c r="B596" s="103" t="s">
        <v>5974</v>
      </c>
      <c r="C596" s="103" t="s">
        <v>3288</v>
      </c>
      <c r="D596" s="104" t="s">
        <v>2740</v>
      </c>
      <c r="E596" s="103" t="s">
        <v>3289</v>
      </c>
      <c r="F596" s="103" t="s">
        <v>3297</v>
      </c>
      <c r="G596" s="118" t="s">
        <v>4</v>
      </c>
      <c r="H596" s="103">
        <v>0</v>
      </c>
      <c r="I596" s="118" t="s">
        <v>13</v>
      </c>
      <c r="J596" s="112" t="s">
        <v>5</v>
      </c>
      <c r="K596" s="112" t="s">
        <v>143</v>
      </c>
      <c r="L596" s="112" t="s">
        <v>2932</v>
      </c>
      <c r="M596" s="118" t="s">
        <v>144</v>
      </c>
      <c r="N596" s="112" t="s">
        <v>2942</v>
      </c>
      <c r="O596" s="112" t="s">
        <v>146</v>
      </c>
      <c r="P596" s="112" t="s">
        <v>871</v>
      </c>
      <c r="Q596" s="112" t="s">
        <v>57</v>
      </c>
      <c r="R596" s="103">
        <v>16</v>
      </c>
      <c r="S596" s="139">
        <v>205</v>
      </c>
      <c r="T596" s="107">
        <f t="shared" si="54"/>
        <v>3280</v>
      </c>
      <c r="U596" s="107">
        <f t="shared" si="55"/>
        <v>3673.6000000000004</v>
      </c>
      <c r="V596" s="158"/>
      <c r="W596" s="112">
        <v>2016</v>
      </c>
      <c r="X596" s="158"/>
    </row>
    <row r="597" spans="1:24" ht="50.1" customHeight="1">
      <c r="A597" s="102" t="s">
        <v>4794</v>
      </c>
      <c r="B597" s="103" t="s">
        <v>5974</v>
      </c>
      <c r="C597" s="103" t="s">
        <v>3288</v>
      </c>
      <c r="D597" s="104" t="s">
        <v>2740</v>
      </c>
      <c r="E597" s="103" t="s">
        <v>3289</v>
      </c>
      <c r="F597" s="103" t="s">
        <v>3298</v>
      </c>
      <c r="G597" s="118" t="s">
        <v>4</v>
      </c>
      <c r="H597" s="103">
        <v>0</v>
      </c>
      <c r="I597" s="118" t="s">
        <v>13</v>
      </c>
      <c r="J597" s="112" t="s">
        <v>5</v>
      </c>
      <c r="K597" s="112" t="s">
        <v>143</v>
      </c>
      <c r="L597" s="112" t="s">
        <v>2932</v>
      </c>
      <c r="M597" s="118" t="s">
        <v>144</v>
      </c>
      <c r="N597" s="112" t="s">
        <v>2942</v>
      </c>
      <c r="O597" s="112" t="s">
        <v>146</v>
      </c>
      <c r="P597" s="112" t="s">
        <v>871</v>
      </c>
      <c r="Q597" s="112" t="s">
        <v>57</v>
      </c>
      <c r="R597" s="103">
        <v>115</v>
      </c>
      <c r="S597" s="139">
        <v>430</v>
      </c>
      <c r="T597" s="107">
        <f t="shared" si="54"/>
        <v>49450</v>
      </c>
      <c r="U597" s="107">
        <f t="shared" si="55"/>
        <v>55384.000000000007</v>
      </c>
      <c r="V597" s="158"/>
      <c r="W597" s="112">
        <v>2016</v>
      </c>
      <c r="X597" s="158"/>
    </row>
    <row r="598" spans="1:24" ht="50.1" customHeight="1">
      <c r="A598" s="102" t="s">
        <v>4795</v>
      </c>
      <c r="B598" s="103" t="s">
        <v>5974</v>
      </c>
      <c r="C598" s="103" t="s">
        <v>3299</v>
      </c>
      <c r="D598" s="104" t="s">
        <v>2740</v>
      </c>
      <c r="E598" s="103" t="s">
        <v>3300</v>
      </c>
      <c r="F598" s="103" t="s">
        <v>3301</v>
      </c>
      <c r="G598" s="118" t="s">
        <v>4</v>
      </c>
      <c r="H598" s="103">
        <v>0</v>
      </c>
      <c r="I598" s="118" t="s">
        <v>13</v>
      </c>
      <c r="J598" s="112" t="s">
        <v>5</v>
      </c>
      <c r="K598" s="112" t="s">
        <v>143</v>
      </c>
      <c r="L598" s="112" t="s">
        <v>2932</v>
      </c>
      <c r="M598" s="118" t="s">
        <v>144</v>
      </c>
      <c r="N598" s="112" t="s">
        <v>2942</v>
      </c>
      <c r="O598" s="112" t="s">
        <v>146</v>
      </c>
      <c r="P598" s="112" t="s">
        <v>871</v>
      </c>
      <c r="Q598" s="112" t="s">
        <v>57</v>
      </c>
      <c r="R598" s="103">
        <v>6</v>
      </c>
      <c r="S598" s="139">
        <v>286</v>
      </c>
      <c r="T598" s="107">
        <f t="shared" si="54"/>
        <v>1716</v>
      </c>
      <c r="U598" s="107">
        <f t="shared" si="55"/>
        <v>1921.92</v>
      </c>
      <c r="V598" s="158"/>
      <c r="W598" s="112">
        <v>2016</v>
      </c>
      <c r="X598" s="158"/>
    </row>
    <row r="599" spans="1:24" ht="50.1" customHeight="1">
      <c r="A599" s="102" t="s">
        <v>4796</v>
      </c>
      <c r="B599" s="103" t="s">
        <v>5974</v>
      </c>
      <c r="C599" s="103" t="s">
        <v>3299</v>
      </c>
      <c r="D599" s="104" t="s">
        <v>2740</v>
      </c>
      <c r="E599" s="103" t="s">
        <v>3300</v>
      </c>
      <c r="F599" s="103" t="s">
        <v>3302</v>
      </c>
      <c r="G599" s="118" t="s">
        <v>4</v>
      </c>
      <c r="H599" s="103">
        <v>0</v>
      </c>
      <c r="I599" s="118" t="s">
        <v>13</v>
      </c>
      <c r="J599" s="112" t="s">
        <v>5</v>
      </c>
      <c r="K599" s="112" t="s">
        <v>143</v>
      </c>
      <c r="L599" s="112" t="s">
        <v>2932</v>
      </c>
      <c r="M599" s="118" t="s">
        <v>144</v>
      </c>
      <c r="N599" s="112" t="s">
        <v>2942</v>
      </c>
      <c r="O599" s="112" t="s">
        <v>146</v>
      </c>
      <c r="P599" s="112" t="s">
        <v>871</v>
      </c>
      <c r="Q599" s="112" t="s">
        <v>57</v>
      </c>
      <c r="R599" s="103">
        <v>16</v>
      </c>
      <c r="S599" s="139">
        <v>55</v>
      </c>
      <c r="T599" s="107">
        <f t="shared" si="54"/>
        <v>880</v>
      </c>
      <c r="U599" s="107">
        <f t="shared" si="55"/>
        <v>985.60000000000014</v>
      </c>
      <c r="V599" s="158"/>
      <c r="W599" s="112">
        <v>2016</v>
      </c>
      <c r="X599" s="158"/>
    </row>
    <row r="600" spans="1:24" ht="50.1" customHeight="1">
      <c r="A600" s="102" t="s">
        <v>4797</v>
      </c>
      <c r="B600" s="103" t="s">
        <v>5974</v>
      </c>
      <c r="C600" s="103" t="s">
        <v>3288</v>
      </c>
      <c r="D600" s="104" t="s">
        <v>2740</v>
      </c>
      <c r="E600" s="103" t="s">
        <v>3289</v>
      </c>
      <c r="F600" s="103" t="s">
        <v>3303</v>
      </c>
      <c r="G600" s="118" t="s">
        <v>4</v>
      </c>
      <c r="H600" s="103">
        <v>0</v>
      </c>
      <c r="I600" s="118" t="s">
        <v>13</v>
      </c>
      <c r="J600" s="112" t="s">
        <v>5</v>
      </c>
      <c r="K600" s="112" t="s">
        <v>143</v>
      </c>
      <c r="L600" s="112" t="s">
        <v>2932</v>
      </c>
      <c r="M600" s="118" t="s">
        <v>144</v>
      </c>
      <c r="N600" s="112" t="s">
        <v>2942</v>
      </c>
      <c r="O600" s="112" t="s">
        <v>146</v>
      </c>
      <c r="P600" s="112" t="s">
        <v>871</v>
      </c>
      <c r="Q600" s="112" t="s">
        <v>57</v>
      </c>
      <c r="R600" s="103">
        <v>20</v>
      </c>
      <c r="S600" s="139">
        <v>700</v>
      </c>
      <c r="T600" s="107">
        <f t="shared" si="54"/>
        <v>14000</v>
      </c>
      <c r="U600" s="107">
        <f t="shared" si="55"/>
        <v>15680.000000000002</v>
      </c>
      <c r="V600" s="158"/>
      <c r="W600" s="112">
        <v>2016</v>
      </c>
      <c r="X600" s="158"/>
    </row>
    <row r="601" spans="1:24" ht="50.1" customHeight="1">
      <c r="A601" s="102" t="s">
        <v>4798</v>
      </c>
      <c r="B601" s="103" t="s">
        <v>5974</v>
      </c>
      <c r="C601" s="103" t="s">
        <v>3288</v>
      </c>
      <c r="D601" s="104" t="s">
        <v>2740</v>
      </c>
      <c r="E601" s="103" t="s">
        <v>3289</v>
      </c>
      <c r="F601" s="103" t="s">
        <v>3304</v>
      </c>
      <c r="G601" s="118" t="s">
        <v>4</v>
      </c>
      <c r="H601" s="103">
        <v>0</v>
      </c>
      <c r="I601" s="118" t="s">
        <v>13</v>
      </c>
      <c r="J601" s="112" t="s">
        <v>5</v>
      </c>
      <c r="K601" s="112" t="s">
        <v>143</v>
      </c>
      <c r="L601" s="112" t="s">
        <v>2932</v>
      </c>
      <c r="M601" s="118" t="s">
        <v>54</v>
      </c>
      <c r="N601" s="112" t="s">
        <v>2942</v>
      </c>
      <c r="O601" s="112" t="s">
        <v>2980</v>
      </c>
      <c r="P601" s="112" t="s">
        <v>871</v>
      </c>
      <c r="Q601" s="112" t="s">
        <v>57</v>
      </c>
      <c r="R601" s="103">
        <v>13</v>
      </c>
      <c r="S601" s="139">
        <v>180</v>
      </c>
      <c r="T601" s="107">
        <f t="shared" si="54"/>
        <v>2340</v>
      </c>
      <c r="U601" s="107">
        <f t="shared" si="55"/>
        <v>2620.8000000000002</v>
      </c>
      <c r="V601" s="162"/>
      <c r="W601" s="112">
        <v>2016</v>
      </c>
      <c r="X601" s="123"/>
    </row>
    <row r="602" spans="1:24" ht="50.1" customHeight="1">
      <c r="A602" s="102" t="s">
        <v>4799</v>
      </c>
      <c r="B602" s="103" t="s">
        <v>5974</v>
      </c>
      <c r="C602" s="103" t="s">
        <v>3288</v>
      </c>
      <c r="D602" s="104" t="s">
        <v>2740</v>
      </c>
      <c r="E602" s="103" t="s">
        <v>3289</v>
      </c>
      <c r="F602" s="103" t="s">
        <v>3305</v>
      </c>
      <c r="G602" s="118" t="s">
        <v>4</v>
      </c>
      <c r="H602" s="103">
        <v>0</v>
      </c>
      <c r="I602" s="118" t="s">
        <v>13</v>
      </c>
      <c r="J602" s="112" t="s">
        <v>5</v>
      </c>
      <c r="K602" s="112" t="s">
        <v>143</v>
      </c>
      <c r="L602" s="112" t="s">
        <v>2932</v>
      </c>
      <c r="M602" s="118" t="s">
        <v>144</v>
      </c>
      <c r="N602" s="112" t="s">
        <v>2942</v>
      </c>
      <c r="O602" s="112" t="s">
        <v>146</v>
      </c>
      <c r="P602" s="112" t="s">
        <v>871</v>
      </c>
      <c r="Q602" s="112" t="s">
        <v>57</v>
      </c>
      <c r="R602" s="103">
        <v>3</v>
      </c>
      <c r="S602" s="139">
        <v>80</v>
      </c>
      <c r="T602" s="107">
        <f t="shared" si="54"/>
        <v>240</v>
      </c>
      <c r="U602" s="107">
        <f t="shared" si="55"/>
        <v>268.8</v>
      </c>
      <c r="V602" s="158"/>
      <c r="W602" s="112">
        <v>2016</v>
      </c>
      <c r="X602" s="158"/>
    </row>
    <row r="603" spans="1:24" ht="50.1" customHeight="1">
      <c r="A603" s="102" t="s">
        <v>4800</v>
      </c>
      <c r="B603" s="103" t="s">
        <v>5974</v>
      </c>
      <c r="C603" s="104" t="s">
        <v>1374</v>
      </c>
      <c r="D603" s="104" t="s">
        <v>1375</v>
      </c>
      <c r="E603" s="104" t="s">
        <v>1376</v>
      </c>
      <c r="F603" s="104" t="s">
        <v>1377</v>
      </c>
      <c r="G603" s="104" t="s">
        <v>4</v>
      </c>
      <c r="H603" s="103">
        <v>0</v>
      </c>
      <c r="I603" s="105">
        <v>590000000</v>
      </c>
      <c r="J603" s="105" t="s">
        <v>5</v>
      </c>
      <c r="K603" s="104" t="s">
        <v>775</v>
      </c>
      <c r="L603" s="105" t="s">
        <v>67</v>
      </c>
      <c r="M603" s="104" t="s">
        <v>201</v>
      </c>
      <c r="N603" s="104" t="s">
        <v>922</v>
      </c>
      <c r="O603" s="104" t="s">
        <v>532</v>
      </c>
      <c r="P603" s="105">
        <v>796</v>
      </c>
      <c r="Q603" s="104" t="s">
        <v>57</v>
      </c>
      <c r="R603" s="106">
        <v>100</v>
      </c>
      <c r="S603" s="106">
        <v>500</v>
      </c>
      <c r="T603" s="107">
        <f t="shared" si="54"/>
        <v>50000</v>
      </c>
      <c r="U603" s="107">
        <f t="shared" si="55"/>
        <v>56000.000000000007</v>
      </c>
      <c r="V603" s="108"/>
      <c r="W603" s="112">
        <v>2016</v>
      </c>
      <c r="X603" s="103"/>
    </row>
    <row r="604" spans="1:24" ht="50.1" customHeight="1">
      <c r="A604" s="102" t="s">
        <v>4801</v>
      </c>
      <c r="B604" s="103" t="s">
        <v>5974</v>
      </c>
      <c r="C604" s="104" t="s">
        <v>1378</v>
      </c>
      <c r="D604" s="104" t="s">
        <v>1375</v>
      </c>
      <c r="E604" s="104" t="s">
        <v>1379</v>
      </c>
      <c r="F604" s="104" t="s">
        <v>1380</v>
      </c>
      <c r="G604" s="104" t="s">
        <v>4</v>
      </c>
      <c r="H604" s="103">
        <v>0</v>
      </c>
      <c r="I604" s="105">
        <v>590000000</v>
      </c>
      <c r="J604" s="105" t="s">
        <v>5</v>
      </c>
      <c r="K604" s="104" t="s">
        <v>775</v>
      </c>
      <c r="L604" s="105" t="s">
        <v>67</v>
      </c>
      <c r="M604" s="104" t="s">
        <v>201</v>
      </c>
      <c r="N604" s="104" t="s">
        <v>922</v>
      </c>
      <c r="O604" s="104" t="s">
        <v>532</v>
      </c>
      <c r="P604" s="105">
        <v>796</v>
      </c>
      <c r="Q604" s="104" t="s">
        <v>57</v>
      </c>
      <c r="R604" s="106">
        <v>100</v>
      </c>
      <c r="S604" s="106">
        <v>700</v>
      </c>
      <c r="T604" s="107">
        <f t="shared" si="54"/>
        <v>70000</v>
      </c>
      <c r="U604" s="107">
        <f t="shared" si="55"/>
        <v>78400.000000000015</v>
      </c>
      <c r="V604" s="108"/>
      <c r="W604" s="112">
        <v>2016</v>
      </c>
      <c r="X604" s="103"/>
    </row>
    <row r="605" spans="1:24" ht="50.1" customHeight="1">
      <c r="A605" s="102" t="s">
        <v>4802</v>
      </c>
      <c r="B605" s="103" t="s">
        <v>5974</v>
      </c>
      <c r="C605" s="104" t="s">
        <v>1381</v>
      </c>
      <c r="D605" s="104" t="s">
        <v>1375</v>
      </c>
      <c r="E605" s="104" t="s">
        <v>1382</v>
      </c>
      <c r="F605" s="104" t="s">
        <v>1383</v>
      </c>
      <c r="G605" s="104" t="s">
        <v>4</v>
      </c>
      <c r="H605" s="103">
        <v>0</v>
      </c>
      <c r="I605" s="105">
        <v>590000000</v>
      </c>
      <c r="J605" s="105" t="s">
        <v>5</v>
      </c>
      <c r="K605" s="104" t="s">
        <v>775</v>
      </c>
      <c r="L605" s="105" t="s">
        <v>67</v>
      </c>
      <c r="M605" s="104" t="s">
        <v>201</v>
      </c>
      <c r="N605" s="104" t="s">
        <v>922</v>
      </c>
      <c r="O605" s="104" t="s">
        <v>532</v>
      </c>
      <c r="P605" s="105">
        <v>796</v>
      </c>
      <c r="Q605" s="104" t="s">
        <v>57</v>
      </c>
      <c r="R605" s="106">
        <v>100</v>
      </c>
      <c r="S605" s="106">
        <v>900</v>
      </c>
      <c r="T605" s="107">
        <f t="shared" si="54"/>
        <v>90000</v>
      </c>
      <c r="U605" s="107">
        <f t="shared" si="55"/>
        <v>100800.00000000001</v>
      </c>
      <c r="V605" s="108"/>
      <c r="W605" s="112">
        <v>2016</v>
      </c>
      <c r="X605" s="103"/>
    </row>
    <row r="606" spans="1:24" ht="50.1" customHeight="1">
      <c r="A606" s="102" t="s">
        <v>4803</v>
      </c>
      <c r="B606" s="103" t="s">
        <v>5974</v>
      </c>
      <c r="C606" s="104" t="s">
        <v>1339</v>
      </c>
      <c r="D606" s="104" t="s">
        <v>1340</v>
      </c>
      <c r="E606" s="104" t="s">
        <v>1341</v>
      </c>
      <c r="F606" s="104" t="s">
        <v>1342</v>
      </c>
      <c r="G606" s="104" t="s">
        <v>4</v>
      </c>
      <c r="H606" s="103">
        <v>0</v>
      </c>
      <c r="I606" s="105">
        <v>590000000</v>
      </c>
      <c r="J606" s="105" t="s">
        <v>5</v>
      </c>
      <c r="K606" s="104" t="s">
        <v>775</v>
      </c>
      <c r="L606" s="105" t="s">
        <v>67</v>
      </c>
      <c r="M606" s="104" t="s">
        <v>201</v>
      </c>
      <c r="N606" s="104" t="s">
        <v>922</v>
      </c>
      <c r="O606" s="104" t="s">
        <v>532</v>
      </c>
      <c r="P606" s="105">
        <v>796</v>
      </c>
      <c r="Q606" s="104" t="s">
        <v>57</v>
      </c>
      <c r="R606" s="106">
        <v>300</v>
      </c>
      <c r="S606" s="106">
        <v>550</v>
      </c>
      <c r="T606" s="107">
        <f t="shared" si="54"/>
        <v>165000</v>
      </c>
      <c r="U606" s="107">
        <f t="shared" si="55"/>
        <v>184800.00000000003</v>
      </c>
      <c r="V606" s="108"/>
      <c r="W606" s="112">
        <v>2016</v>
      </c>
      <c r="X606" s="103"/>
    </row>
    <row r="607" spans="1:24" ht="50.1" customHeight="1">
      <c r="A607" s="102" t="s">
        <v>4804</v>
      </c>
      <c r="B607" s="103" t="s">
        <v>5974</v>
      </c>
      <c r="C607" s="104" t="s">
        <v>1343</v>
      </c>
      <c r="D607" s="104" t="s">
        <v>1340</v>
      </c>
      <c r="E607" s="104" t="s">
        <v>1344</v>
      </c>
      <c r="F607" s="104" t="s">
        <v>1345</v>
      </c>
      <c r="G607" s="104" t="s">
        <v>4</v>
      </c>
      <c r="H607" s="103">
        <v>0</v>
      </c>
      <c r="I607" s="105">
        <v>590000000</v>
      </c>
      <c r="J607" s="105" t="s">
        <v>5</v>
      </c>
      <c r="K607" s="104" t="s">
        <v>775</v>
      </c>
      <c r="L607" s="105" t="s">
        <v>67</v>
      </c>
      <c r="M607" s="104" t="s">
        <v>201</v>
      </c>
      <c r="N607" s="104" t="s">
        <v>922</v>
      </c>
      <c r="O607" s="104" t="s">
        <v>532</v>
      </c>
      <c r="P607" s="105">
        <v>796</v>
      </c>
      <c r="Q607" s="104" t="s">
        <v>57</v>
      </c>
      <c r="R607" s="106">
        <v>300</v>
      </c>
      <c r="S607" s="106">
        <v>550</v>
      </c>
      <c r="T607" s="107">
        <f t="shared" si="54"/>
        <v>165000</v>
      </c>
      <c r="U607" s="107">
        <f t="shared" si="55"/>
        <v>184800.00000000003</v>
      </c>
      <c r="V607" s="108"/>
      <c r="W607" s="112">
        <v>2016</v>
      </c>
      <c r="X607" s="103"/>
    </row>
    <row r="608" spans="1:24" ht="50.1" customHeight="1">
      <c r="A608" s="102" t="s">
        <v>4805</v>
      </c>
      <c r="B608" s="103" t="s">
        <v>5974</v>
      </c>
      <c r="C608" s="104" t="s">
        <v>1346</v>
      </c>
      <c r="D608" s="104" t="s">
        <v>1340</v>
      </c>
      <c r="E608" s="104" t="s">
        <v>1347</v>
      </c>
      <c r="F608" s="104" t="s">
        <v>1348</v>
      </c>
      <c r="G608" s="104" t="s">
        <v>4</v>
      </c>
      <c r="H608" s="103">
        <v>0</v>
      </c>
      <c r="I608" s="105">
        <v>590000000</v>
      </c>
      <c r="J608" s="105" t="s">
        <v>5</v>
      </c>
      <c r="K608" s="104" t="s">
        <v>775</v>
      </c>
      <c r="L608" s="105" t="s">
        <v>67</v>
      </c>
      <c r="M608" s="104" t="s">
        <v>201</v>
      </c>
      <c r="N608" s="104" t="s">
        <v>922</v>
      </c>
      <c r="O608" s="104" t="s">
        <v>532</v>
      </c>
      <c r="P608" s="105">
        <v>796</v>
      </c>
      <c r="Q608" s="104" t="s">
        <v>57</v>
      </c>
      <c r="R608" s="106">
        <v>200</v>
      </c>
      <c r="S608" s="106">
        <v>650</v>
      </c>
      <c r="T608" s="107">
        <f t="shared" si="54"/>
        <v>130000</v>
      </c>
      <c r="U608" s="107">
        <f t="shared" si="55"/>
        <v>145600</v>
      </c>
      <c r="V608" s="108"/>
      <c r="W608" s="112">
        <v>2016</v>
      </c>
      <c r="X608" s="103"/>
    </row>
    <row r="609" spans="1:24" ht="50.1" customHeight="1">
      <c r="A609" s="102" t="s">
        <v>4806</v>
      </c>
      <c r="B609" s="103" t="s">
        <v>5974</v>
      </c>
      <c r="C609" s="104" t="s">
        <v>1349</v>
      </c>
      <c r="D609" s="104" t="s">
        <v>1340</v>
      </c>
      <c r="E609" s="104" t="s">
        <v>1350</v>
      </c>
      <c r="F609" s="104" t="s">
        <v>1351</v>
      </c>
      <c r="G609" s="104" t="s">
        <v>4</v>
      </c>
      <c r="H609" s="103">
        <v>0</v>
      </c>
      <c r="I609" s="105">
        <v>590000000</v>
      </c>
      <c r="J609" s="105" t="s">
        <v>5</v>
      </c>
      <c r="K609" s="104" t="s">
        <v>775</v>
      </c>
      <c r="L609" s="105" t="s">
        <v>67</v>
      </c>
      <c r="M609" s="104" t="s">
        <v>201</v>
      </c>
      <c r="N609" s="104" t="s">
        <v>922</v>
      </c>
      <c r="O609" s="104" t="s">
        <v>532</v>
      </c>
      <c r="P609" s="105">
        <v>796</v>
      </c>
      <c r="Q609" s="104" t="s">
        <v>57</v>
      </c>
      <c r="R609" s="106">
        <v>200</v>
      </c>
      <c r="S609" s="106">
        <v>650</v>
      </c>
      <c r="T609" s="107">
        <f t="shared" si="54"/>
        <v>130000</v>
      </c>
      <c r="U609" s="107">
        <f t="shared" si="55"/>
        <v>145600</v>
      </c>
      <c r="V609" s="108"/>
      <c r="W609" s="112">
        <v>2016</v>
      </c>
      <c r="X609" s="103"/>
    </row>
    <row r="610" spans="1:24" ht="50.1" customHeight="1">
      <c r="A610" s="102" t="s">
        <v>4807</v>
      </c>
      <c r="B610" s="103" t="s">
        <v>5974</v>
      </c>
      <c r="C610" s="104" t="s">
        <v>1352</v>
      </c>
      <c r="D610" s="104" t="s">
        <v>1340</v>
      </c>
      <c r="E610" s="104" t="s">
        <v>1353</v>
      </c>
      <c r="F610" s="104" t="s">
        <v>1354</v>
      </c>
      <c r="G610" s="104" t="s">
        <v>4</v>
      </c>
      <c r="H610" s="103">
        <v>0</v>
      </c>
      <c r="I610" s="105">
        <v>590000000</v>
      </c>
      <c r="J610" s="105" t="s">
        <v>5</v>
      </c>
      <c r="K610" s="104" t="s">
        <v>775</v>
      </c>
      <c r="L610" s="105" t="s">
        <v>67</v>
      </c>
      <c r="M610" s="104" t="s">
        <v>201</v>
      </c>
      <c r="N610" s="104" t="s">
        <v>922</v>
      </c>
      <c r="O610" s="104" t="s">
        <v>532</v>
      </c>
      <c r="P610" s="105">
        <v>796</v>
      </c>
      <c r="Q610" s="104" t="s">
        <v>57</v>
      </c>
      <c r="R610" s="106">
        <v>150</v>
      </c>
      <c r="S610" s="106">
        <v>800</v>
      </c>
      <c r="T610" s="107">
        <f t="shared" si="54"/>
        <v>120000</v>
      </c>
      <c r="U610" s="107">
        <f t="shared" si="55"/>
        <v>134400</v>
      </c>
      <c r="V610" s="108"/>
      <c r="W610" s="112">
        <v>2016</v>
      </c>
      <c r="X610" s="103"/>
    </row>
    <row r="611" spans="1:24" ht="50.1" customHeight="1">
      <c r="A611" s="102" t="s">
        <v>4808</v>
      </c>
      <c r="B611" s="103" t="s">
        <v>5974</v>
      </c>
      <c r="C611" s="104" t="s">
        <v>1355</v>
      </c>
      <c r="D611" s="104" t="s">
        <v>1340</v>
      </c>
      <c r="E611" s="104" t="s">
        <v>1356</v>
      </c>
      <c r="F611" s="104" t="s">
        <v>1357</v>
      </c>
      <c r="G611" s="104" t="s">
        <v>4</v>
      </c>
      <c r="H611" s="103">
        <v>0</v>
      </c>
      <c r="I611" s="105">
        <v>590000000</v>
      </c>
      <c r="J611" s="105" t="s">
        <v>5</v>
      </c>
      <c r="K611" s="104" t="s">
        <v>775</v>
      </c>
      <c r="L611" s="105" t="s">
        <v>67</v>
      </c>
      <c r="M611" s="104" t="s">
        <v>201</v>
      </c>
      <c r="N611" s="104" t="s">
        <v>922</v>
      </c>
      <c r="O611" s="104" t="s">
        <v>532</v>
      </c>
      <c r="P611" s="105">
        <v>796</v>
      </c>
      <c r="Q611" s="104" t="s">
        <v>57</v>
      </c>
      <c r="R611" s="106">
        <v>150</v>
      </c>
      <c r="S611" s="106">
        <v>200</v>
      </c>
      <c r="T611" s="107">
        <f t="shared" si="54"/>
        <v>30000</v>
      </c>
      <c r="U611" s="107">
        <f t="shared" si="55"/>
        <v>33600</v>
      </c>
      <c r="V611" s="108"/>
      <c r="W611" s="112">
        <v>2016</v>
      </c>
      <c r="X611" s="103"/>
    </row>
    <row r="612" spans="1:24" ht="50.1" customHeight="1">
      <c r="A612" s="102" t="s">
        <v>4809</v>
      </c>
      <c r="B612" s="103" t="s">
        <v>5974</v>
      </c>
      <c r="C612" s="104" t="s">
        <v>1358</v>
      </c>
      <c r="D612" s="104" t="s">
        <v>1340</v>
      </c>
      <c r="E612" s="104" t="s">
        <v>1359</v>
      </c>
      <c r="F612" s="104" t="s">
        <v>1360</v>
      </c>
      <c r="G612" s="104" t="s">
        <v>4</v>
      </c>
      <c r="H612" s="103">
        <v>0</v>
      </c>
      <c r="I612" s="105">
        <v>590000000</v>
      </c>
      <c r="J612" s="105" t="s">
        <v>5</v>
      </c>
      <c r="K612" s="104" t="s">
        <v>775</v>
      </c>
      <c r="L612" s="105" t="s">
        <v>67</v>
      </c>
      <c r="M612" s="104" t="s">
        <v>201</v>
      </c>
      <c r="N612" s="104" t="s">
        <v>922</v>
      </c>
      <c r="O612" s="104" t="s">
        <v>532</v>
      </c>
      <c r="P612" s="105">
        <v>796</v>
      </c>
      <c r="Q612" s="104" t="s">
        <v>57</v>
      </c>
      <c r="R612" s="106">
        <v>150</v>
      </c>
      <c r="S612" s="106">
        <v>220</v>
      </c>
      <c r="T612" s="107">
        <f t="shared" si="54"/>
        <v>33000</v>
      </c>
      <c r="U612" s="107">
        <f t="shared" si="55"/>
        <v>36960</v>
      </c>
      <c r="V612" s="108"/>
      <c r="W612" s="112">
        <v>2016</v>
      </c>
      <c r="X612" s="103"/>
    </row>
    <row r="613" spans="1:24" ht="50.1" customHeight="1">
      <c r="A613" s="102" t="s">
        <v>4810</v>
      </c>
      <c r="B613" s="103" t="s">
        <v>5974</v>
      </c>
      <c r="C613" s="104" t="s">
        <v>1361</v>
      </c>
      <c r="D613" s="104" t="s">
        <v>1340</v>
      </c>
      <c r="E613" s="104" t="s">
        <v>1362</v>
      </c>
      <c r="F613" s="104" t="s">
        <v>1363</v>
      </c>
      <c r="G613" s="104" t="s">
        <v>4</v>
      </c>
      <c r="H613" s="103">
        <v>0</v>
      </c>
      <c r="I613" s="105">
        <v>590000000</v>
      </c>
      <c r="J613" s="105" t="s">
        <v>5</v>
      </c>
      <c r="K613" s="104" t="s">
        <v>775</v>
      </c>
      <c r="L613" s="105" t="s">
        <v>67</v>
      </c>
      <c r="M613" s="104" t="s">
        <v>201</v>
      </c>
      <c r="N613" s="104" t="s">
        <v>922</v>
      </c>
      <c r="O613" s="104" t="s">
        <v>532</v>
      </c>
      <c r="P613" s="105">
        <v>796</v>
      </c>
      <c r="Q613" s="104" t="s">
        <v>57</v>
      </c>
      <c r="R613" s="106">
        <v>150</v>
      </c>
      <c r="S613" s="106">
        <v>360</v>
      </c>
      <c r="T613" s="107">
        <f t="shared" si="54"/>
        <v>54000</v>
      </c>
      <c r="U613" s="107">
        <f t="shared" si="55"/>
        <v>60480.000000000007</v>
      </c>
      <c r="V613" s="108"/>
      <c r="W613" s="112">
        <v>2016</v>
      </c>
      <c r="X613" s="103"/>
    </row>
    <row r="614" spans="1:24" ht="50.1" customHeight="1">
      <c r="A614" s="102" t="s">
        <v>4811</v>
      </c>
      <c r="B614" s="103" t="s">
        <v>5974</v>
      </c>
      <c r="C614" s="103" t="s">
        <v>3091</v>
      </c>
      <c r="D614" s="104" t="s">
        <v>3092</v>
      </c>
      <c r="E614" s="103" t="s">
        <v>3093</v>
      </c>
      <c r="F614" s="103" t="s">
        <v>3094</v>
      </c>
      <c r="G614" s="118" t="s">
        <v>4</v>
      </c>
      <c r="H614" s="103">
        <v>0</v>
      </c>
      <c r="I614" s="118" t="s">
        <v>13</v>
      </c>
      <c r="J614" s="112" t="s">
        <v>5</v>
      </c>
      <c r="K614" s="112" t="s">
        <v>4232</v>
      </c>
      <c r="L614" s="112" t="s">
        <v>2932</v>
      </c>
      <c r="M614" s="118" t="s">
        <v>144</v>
      </c>
      <c r="N614" s="112" t="s">
        <v>2933</v>
      </c>
      <c r="O614" s="112" t="s">
        <v>146</v>
      </c>
      <c r="P614" s="112" t="s">
        <v>871</v>
      </c>
      <c r="Q614" s="112" t="s">
        <v>57</v>
      </c>
      <c r="R614" s="103">
        <v>28</v>
      </c>
      <c r="S614" s="139">
        <v>5140</v>
      </c>
      <c r="T614" s="107">
        <f t="shared" si="54"/>
        <v>143920</v>
      </c>
      <c r="U614" s="107">
        <f t="shared" si="55"/>
        <v>161190.40000000002</v>
      </c>
      <c r="V614" s="158"/>
      <c r="W614" s="112">
        <v>2016</v>
      </c>
      <c r="X614" s="158"/>
    </row>
    <row r="615" spans="1:24" ht="50.1" customHeight="1">
      <c r="A615" s="102" t="s">
        <v>4812</v>
      </c>
      <c r="B615" s="103" t="s">
        <v>5974</v>
      </c>
      <c r="C615" s="103" t="s">
        <v>3091</v>
      </c>
      <c r="D615" s="104" t="s">
        <v>3092</v>
      </c>
      <c r="E615" s="103" t="s">
        <v>3093</v>
      </c>
      <c r="F615" s="103" t="s">
        <v>3095</v>
      </c>
      <c r="G615" s="118" t="s">
        <v>4</v>
      </c>
      <c r="H615" s="103">
        <v>0</v>
      </c>
      <c r="I615" s="118" t="s">
        <v>13</v>
      </c>
      <c r="J615" s="112" t="s">
        <v>5</v>
      </c>
      <c r="K615" s="112" t="s">
        <v>4232</v>
      </c>
      <c r="L615" s="112" t="s">
        <v>2932</v>
      </c>
      <c r="M615" s="118" t="s">
        <v>144</v>
      </c>
      <c r="N615" s="112" t="s">
        <v>2933</v>
      </c>
      <c r="O615" s="112" t="s">
        <v>146</v>
      </c>
      <c r="P615" s="112" t="s">
        <v>871</v>
      </c>
      <c r="Q615" s="112" t="s">
        <v>57</v>
      </c>
      <c r="R615" s="103">
        <v>10</v>
      </c>
      <c r="S615" s="139">
        <v>5140</v>
      </c>
      <c r="T615" s="107">
        <f t="shared" si="54"/>
        <v>51400</v>
      </c>
      <c r="U615" s="107">
        <f t="shared" si="55"/>
        <v>57568.000000000007</v>
      </c>
      <c r="V615" s="162"/>
      <c r="W615" s="112">
        <v>2016</v>
      </c>
      <c r="X615" s="123"/>
    </row>
    <row r="616" spans="1:24" ht="50.1" customHeight="1">
      <c r="A616" s="102" t="s">
        <v>4813</v>
      </c>
      <c r="B616" s="103" t="s">
        <v>5974</v>
      </c>
      <c r="C616" s="103" t="s">
        <v>3091</v>
      </c>
      <c r="D616" s="104" t="s">
        <v>3092</v>
      </c>
      <c r="E616" s="103" t="s">
        <v>3093</v>
      </c>
      <c r="F616" s="103" t="s">
        <v>3096</v>
      </c>
      <c r="G616" s="118" t="s">
        <v>4</v>
      </c>
      <c r="H616" s="103">
        <v>0</v>
      </c>
      <c r="I616" s="118" t="s">
        <v>13</v>
      </c>
      <c r="J616" s="112" t="s">
        <v>5</v>
      </c>
      <c r="K616" s="112" t="s">
        <v>4232</v>
      </c>
      <c r="L616" s="112" t="s">
        <v>2932</v>
      </c>
      <c r="M616" s="118" t="s">
        <v>144</v>
      </c>
      <c r="N616" s="112" t="s">
        <v>2933</v>
      </c>
      <c r="O616" s="112" t="s">
        <v>146</v>
      </c>
      <c r="P616" s="112" t="s">
        <v>871</v>
      </c>
      <c r="Q616" s="112" t="s">
        <v>57</v>
      </c>
      <c r="R616" s="103">
        <v>3</v>
      </c>
      <c r="S616" s="139">
        <v>5140</v>
      </c>
      <c r="T616" s="107">
        <f t="shared" si="54"/>
        <v>15420</v>
      </c>
      <c r="U616" s="107">
        <f t="shared" si="55"/>
        <v>17270.400000000001</v>
      </c>
      <c r="V616" s="158"/>
      <c r="W616" s="112">
        <v>2016</v>
      </c>
      <c r="X616" s="158"/>
    </row>
    <row r="617" spans="1:24" ht="50.1" customHeight="1">
      <c r="A617" s="102" t="s">
        <v>4814</v>
      </c>
      <c r="B617" s="103" t="s">
        <v>5974</v>
      </c>
      <c r="C617" s="104" t="s">
        <v>1390</v>
      </c>
      <c r="D617" s="104" t="s">
        <v>1391</v>
      </c>
      <c r="E617" s="104" t="s">
        <v>1392</v>
      </c>
      <c r="F617" s="104" t="s">
        <v>1393</v>
      </c>
      <c r="G617" s="104" t="s">
        <v>4</v>
      </c>
      <c r="H617" s="103">
        <v>0</v>
      </c>
      <c r="I617" s="105">
        <v>590000000</v>
      </c>
      <c r="J617" s="105" t="s">
        <v>5</v>
      </c>
      <c r="K617" s="104" t="s">
        <v>775</v>
      </c>
      <c r="L617" s="105" t="s">
        <v>67</v>
      </c>
      <c r="M617" s="104" t="s">
        <v>201</v>
      </c>
      <c r="N617" s="104" t="s">
        <v>922</v>
      </c>
      <c r="O617" s="104" t="s">
        <v>532</v>
      </c>
      <c r="P617" s="105">
        <v>796</v>
      </c>
      <c r="Q617" s="104" t="s">
        <v>57</v>
      </c>
      <c r="R617" s="106">
        <v>170</v>
      </c>
      <c r="S617" s="106">
        <v>70</v>
      </c>
      <c r="T617" s="107">
        <f t="shared" si="54"/>
        <v>11900</v>
      </c>
      <c r="U617" s="107">
        <f t="shared" si="55"/>
        <v>13328.000000000002</v>
      </c>
      <c r="V617" s="108"/>
      <c r="W617" s="112">
        <v>2016</v>
      </c>
      <c r="X617" s="103"/>
    </row>
    <row r="618" spans="1:24" ht="50.1" customHeight="1">
      <c r="A618" s="102" t="s">
        <v>4815</v>
      </c>
      <c r="B618" s="103" t="s">
        <v>5974</v>
      </c>
      <c r="C618" s="104" t="s">
        <v>1390</v>
      </c>
      <c r="D618" s="104" t="s">
        <v>1391</v>
      </c>
      <c r="E618" s="104" t="s">
        <v>1392</v>
      </c>
      <c r="F618" s="104" t="s">
        <v>1394</v>
      </c>
      <c r="G618" s="104" t="s">
        <v>4</v>
      </c>
      <c r="H618" s="103">
        <v>0</v>
      </c>
      <c r="I618" s="105">
        <v>590000000</v>
      </c>
      <c r="J618" s="105" t="s">
        <v>5</v>
      </c>
      <c r="K618" s="104" t="s">
        <v>775</v>
      </c>
      <c r="L618" s="105" t="s">
        <v>67</v>
      </c>
      <c r="M618" s="104" t="s">
        <v>201</v>
      </c>
      <c r="N618" s="104" t="s">
        <v>922</v>
      </c>
      <c r="O618" s="104" t="s">
        <v>532</v>
      </c>
      <c r="P618" s="105">
        <v>796</v>
      </c>
      <c r="Q618" s="104" t="s">
        <v>57</v>
      </c>
      <c r="R618" s="106">
        <v>300</v>
      </c>
      <c r="S618" s="106">
        <v>75</v>
      </c>
      <c r="T618" s="107">
        <f t="shared" si="54"/>
        <v>22500</v>
      </c>
      <c r="U618" s="107">
        <f t="shared" si="55"/>
        <v>25200.000000000004</v>
      </c>
      <c r="V618" s="108"/>
      <c r="W618" s="112">
        <v>2016</v>
      </c>
      <c r="X618" s="103"/>
    </row>
    <row r="619" spans="1:24" ht="50.1" customHeight="1">
      <c r="A619" s="102" t="s">
        <v>4816</v>
      </c>
      <c r="B619" s="103" t="s">
        <v>5974</v>
      </c>
      <c r="C619" s="104" t="s">
        <v>1390</v>
      </c>
      <c r="D619" s="104" t="s">
        <v>1391</v>
      </c>
      <c r="E619" s="104" t="s">
        <v>1392</v>
      </c>
      <c r="F619" s="104" t="s">
        <v>1395</v>
      </c>
      <c r="G619" s="104" t="s">
        <v>4</v>
      </c>
      <c r="H619" s="103">
        <v>0</v>
      </c>
      <c r="I619" s="105">
        <v>590000000</v>
      </c>
      <c r="J619" s="105" t="s">
        <v>5</v>
      </c>
      <c r="K619" s="104" t="s">
        <v>775</v>
      </c>
      <c r="L619" s="105" t="s">
        <v>67</v>
      </c>
      <c r="M619" s="104" t="s">
        <v>201</v>
      </c>
      <c r="N619" s="104" t="s">
        <v>922</v>
      </c>
      <c r="O619" s="104" t="s">
        <v>532</v>
      </c>
      <c r="P619" s="105">
        <v>796</v>
      </c>
      <c r="Q619" s="104" t="s">
        <v>57</v>
      </c>
      <c r="R619" s="106">
        <v>300</v>
      </c>
      <c r="S619" s="106">
        <v>75</v>
      </c>
      <c r="T619" s="107">
        <f t="shared" si="54"/>
        <v>22500</v>
      </c>
      <c r="U619" s="107">
        <f t="shared" si="55"/>
        <v>25200.000000000004</v>
      </c>
      <c r="V619" s="108"/>
      <c r="W619" s="112">
        <v>2016</v>
      </c>
      <c r="X619" s="103"/>
    </row>
    <row r="620" spans="1:24" ht="50.1" customHeight="1">
      <c r="A620" s="102" t="s">
        <v>4817</v>
      </c>
      <c r="B620" s="103" t="s">
        <v>5974</v>
      </c>
      <c r="C620" s="104" t="s">
        <v>1396</v>
      </c>
      <c r="D620" s="104" t="s">
        <v>1391</v>
      </c>
      <c r="E620" s="104" t="s">
        <v>1397</v>
      </c>
      <c r="F620" s="104" t="s">
        <v>1398</v>
      </c>
      <c r="G620" s="104" t="s">
        <v>4</v>
      </c>
      <c r="H620" s="103">
        <v>0</v>
      </c>
      <c r="I620" s="105">
        <v>590000000</v>
      </c>
      <c r="J620" s="105" t="s">
        <v>5</v>
      </c>
      <c r="K620" s="104" t="s">
        <v>775</v>
      </c>
      <c r="L620" s="105" t="s">
        <v>67</v>
      </c>
      <c r="M620" s="104" t="s">
        <v>201</v>
      </c>
      <c r="N620" s="104" t="s">
        <v>922</v>
      </c>
      <c r="O620" s="104" t="s">
        <v>532</v>
      </c>
      <c r="P620" s="105">
        <v>796</v>
      </c>
      <c r="Q620" s="104" t="s">
        <v>57</v>
      </c>
      <c r="R620" s="106">
        <v>300</v>
      </c>
      <c r="S620" s="106">
        <v>80</v>
      </c>
      <c r="T620" s="107">
        <f t="shared" si="54"/>
        <v>24000</v>
      </c>
      <c r="U620" s="107">
        <f t="shared" si="55"/>
        <v>26880.000000000004</v>
      </c>
      <c r="V620" s="108"/>
      <c r="W620" s="112">
        <v>2016</v>
      </c>
      <c r="X620" s="103"/>
    </row>
    <row r="621" spans="1:24" ht="50.1" customHeight="1">
      <c r="A621" s="102" t="s">
        <v>4818</v>
      </c>
      <c r="B621" s="103" t="s">
        <v>5974</v>
      </c>
      <c r="C621" s="104" t="s">
        <v>1399</v>
      </c>
      <c r="D621" s="104" t="s">
        <v>1391</v>
      </c>
      <c r="E621" s="104" t="s">
        <v>1400</v>
      </c>
      <c r="F621" s="104" t="s">
        <v>1401</v>
      </c>
      <c r="G621" s="104" t="s">
        <v>4</v>
      </c>
      <c r="H621" s="103">
        <v>0</v>
      </c>
      <c r="I621" s="105">
        <v>590000000</v>
      </c>
      <c r="J621" s="105" t="s">
        <v>5</v>
      </c>
      <c r="K621" s="104" t="s">
        <v>775</v>
      </c>
      <c r="L621" s="105" t="s">
        <v>67</v>
      </c>
      <c r="M621" s="104" t="s">
        <v>201</v>
      </c>
      <c r="N621" s="104" t="s">
        <v>922</v>
      </c>
      <c r="O621" s="104" t="s">
        <v>532</v>
      </c>
      <c r="P621" s="105">
        <v>796</v>
      </c>
      <c r="Q621" s="104" t="s">
        <v>57</v>
      </c>
      <c r="R621" s="106">
        <v>150</v>
      </c>
      <c r="S621" s="106">
        <v>80</v>
      </c>
      <c r="T621" s="107">
        <f t="shared" si="54"/>
        <v>12000</v>
      </c>
      <c r="U621" s="107">
        <f t="shared" si="55"/>
        <v>13440.000000000002</v>
      </c>
      <c r="V621" s="108"/>
      <c r="W621" s="112">
        <v>2016</v>
      </c>
      <c r="X621" s="103"/>
    </row>
    <row r="622" spans="1:24" ht="50.1" customHeight="1">
      <c r="A622" s="102" t="s">
        <v>4819</v>
      </c>
      <c r="B622" s="103" t="s">
        <v>5974</v>
      </c>
      <c r="C622" s="104" t="s">
        <v>1390</v>
      </c>
      <c r="D622" s="104" t="s">
        <v>1391</v>
      </c>
      <c r="E622" s="104" t="s">
        <v>1392</v>
      </c>
      <c r="F622" s="104" t="s">
        <v>1402</v>
      </c>
      <c r="G622" s="104" t="s">
        <v>4</v>
      </c>
      <c r="H622" s="103">
        <v>0</v>
      </c>
      <c r="I622" s="105">
        <v>590000000</v>
      </c>
      <c r="J622" s="105" t="s">
        <v>5</v>
      </c>
      <c r="K622" s="104" t="s">
        <v>775</v>
      </c>
      <c r="L622" s="105" t="s">
        <v>67</v>
      </c>
      <c r="M622" s="104" t="s">
        <v>201</v>
      </c>
      <c r="N622" s="104" t="s">
        <v>922</v>
      </c>
      <c r="O622" s="104" t="s">
        <v>532</v>
      </c>
      <c r="P622" s="105">
        <v>796</v>
      </c>
      <c r="Q622" s="104" t="s">
        <v>57</v>
      </c>
      <c r="R622" s="106">
        <v>150</v>
      </c>
      <c r="S622" s="106">
        <v>80</v>
      </c>
      <c r="T622" s="107">
        <f t="shared" si="54"/>
        <v>12000</v>
      </c>
      <c r="U622" s="107">
        <f t="shared" si="55"/>
        <v>13440.000000000002</v>
      </c>
      <c r="V622" s="108"/>
      <c r="W622" s="112">
        <v>2016</v>
      </c>
      <c r="X622" s="103"/>
    </row>
    <row r="623" spans="1:24" ht="50.1" customHeight="1">
      <c r="A623" s="102" t="s">
        <v>4820</v>
      </c>
      <c r="B623" s="103" t="s">
        <v>5974</v>
      </c>
      <c r="C623" s="104" t="s">
        <v>1710</v>
      </c>
      <c r="D623" s="104" t="s">
        <v>1711</v>
      </c>
      <c r="E623" s="104" t="s">
        <v>1712</v>
      </c>
      <c r="F623" s="104" t="s">
        <v>1713</v>
      </c>
      <c r="G623" s="104" t="s">
        <v>4</v>
      </c>
      <c r="H623" s="103">
        <v>0</v>
      </c>
      <c r="I623" s="105">
        <v>590000000</v>
      </c>
      <c r="J623" s="105" t="s">
        <v>5</v>
      </c>
      <c r="K623" s="104" t="s">
        <v>866</v>
      </c>
      <c r="L623" s="105" t="s">
        <v>67</v>
      </c>
      <c r="M623" s="104" t="s">
        <v>201</v>
      </c>
      <c r="N623" s="104" t="s">
        <v>1291</v>
      </c>
      <c r="O623" s="104" t="s">
        <v>532</v>
      </c>
      <c r="P623" s="105">
        <v>796</v>
      </c>
      <c r="Q623" s="104" t="s">
        <v>57</v>
      </c>
      <c r="R623" s="106">
        <v>30</v>
      </c>
      <c r="S623" s="106">
        <v>3000</v>
      </c>
      <c r="T623" s="107">
        <f t="shared" si="54"/>
        <v>90000</v>
      </c>
      <c r="U623" s="107">
        <f t="shared" si="55"/>
        <v>100800.00000000001</v>
      </c>
      <c r="V623" s="108"/>
      <c r="W623" s="112">
        <v>2016</v>
      </c>
      <c r="X623" s="103"/>
    </row>
    <row r="624" spans="1:24" ht="50.1" customHeight="1">
      <c r="A624" s="102" t="s">
        <v>4821</v>
      </c>
      <c r="B624" s="103" t="s">
        <v>5974</v>
      </c>
      <c r="C624" s="103" t="s">
        <v>3306</v>
      </c>
      <c r="D624" s="104" t="s">
        <v>3307</v>
      </c>
      <c r="E624" s="103" t="s">
        <v>3308</v>
      </c>
      <c r="F624" s="103" t="s">
        <v>3309</v>
      </c>
      <c r="G624" s="118" t="s">
        <v>4</v>
      </c>
      <c r="H624" s="103">
        <v>0</v>
      </c>
      <c r="I624" s="118" t="s">
        <v>13</v>
      </c>
      <c r="J624" s="112" t="s">
        <v>5</v>
      </c>
      <c r="K624" s="112" t="s">
        <v>143</v>
      </c>
      <c r="L624" s="112" t="s">
        <v>2932</v>
      </c>
      <c r="M624" s="118" t="s">
        <v>144</v>
      </c>
      <c r="N624" s="112" t="s">
        <v>2942</v>
      </c>
      <c r="O624" s="112" t="s">
        <v>146</v>
      </c>
      <c r="P624" s="112" t="s">
        <v>871</v>
      </c>
      <c r="Q624" s="112" t="s">
        <v>57</v>
      </c>
      <c r="R624" s="103">
        <v>3</v>
      </c>
      <c r="S624" s="139">
        <v>500</v>
      </c>
      <c r="T624" s="107">
        <f t="shared" si="54"/>
        <v>1500</v>
      </c>
      <c r="U624" s="107">
        <f t="shared" si="55"/>
        <v>1680.0000000000002</v>
      </c>
      <c r="V624" s="158"/>
      <c r="W624" s="112">
        <v>2016</v>
      </c>
      <c r="X624" s="158"/>
    </row>
    <row r="625" spans="1:61" ht="50.1" customHeight="1">
      <c r="A625" s="102" t="s">
        <v>4822</v>
      </c>
      <c r="B625" s="103" t="s">
        <v>5974</v>
      </c>
      <c r="C625" s="103" t="s">
        <v>3306</v>
      </c>
      <c r="D625" s="104" t="s">
        <v>3307</v>
      </c>
      <c r="E625" s="103" t="s">
        <v>3308</v>
      </c>
      <c r="F625" s="103" t="s">
        <v>3310</v>
      </c>
      <c r="G625" s="118" t="s">
        <v>4</v>
      </c>
      <c r="H625" s="103">
        <v>0</v>
      </c>
      <c r="I625" s="118" t="s">
        <v>13</v>
      </c>
      <c r="J625" s="112" t="s">
        <v>5</v>
      </c>
      <c r="K625" s="112" t="s">
        <v>143</v>
      </c>
      <c r="L625" s="112" t="s">
        <v>2932</v>
      </c>
      <c r="M625" s="118" t="s">
        <v>144</v>
      </c>
      <c r="N625" s="112" t="s">
        <v>2942</v>
      </c>
      <c r="O625" s="112" t="s">
        <v>146</v>
      </c>
      <c r="P625" s="112" t="s">
        <v>871</v>
      </c>
      <c r="Q625" s="112" t="s">
        <v>57</v>
      </c>
      <c r="R625" s="103">
        <v>14</v>
      </c>
      <c r="S625" s="139">
        <v>500</v>
      </c>
      <c r="T625" s="107">
        <f t="shared" si="54"/>
        <v>7000</v>
      </c>
      <c r="U625" s="107">
        <f t="shared" si="55"/>
        <v>7840.0000000000009</v>
      </c>
      <c r="V625" s="158"/>
      <c r="W625" s="112">
        <v>2016</v>
      </c>
      <c r="X625" s="158"/>
    </row>
    <row r="626" spans="1:61" ht="50.1" customHeight="1">
      <c r="A626" s="102" t="s">
        <v>4823</v>
      </c>
      <c r="B626" s="103" t="s">
        <v>5974</v>
      </c>
      <c r="C626" s="103" t="s">
        <v>3306</v>
      </c>
      <c r="D626" s="104" t="s">
        <v>3307</v>
      </c>
      <c r="E626" s="103" t="s">
        <v>3308</v>
      </c>
      <c r="F626" s="103" t="s">
        <v>3311</v>
      </c>
      <c r="G626" s="118" t="s">
        <v>4</v>
      </c>
      <c r="H626" s="103">
        <v>0</v>
      </c>
      <c r="I626" s="118" t="s">
        <v>13</v>
      </c>
      <c r="J626" s="112" t="s">
        <v>5</v>
      </c>
      <c r="K626" s="112" t="s">
        <v>143</v>
      </c>
      <c r="L626" s="112" t="s">
        <v>2932</v>
      </c>
      <c r="M626" s="118" t="s">
        <v>144</v>
      </c>
      <c r="N626" s="112" t="s">
        <v>2942</v>
      </c>
      <c r="O626" s="112" t="s">
        <v>146</v>
      </c>
      <c r="P626" s="112" t="s">
        <v>871</v>
      </c>
      <c r="Q626" s="112" t="s">
        <v>57</v>
      </c>
      <c r="R626" s="103">
        <v>14</v>
      </c>
      <c r="S626" s="139">
        <v>500</v>
      </c>
      <c r="T626" s="107">
        <f t="shared" si="54"/>
        <v>7000</v>
      </c>
      <c r="U626" s="107">
        <f t="shared" si="55"/>
        <v>7840.0000000000009</v>
      </c>
      <c r="V626" s="158"/>
      <c r="W626" s="112">
        <v>2016</v>
      </c>
      <c r="X626" s="158"/>
    </row>
    <row r="627" spans="1:61" ht="50.1" customHeight="1">
      <c r="A627" s="102" t="s">
        <v>4824</v>
      </c>
      <c r="B627" s="103" t="s">
        <v>5974</v>
      </c>
      <c r="C627" s="103" t="s">
        <v>3306</v>
      </c>
      <c r="D627" s="104" t="s">
        <v>3307</v>
      </c>
      <c r="E627" s="103" t="s">
        <v>3308</v>
      </c>
      <c r="F627" s="103" t="s">
        <v>3312</v>
      </c>
      <c r="G627" s="118" t="s">
        <v>4</v>
      </c>
      <c r="H627" s="103">
        <v>0</v>
      </c>
      <c r="I627" s="118" t="s">
        <v>13</v>
      </c>
      <c r="J627" s="112" t="s">
        <v>5</v>
      </c>
      <c r="K627" s="112" t="s">
        <v>143</v>
      </c>
      <c r="L627" s="112" t="s">
        <v>2932</v>
      </c>
      <c r="M627" s="118" t="s">
        <v>144</v>
      </c>
      <c r="N627" s="112" t="s">
        <v>2942</v>
      </c>
      <c r="O627" s="112" t="s">
        <v>146</v>
      </c>
      <c r="P627" s="112" t="s">
        <v>871</v>
      </c>
      <c r="Q627" s="112" t="s">
        <v>57</v>
      </c>
      <c r="R627" s="103">
        <v>19</v>
      </c>
      <c r="S627" s="139">
        <v>500</v>
      </c>
      <c r="T627" s="107">
        <f t="shared" si="54"/>
        <v>9500</v>
      </c>
      <c r="U627" s="107">
        <f t="shared" si="55"/>
        <v>10640.000000000002</v>
      </c>
      <c r="V627" s="158"/>
      <c r="W627" s="112">
        <v>2016</v>
      </c>
      <c r="X627" s="158"/>
    </row>
    <row r="628" spans="1:61" ht="50.1" customHeight="1">
      <c r="A628" s="102" t="s">
        <v>4825</v>
      </c>
      <c r="B628" s="103" t="s">
        <v>5974</v>
      </c>
      <c r="C628" s="103" t="s">
        <v>3558</v>
      </c>
      <c r="D628" s="104" t="s">
        <v>3559</v>
      </c>
      <c r="E628" s="103" t="s">
        <v>3560</v>
      </c>
      <c r="F628" s="103" t="s">
        <v>3561</v>
      </c>
      <c r="G628" s="118" t="s">
        <v>4</v>
      </c>
      <c r="H628" s="103">
        <v>0</v>
      </c>
      <c r="I628" s="118" t="s">
        <v>13</v>
      </c>
      <c r="J628" s="112" t="s">
        <v>5</v>
      </c>
      <c r="K628" s="112" t="s">
        <v>143</v>
      </c>
      <c r="L628" s="112" t="s">
        <v>2932</v>
      </c>
      <c r="M628" s="118" t="s">
        <v>144</v>
      </c>
      <c r="N628" s="112" t="s">
        <v>2942</v>
      </c>
      <c r="O628" s="112" t="s">
        <v>146</v>
      </c>
      <c r="P628" s="112" t="s">
        <v>871</v>
      </c>
      <c r="Q628" s="112" t="s">
        <v>57</v>
      </c>
      <c r="R628" s="103">
        <v>7</v>
      </c>
      <c r="S628" s="139">
        <v>35310</v>
      </c>
      <c r="T628" s="107">
        <f t="shared" si="54"/>
        <v>247170</v>
      </c>
      <c r="U628" s="107">
        <f t="shared" si="55"/>
        <v>276830.40000000002</v>
      </c>
      <c r="V628" s="123"/>
      <c r="W628" s="112">
        <v>2016</v>
      </c>
      <c r="X628" s="123"/>
    </row>
    <row r="629" spans="1:61" s="29" customFormat="1" ht="50.1" customHeight="1">
      <c r="A629" s="220" t="s">
        <v>4826</v>
      </c>
      <c r="B629" s="220" t="s">
        <v>5974</v>
      </c>
      <c r="C629" s="221" t="s">
        <v>444</v>
      </c>
      <c r="D629" s="221" t="s">
        <v>445</v>
      </c>
      <c r="E629" s="221" t="s">
        <v>446</v>
      </c>
      <c r="F629" s="221" t="s">
        <v>445</v>
      </c>
      <c r="G629" s="220" t="s">
        <v>4</v>
      </c>
      <c r="H629" s="220">
        <v>0</v>
      </c>
      <c r="I629" s="426">
        <v>590000000</v>
      </c>
      <c r="J629" s="222" t="s">
        <v>5</v>
      </c>
      <c r="K629" s="222" t="s">
        <v>4227</v>
      </c>
      <c r="L629" s="222" t="s">
        <v>67</v>
      </c>
      <c r="M629" s="70" t="s">
        <v>144</v>
      </c>
      <c r="N629" s="70" t="s">
        <v>364</v>
      </c>
      <c r="O629" s="222" t="s">
        <v>146</v>
      </c>
      <c r="P629" s="70">
        <v>796</v>
      </c>
      <c r="Q629" s="220" t="s">
        <v>57</v>
      </c>
      <c r="R629" s="506">
        <v>30</v>
      </c>
      <c r="S629" s="506">
        <v>43</v>
      </c>
      <c r="T629" s="506">
        <v>0</v>
      </c>
      <c r="U629" s="506">
        <v>0</v>
      </c>
      <c r="V629" s="220"/>
      <c r="W629" s="222">
        <v>2016</v>
      </c>
      <c r="X629" s="220">
        <v>19</v>
      </c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</row>
    <row r="630" spans="1:61" s="29" customFormat="1" ht="50.1" customHeight="1">
      <c r="A630" s="220" t="s">
        <v>9418</v>
      </c>
      <c r="B630" s="220" t="s">
        <v>5974</v>
      </c>
      <c r="C630" s="221" t="s">
        <v>444</v>
      </c>
      <c r="D630" s="221" t="s">
        <v>445</v>
      </c>
      <c r="E630" s="221" t="s">
        <v>446</v>
      </c>
      <c r="F630" s="221" t="s">
        <v>445</v>
      </c>
      <c r="G630" s="220" t="s">
        <v>4</v>
      </c>
      <c r="H630" s="220">
        <v>0</v>
      </c>
      <c r="I630" s="426">
        <v>590000000</v>
      </c>
      <c r="J630" s="222" t="s">
        <v>5</v>
      </c>
      <c r="K630" s="222" t="s">
        <v>9413</v>
      </c>
      <c r="L630" s="222" t="s">
        <v>67</v>
      </c>
      <c r="M630" s="70" t="s">
        <v>144</v>
      </c>
      <c r="N630" s="70" t="s">
        <v>364</v>
      </c>
      <c r="O630" s="222" t="s">
        <v>9407</v>
      </c>
      <c r="P630" s="70">
        <v>796</v>
      </c>
      <c r="Q630" s="220" t="s">
        <v>57</v>
      </c>
      <c r="R630" s="506">
        <v>30</v>
      </c>
      <c r="S630" s="506">
        <v>50</v>
      </c>
      <c r="T630" s="506">
        <f t="shared" ref="T630" si="56">R630*S630</f>
        <v>1500</v>
      </c>
      <c r="U630" s="506">
        <f>T630*1.12</f>
        <v>1680.0000000000002</v>
      </c>
      <c r="V630" s="220"/>
      <c r="W630" s="222">
        <v>2016</v>
      </c>
      <c r="X630" s="22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</row>
    <row r="631" spans="1:61" ht="50.1" customHeight="1">
      <c r="A631" s="102" t="s">
        <v>4827</v>
      </c>
      <c r="B631" s="103" t="s">
        <v>5974</v>
      </c>
      <c r="C631" s="104" t="s">
        <v>271</v>
      </c>
      <c r="D631" s="104" t="s">
        <v>272</v>
      </c>
      <c r="E631" s="104" t="s">
        <v>273</v>
      </c>
      <c r="F631" s="105" t="s">
        <v>274</v>
      </c>
      <c r="G631" s="105" t="s">
        <v>4</v>
      </c>
      <c r="H631" s="103">
        <v>0</v>
      </c>
      <c r="I631" s="113">
        <v>590000000</v>
      </c>
      <c r="J631" s="105" t="s">
        <v>5</v>
      </c>
      <c r="K631" s="105" t="s">
        <v>4227</v>
      </c>
      <c r="L631" s="105" t="s">
        <v>67</v>
      </c>
      <c r="M631" s="114" t="s">
        <v>144</v>
      </c>
      <c r="N631" s="105" t="s">
        <v>145</v>
      </c>
      <c r="O631" s="105" t="s">
        <v>146</v>
      </c>
      <c r="P631" s="105">
        <v>796</v>
      </c>
      <c r="Q631" s="105" t="s">
        <v>57</v>
      </c>
      <c r="R631" s="115">
        <v>40</v>
      </c>
      <c r="S631" s="115">
        <v>600</v>
      </c>
      <c r="T631" s="107">
        <f t="shared" si="54"/>
        <v>24000</v>
      </c>
      <c r="U631" s="107">
        <f t="shared" si="55"/>
        <v>26880.000000000004</v>
      </c>
      <c r="V631" s="105"/>
      <c r="W631" s="112">
        <v>2016</v>
      </c>
      <c r="X631" s="103"/>
    </row>
    <row r="632" spans="1:61" ht="50.1" customHeight="1">
      <c r="A632" s="102" t="s">
        <v>4828</v>
      </c>
      <c r="B632" s="103" t="s">
        <v>5974</v>
      </c>
      <c r="C632" s="104" t="s">
        <v>1328</v>
      </c>
      <c r="D632" s="104" t="s">
        <v>272</v>
      </c>
      <c r="E632" s="104" t="s">
        <v>1329</v>
      </c>
      <c r="F632" s="104" t="s">
        <v>1330</v>
      </c>
      <c r="G632" s="104" t="s">
        <v>4</v>
      </c>
      <c r="H632" s="103">
        <v>0</v>
      </c>
      <c r="I632" s="105">
        <v>590000000</v>
      </c>
      <c r="J632" s="105" t="s">
        <v>5</v>
      </c>
      <c r="K632" s="104" t="s">
        <v>775</v>
      </c>
      <c r="L632" s="105" t="s">
        <v>67</v>
      </c>
      <c r="M632" s="104" t="s">
        <v>201</v>
      </c>
      <c r="N632" s="104" t="s">
        <v>922</v>
      </c>
      <c r="O632" s="104" t="s">
        <v>532</v>
      </c>
      <c r="P632" s="105">
        <v>736</v>
      </c>
      <c r="Q632" s="104" t="s">
        <v>1331</v>
      </c>
      <c r="R632" s="106">
        <v>1350</v>
      </c>
      <c r="S632" s="106">
        <v>180</v>
      </c>
      <c r="T632" s="107">
        <f t="shared" si="54"/>
        <v>243000</v>
      </c>
      <c r="U632" s="107">
        <f t="shared" si="55"/>
        <v>272160</v>
      </c>
      <c r="V632" s="108"/>
      <c r="W632" s="112">
        <v>2016</v>
      </c>
      <c r="X632" s="103"/>
    </row>
    <row r="633" spans="1:61" ht="50.1" customHeight="1">
      <c r="A633" s="102" t="s">
        <v>4829</v>
      </c>
      <c r="B633" s="103" t="s">
        <v>5974</v>
      </c>
      <c r="C633" s="104" t="s">
        <v>1793</v>
      </c>
      <c r="D633" s="104" t="s">
        <v>272</v>
      </c>
      <c r="E633" s="104" t="s">
        <v>1794</v>
      </c>
      <c r="F633" s="104" t="s">
        <v>1795</v>
      </c>
      <c r="G633" s="104" t="s">
        <v>62</v>
      </c>
      <c r="H633" s="103">
        <v>10</v>
      </c>
      <c r="I633" s="105">
        <v>590000000</v>
      </c>
      <c r="J633" s="105" t="s">
        <v>5</v>
      </c>
      <c r="K633" s="104" t="s">
        <v>1740</v>
      </c>
      <c r="L633" s="105" t="s">
        <v>67</v>
      </c>
      <c r="M633" s="104" t="s">
        <v>54</v>
      </c>
      <c r="N633" s="104" t="s">
        <v>1938</v>
      </c>
      <c r="O633" s="104" t="s">
        <v>56</v>
      </c>
      <c r="P633" s="105" t="s">
        <v>871</v>
      </c>
      <c r="Q633" s="104" t="s">
        <v>57</v>
      </c>
      <c r="R633" s="106">
        <v>50</v>
      </c>
      <c r="S633" s="106">
        <v>197.6</v>
      </c>
      <c r="T633" s="107">
        <f t="shared" si="54"/>
        <v>9880</v>
      </c>
      <c r="U633" s="107">
        <f t="shared" si="55"/>
        <v>11065.6</v>
      </c>
      <c r="V633" s="108" t="s">
        <v>777</v>
      </c>
      <c r="W633" s="112">
        <v>2016</v>
      </c>
      <c r="X633" s="103"/>
    </row>
    <row r="634" spans="1:61" ht="50.1" customHeight="1">
      <c r="A634" s="102" t="s">
        <v>4830</v>
      </c>
      <c r="B634" s="103" t="s">
        <v>5974</v>
      </c>
      <c r="C634" s="104" t="s">
        <v>2617</v>
      </c>
      <c r="D634" s="109" t="s">
        <v>2618</v>
      </c>
      <c r="E634" s="103" t="s">
        <v>2619</v>
      </c>
      <c r="F634" s="57" t="s">
        <v>2620</v>
      </c>
      <c r="G634" s="103" t="s">
        <v>4</v>
      </c>
      <c r="H634" s="103">
        <v>0</v>
      </c>
      <c r="I634" s="111">
        <v>590000000</v>
      </c>
      <c r="J634" s="105" t="s">
        <v>5</v>
      </c>
      <c r="K634" s="129" t="s">
        <v>2621</v>
      </c>
      <c r="L634" s="112" t="s">
        <v>5</v>
      </c>
      <c r="M634" s="110" t="s">
        <v>201</v>
      </c>
      <c r="N634" s="103" t="s">
        <v>2371</v>
      </c>
      <c r="O634" s="111" t="s">
        <v>1946</v>
      </c>
      <c r="P634" s="110" t="s">
        <v>186</v>
      </c>
      <c r="Q634" s="110" t="s">
        <v>2622</v>
      </c>
      <c r="R634" s="134" t="s">
        <v>2623</v>
      </c>
      <c r="S634" s="110" t="s">
        <v>2624</v>
      </c>
      <c r="T634" s="107">
        <f t="shared" si="54"/>
        <v>231000</v>
      </c>
      <c r="U634" s="107">
        <f t="shared" si="55"/>
        <v>258720.00000000003</v>
      </c>
      <c r="V634" s="110"/>
      <c r="W634" s="112">
        <v>2016</v>
      </c>
      <c r="X634" s="103"/>
    </row>
    <row r="635" spans="1:61" ht="50.1" customHeight="1">
      <c r="A635" s="102" t="s">
        <v>4831</v>
      </c>
      <c r="B635" s="103" t="s">
        <v>5974</v>
      </c>
      <c r="C635" s="104" t="s">
        <v>1336</v>
      </c>
      <c r="D635" s="104" t="s">
        <v>1337</v>
      </c>
      <c r="E635" s="104" t="s">
        <v>1338</v>
      </c>
      <c r="F635" s="104" t="s">
        <v>1337</v>
      </c>
      <c r="G635" s="104" t="s">
        <v>4</v>
      </c>
      <c r="H635" s="103">
        <v>0</v>
      </c>
      <c r="I635" s="105">
        <v>590000000</v>
      </c>
      <c r="J635" s="105" t="s">
        <v>5</v>
      </c>
      <c r="K635" s="104" t="s">
        <v>775</v>
      </c>
      <c r="L635" s="105" t="s">
        <v>67</v>
      </c>
      <c r="M635" s="104" t="s">
        <v>201</v>
      </c>
      <c r="N635" s="104" t="s">
        <v>922</v>
      </c>
      <c r="O635" s="104" t="s">
        <v>532</v>
      </c>
      <c r="P635" s="105">
        <v>796</v>
      </c>
      <c r="Q635" s="104" t="s">
        <v>57</v>
      </c>
      <c r="R635" s="106">
        <v>60</v>
      </c>
      <c r="S635" s="106">
        <v>450</v>
      </c>
      <c r="T635" s="107">
        <f t="shared" si="54"/>
        <v>27000</v>
      </c>
      <c r="U635" s="107">
        <f t="shared" si="55"/>
        <v>30240.000000000004</v>
      </c>
      <c r="V635" s="108"/>
      <c r="W635" s="112">
        <v>2016</v>
      </c>
      <c r="X635" s="103"/>
    </row>
    <row r="636" spans="1:61" ht="50.1" customHeight="1">
      <c r="A636" s="102" t="s">
        <v>4832</v>
      </c>
      <c r="B636" s="103" t="s">
        <v>5974</v>
      </c>
      <c r="C636" s="237" t="s">
        <v>5971</v>
      </c>
      <c r="D636" s="238" t="s">
        <v>1337</v>
      </c>
      <c r="E636" s="237" t="s">
        <v>5972</v>
      </c>
      <c r="F636" s="104" t="s">
        <v>1337</v>
      </c>
      <c r="G636" s="104" t="s">
        <v>4</v>
      </c>
      <c r="H636" s="103">
        <v>0</v>
      </c>
      <c r="I636" s="105">
        <v>590000000</v>
      </c>
      <c r="J636" s="105" t="s">
        <v>5</v>
      </c>
      <c r="K636" s="129" t="s">
        <v>5973</v>
      </c>
      <c r="L636" s="112" t="s">
        <v>5</v>
      </c>
      <c r="M636" s="103" t="s">
        <v>54</v>
      </c>
      <c r="N636" s="103" t="s">
        <v>2371</v>
      </c>
      <c r="O636" s="111" t="s">
        <v>1946</v>
      </c>
      <c r="P636" s="103">
        <v>166</v>
      </c>
      <c r="Q636" s="103" t="s">
        <v>2372</v>
      </c>
      <c r="R636" s="134">
        <v>100</v>
      </c>
      <c r="S636" s="140">
        <v>5357</v>
      </c>
      <c r="T636" s="107">
        <f t="shared" si="54"/>
        <v>535700</v>
      </c>
      <c r="U636" s="107">
        <f t="shared" si="55"/>
        <v>599984</v>
      </c>
      <c r="V636" s="108"/>
      <c r="W636" s="112">
        <v>2016</v>
      </c>
      <c r="X636" s="103"/>
    </row>
    <row r="637" spans="1:61" ht="50.1" customHeight="1">
      <c r="A637" s="102" t="s">
        <v>4833</v>
      </c>
      <c r="B637" s="103" t="s">
        <v>5974</v>
      </c>
      <c r="C637" s="239" t="s">
        <v>2481</v>
      </c>
      <c r="D637" s="239" t="s">
        <v>2482</v>
      </c>
      <c r="E637" s="178" t="s">
        <v>2483</v>
      </c>
      <c r="F637" s="178" t="s">
        <v>2484</v>
      </c>
      <c r="G637" s="240" t="s">
        <v>4</v>
      </c>
      <c r="H637" s="103">
        <v>0</v>
      </c>
      <c r="I637" s="111">
        <v>590000000</v>
      </c>
      <c r="J637" s="105" t="s">
        <v>5</v>
      </c>
      <c r="K637" s="129" t="s">
        <v>2485</v>
      </c>
      <c r="L637" s="112" t="s">
        <v>5</v>
      </c>
      <c r="M637" s="103" t="s">
        <v>54</v>
      </c>
      <c r="N637" s="103" t="s">
        <v>2371</v>
      </c>
      <c r="O637" s="110" t="s">
        <v>2486</v>
      </c>
      <c r="P637" s="110" t="s">
        <v>871</v>
      </c>
      <c r="Q637" s="110" t="s">
        <v>2388</v>
      </c>
      <c r="R637" s="134">
        <v>20</v>
      </c>
      <c r="S637" s="140">
        <v>25000</v>
      </c>
      <c r="T637" s="107">
        <f t="shared" si="54"/>
        <v>500000</v>
      </c>
      <c r="U637" s="107">
        <f t="shared" si="55"/>
        <v>560000</v>
      </c>
      <c r="V637" s="197"/>
      <c r="W637" s="112">
        <v>2016</v>
      </c>
      <c r="X637" s="103"/>
    </row>
    <row r="638" spans="1:61" ht="50.1" customHeight="1">
      <c r="A638" s="102" t="s">
        <v>4834</v>
      </c>
      <c r="B638" s="103" t="s">
        <v>5974</v>
      </c>
      <c r="C638" s="104" t="s">
        <v>1736</v>
      </c>
      <c r="D638" s="104" t="s">
        <v>1737</v>
      </c>
      <c r="E638" s="104" t="s">
        <v>1738</v>
      </c>
      <c r="F638" s="104" t="s">
        <v>1739</v>
      </c>
      <c r="G638" s="104" t="s">
        <v>62</v>
      </c>
      <c r="H638" s="103">
        <v>10</v>
      </c>
      <c r="I638" s="105">
        <v>590000000</v>
      </c>
      <c r="J638" s="105" t="s">
        <v>5</v>
      </c>
      <c r="K638" s="104" t="s">
        <v>1740</v>
      </c>
      <c r="L638" s="105" t="s">
        <v>67</v>
      </c>
      <c r="M638" s="104" t="s">
        <v>54</v>
      </c>
      <c r="N638" s="104" t="s">
        <v>1938</v>
      </c>
      <c r="O638" s="104" t="s">
        <v>56</v>
      </c>
      <c r="P638" s="105" t="s">
        <v>1741</v>
      </c>
      <c r="Q638" s="104" t="s">
        <v>1742</v>
      </c>
      <c r="R638" s="106">
        <v>170</v>
      </c>
      <c r="S638" s="106">
        <v>1231.1000000000001</v>
      </c>
      <c r="T638" s="107">
        <f t="shared" si="54"/>
        <v>209287.00000000003</v>
      </c>
      <c r="U638" s="107">
        <f t="shared" si="55"/>
        <v>234401.44000000006</v>
      </c>
      <c r="V638" s="108" t="s">
        <v>777</v>
      </c>
      <c r="W638" s="112">
        <v>2016</v>
      </c>
      <c r="X638" s="103"/>
    </row>
    <row r="639" spans="1:61" ht="50.1" customHeight="1">
      <c r="A639" s="102" t="s">
        <v>4835</v>
      </c>
      <c r="B639" s="103" t="s">
        <v>5974</v>
      </c>
      <c r="C639" s="143" t="s">
        <v>3745</v>
      </c>
      <c r="D639" s="104" t="s">
        <v>1748</v>
      </c>
      <c r="E639" s="143" t="s">
        <v>3746</v>
      </c>
      <c r="F639" s="143" t="s">
        <v>3747</v>
      </c>
      <c r="G639" s="112" t="s">
        <v>4</v>
      </c>
      <c r="H639" s="103">
        <v>0</v>
      </c>
      <c r="I639" s="112">
        <v>590000000</v>
      </c>
      <c r="J639" s="105" t="s">
        <v>5</v>
      </c>
      <c r="K639" s="112" t="s">
        <v>4228</v>
      </c>
      <c r="L639" s="112" t="s">
        <v>67</v>
      </c>
      <c r="M639" s="112" t="s">
        <v>54</v>
      </c>
      <c r="N639" s="125" t="s">
        <v>3748</v>
      </c>
      <c r="O639" s="112" t="s">
        <v>3749</v>
      </c>
      <c r="P639" s="103" t="s">
        <v>1602</v>
      </c>
      <c r="Q639" s="103" t="s">
        <v>1204</v>
      </c>
      <c r="R639" s="144">
        <v>20000</v>
      </c>
      <c r="S639" s="144">
        <v>167</v>
      </c>
      <c r="T639" s="107">
        <f t="shared" si="54"/>
        <v>3340000</v>
      </c>
      <c r="U639" s="107">
        <f t="shared" si="55"/>
        <v>3740800.0000000005</v>
      </c>
      <c r="V639" s="146"/>
      <c r="W639" s="112">
        <v>2016</v>
      </c>
      <c r="X639" s="146"/>
    </row>
    <row r="640" spans="1:61" ht="50.1" customHeight="1">
      <c r="A640" s="102" t="s">
        <v>4836</v>
      </c>
      <c r="B640" s="103" t="s">
        <v>5974</v>
      </c>
      <c r="C640" s="143" t="s">
        <v>3750</v>
      </c>
      <c r="D640" s="104" t="s">
        <v>1748</v>
      </c>
      <c r="E640" s="143" t="s">
        <v>3751</v>
      </c>
      <c r="F640" s="143" t="s">
        <v>3752</v>
      </c>
      <c r="G640" s="112" t="s">
        <v>4</v>
      </c>
      <c r="H640" s="103">
        <v>0</v>
      </c>
      <c r="I640" s="112">
        <v>590000000</v>
      </c>
      <c r="J640" s="105" t="s">
        <v>5</v>
      </c>
      <c r="K640" s="112" t="s">
        <v>4228</v>
      </c>
      <c r="L640" s="112" t="s">
        <v>67</v>
      </c>
      <c r="M640" s="112" t="s">
        <v>54</v>
      </c>
      <c r="N640" s="125" t="s">
        <v>3748</v>
      </c>
      <c r="O640" s="112" t="s">
        <v>3749</v>
      </c>
      <c r="P640" s="103" t="s">
        <v>1602</v>
      </c>
      <c r="Q640" s="103" t="s">
        <v>1204</v>
      </c>
      <c r="R640" s="144">
        <v>10000</v>
      </c>
      <c r="S640" s="144">
        <v>152.1</v>
      </c>
      <c r="T640" s="107">
        <f t="shared" si="54"/>
        <v>1521000</v>
      </c>
      <c r="U640" s="107">
        <f t="shared" si="55"/>
        <v>1703520.0000000002</v>
      </c>
      <c r="V640" s="146"/>
      <c r="W640" s="112">
        <v>2016</v>
      </c>
      <c r="X640" s="146"/>
    </row>
    <row r="641" spans="1:44" s="29" customFormat="1" ht="50.1" customHeight="1">
      <c r="A641" s="64" t="s">
        <v>4837</v>
      </c>
      <c r="B641" s="220" t="s">
        <v>5974</v>
      </c>
      <c r="C641" s="221" t="s">
        <v>3753</v>
      </c>
      <c r="D641" s="221" t="s">
        <v>1748</v>
      </c>
      <c r="E641" s="221" t="s">
        <v>3754</v>
      </c>
      <c r="F641" s="221" t="s">
        <v>3752</v>
      </c>
      <c r="G641" s="222" t="s">
        <v>4</v>
      </c>
      <c r="H641" s="220">
        <v>0</v>
      </c>
      <c r="I641" s="222">
        <v>590000000</v>
      </c>
      <c r="J641" s="222" t="s">
        <v>5</v>
      </c>
      <c r="K641" s="222" t="s">
        <v>4228</v>
      </c>
      <c r="L641" s="222" t="s">
        <v>67</v>
      </c>
      <c r="M641" s="222" t="s">
        <v>54</v>
      </c>
      <c r="N641" s="223" t="s">
        <v>3748</v>
      </c>
      <c r="O641" s="222" t="s">
        <v>3749</v>
      </c>
      <c r="P641" s="222">
        <v>168</v>
      </c>
      <c r="Q641" s="220" t="s">
        <v>1727</v>
      </c>
      <c r="R641" s="224">
        <v>10</v>
      </c>
      <c r="S641" s="225">
        <v>152100</v>
      </c>
      <c r="T641" s="226">
        <v>0</v>
      </c>
      <c r="U641" s="227">
        <f>T641*1.12</f>
        <v>0</v>
      </c>
      <c r="V641" s="228"/>
      <c r="W641" s="222">
        <v>2016</v>
      </c>
      <c r="X641" s="222">
        <v>19</v>
      </c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</row>
    <row r="642" spans="1:44" s="29" customFormat="1" ht="50.1" customHeight="1">
      <c r="A642" s="64" t="s">
        <v>6962</v>
      </c>
      <c r="B642" s="220" t="s">
        <v>5974</v>
      </c>
      <c r="C642" s="221" t="s">
        <v>3753</v>
      </c>
      <c r="D642" s="221" t="s">
        <v>1748</v>
      </c>
      <c r="E642" s="221" t="s">
        <v>3754</v>
      </c>
      <c r="F642" s="221" t="s">
        <v>3752</v>
      </c>
      <c r="G642" s="222" t="s">
        <v>4</v>
      </c>
      <c r="H642" s="220">
        <v>0</v>
      </c>
      <c r="I642" s="222">
        <v>590000000</v>
      </c>
      <c r="J642" s="222" t="s">
        <v>5</v>
      </c>
      <c r="K642" s="222" t="s">
        <v>4228</v>
      </c>
      <c r="L642" s="222" t="s">
        <v>67</v>
      </c>
      <c r="M642" s="222" t="s">
        <v>54</v>
      </c>
      <c r="N642" s="223" t="s">
        <v>3748</v>
      </c>
      <c r="O642" s="222" t="s">
        <v>3749</v>
      </c>
      <c r="P642" s="222">
        <v>168</v>
      </c>
      <c r="Q642" s="220" t="s">
        <v>1727</v>
      </c>
      <c r="R642" s="224">
        <v>10</v>
      </c>
      <c r="S642" s="225">
        <v>156000</v>
      </c>
      <c r="T642" s="226">
        <f>R642*S642</f>
        <v>1560000</v>
      </c>
      <c r="U642" s="227">
        <f>T642*1.12</f>
        <v>1747200.0000000002</v>
      </c>
      <c r="V642" s="228"/>
      <c r="W642" s="222">
        <v>2016</v>
      </c>
      <c r="X642" s="222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</row>
    <row r="643" spans="1:44" ht="50.1" customHeight="1">
      <c r="A643" s="102" t="s">
        <v>4838</v>
      </c>
      <c r="B643" s="103" t="s">
        <v>5974</v>
      </c>
      <c r="C643" s="143" t="s">
        <v>3755</v>
      </c>
      <c r="D643" s="104" t="s">
        <v>1748</v>
      </c>
      <c r="E643" s="143" t="s">
        <v>3756</v>
      </c>
      <c r="F643" s="143" t="s">
        <v>3757</v>
      </c>
      <c r="G643" s="112" t="s">
        <v>4</v>
      </c>
      <c r="H643" s="103">
        <v>0</v>
      </c>
      <c r="I643" s="112">
        <v>590000000</v>
      </c>
      <c r="J643" s="105" t="s">
        <v>5</v>
      </c>
      <c r="K643" s="112" t="s">
        <v>4228</v>
      </c>
      <c r="L643" s="112" t="s">
        <v>67</v>
      </c>
      <c r="M643" s="112" t="s">
        <v>54</v>
      </c>
      <c r="N643" s="125" t="s">
        <v>3748</v>
      </c>
      <c r="O643" s="112" t="s">
        <v>3749</v>
      </c>
      <c r="P643" s="103" t="s">
        <v>1602</v>
      </c>
      <c r="Q643" s="103" t="s">
        <v>1204</v>
      </c>
      <c r="R643" s="144">
        <v>20000</v>
      </c>
      <c r="S643" s="144">
        <v>129</v>
      </c>
      <c r="T643" s="107">
        <f t="shared" si="54"/>
        <v>2580000</v>
      </c>
      <c r="U643" s="107">
        <f t="shared" si="55"/>
        <v>2889600.0000000005</v>
      </c>
      <c r="V643" s="146"/>
      <c r="W643" s="112">
        <v>2016</v>
      </c>
      <c r="X643" s="146"/>
    </row>
    <row r="644" spans="1:44" ht="50.1" customHeight="1">
      <c r="A644" s="102" t="s">
        <v>4839</v>
      </c>
      <c r="B644" s="103" t="s">
        <v>5974</v>
      </c>
      <c r="C644" s="143" t="s">
        <v>3758</v>
      </c>
      <c r="D644" s="104" t="s">
        <v>1748</v>
      </c>
      <c r="E644" s="143" t="s">
        <v>3759</v>
      </c>
      <c r="F644" s="143" t="s">
        <v>3752</v>
      </c>
      <c r="G644" s="112" t="s">
        <v>4</v>
      </c>
      <c r="H644" s="103">
        <v>0</v>
      </c>
      <c r="I644" s="112">
        <v>590000000</v>
      </c>
      <c r="J644" s="105" t="s">
        <v>5</v>
      </c>
      <c r="K644" s="112" t="s">
        <v>4228</v>
      </c>
      <c r="L644" s="112" t="s">
        <v>67</v>
      </c>
      <c r="M644" s="112" t="s">
        <v>54</v>
      </c>
      <c r="N644" s="125" t="s">
        <v>3748</v>
      </c>
      <c r="O644" s="112" t="s">
        <v>3749</v>
      </c>
      <c r="P644" s="103" t="s">
        <v>1726</v>
      </c>
      <c r="Q644" s="103" t="s">
        <v>1727</v>
      </c>
      <c r="R644" s="144">
        <v>10</v>
      </c>
      <c r="S644" s="144">
        <v>152100</v>
      </c>
      <c r="T644" s="107">
        <f t="shared" si="54"/>
        <v>1521000</v>
      </c>
      <c r="U644" s="107">
        <f t="shared" si="55"/>
        <v>1703520.0000000002</v>
      </c>
      <c r="V644" s="146"/>
      <c r="W644" s="112">
        <v>2016</v>
      </c>
      <c r="X644" s="146"/>
    </row>
    <row r="645" spans="1:44" s="29" customFormat="1" ht="50.1" customHeight="1">
      <c r="A645" s="57" t="s">
        <v>4840</v>
      </c>
      <c r="B645" s="103" t="s">
        <v>5974</v>
      </c>
      <c r="C645" s="104" t="s">
        <v>3760</v>
      </c>
      <c r="D645" s="104" t="s">
        <v>1748</v>
      </c>
      <c r="E645" s="104" t="s">
        <v>3761</v>
      </c>
      <c r="F645" s="104" t="s">
        <v>3752</v>
      </c>
      <c r="G645" s="112" t="s">
        <v>4</v>
      </c>
      <c r="H645" s="103">
        <v>0</v>
      </c>
      <c r="I645" s="112">
        <v>590000000</v>
      </c>
      <c r="J645" s="112" t="s">
        <v>5</v>
      </c>
      <c r="K645" s="112" t="s">
        <v>4228</v>
      </c>
      <c r="L645" s="112" t="s">
        <v>67</v>
      </c>
      <c r="M645" s="112" t="s">
        <v>54</v>
      </c>
      <c r="N645" s="125" t="s">
        <v>3748</v>
      </c>
      <c r="O645" s="112" t="s">
        <v>3749</v>
      </c>
      <c r="P645" s="112">
        <v>168</v>
      </c>
      <c r="Q645" s="103" t="s">
        <v>1727</v>
      </c>
      <c r="R645" s="106">
        <v>10</v>
      </c>
      <c r="S645" s="106">
        <v>152100</v>
      </c>
      <c r="T645" s="294">
        <v>0</v>
      </c>
      <c r="U645" s="107">
        <f>T645*1.12</f>
        <v>0</v>
      </c>
      <c r="V645" s="112"/>
      <c r="W645" s="112">
        <v>2016</v>
      </c>
      <c r="X645" s="112" t="s">
        <v>7382</v>
      </c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</row>
    <row r="646" spans="1:44" s="29" customFormat="1" ht="50.1" customHeight="1">
      <c r="A646" s="57" t="s">
        <v>7478</v>
      </c>
      <c r="B646" s="103" t="s">
        <v>5974</v>
      </c>
      <c r="C646" s="104" t="s">
        <v>3760</v>
      </c>
      <c r="D646" s="104" t="s">
        <v>1748</v>
      </c>
      <c r="E646" s="104" t="s">
        <v>3761</v>
      </c>
      <c r="F646" s="104" t="s">
        <v>3752</v>
      </c>
      <c r="G646" s="112" t="s">
        <v>4</v>
      </c>
      <c r="H646" s="103">
        <v>0</v>
      </c>
      <c r="I646" s="112">
        <v>590000000</v>
      </c>
      <c r="J646" s="112" t="s">
        <v>5</v>
      </c>
      <c r="K646" s="112" t="s">
        <v>240</v>
      </c>
      <c r="L646" s="112" t="s">
        <v>67</v>
      </c>
      <c r="M646" s="112" t="s">
        <v>54</v>
      </c>
      <c r="N646" s="125" t="s">
        <v>7474</v>
      </c>
      <c r="O646" s="112" t="s">
        <v>2102</v>
      </c>
      <c r="P646" s="112">
        <v>168</v>
      </c>
      <c r="Q646" s="103" t="s">
        <v>1727</v>
      </c>
      <c r="R646" s="106">
        <v>36.700000000000003</v>
      </c>
      <c r="S646" s="106">
        <v>158000</v>
      </c>
      <c r="T646" s="294">
        <f>R646*S646</f>
        <v>5798600</v>
      </c>
      <c r="U646" s="107">
        <f>T646*1.12</f>
        <v>6494432.0000000009</v>
      </c>
      <c r="V646" s="112"/>
      <c r="W646" s="112">
        <v>2016</v>
      </c>
      <c r="X646" s="112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</row>
    <row r="647" spans="1:44" ht="50.1" customHeight="1">
      <c r="A647" s="102" t="s">
        <v>4841</v>
      </c>
      <c r="B647" s="103" t="s">
        <v>5974</v>
      </c>
      <c r="C647" s="143" t="s">
        <v>3762</v>
      </c>
      <c r="D647" s="104" t="s">
        <v>1748</v>
      </c>
      <c r="E647" s="143" t="s">
        <v>3756</v>
      </c>
      <c r="F647" s="143" t="s">
        <v>3752</v>
      </c>
      <c r="G647" s="112" t="s">
        <v>4</v>
      </c>
      <c r="H647" s="103">
        <v>0</v>
      </c>
      <c r="I647" s="112">
        <v>590000000</v>
      </c>
      <c r="J647" s="105" t="s">
        <v>5</v>
      </c>
      <c r="K647" s="112" t="s">
        <v>4228</v>
      </c>
      <c r="L647" s="112" t="s">
        <v>67</v>
      </c>
      <c r="M647" s="112" t="s">
        <v>54</v>
      </c>
      <c r="N647" s="125" t="s">
        <v>3748</v>
      </c>
      <c r="O647" s="112" t="s">
        <v>3749</v>
      </c>
      <c r="P647" s="103" t="s">
        <v>1726</v>
      </c>
      <c r="Q647" s="103" t="s">
        <v>1727</v>
      </c>
      <c r="R647" s="144">
        <v>10</v>
      </c>
      <c r="S647" s="144">
        <v>152100</v>
      </c>
      <c r="T647" s="107">
        <f t="shared" si="54"/>
        <v>1521000</v>
      </c>
      <c r="U647" s="107">
        <f t="shared" si="55"/>
        <v>1703520.0000000002</v>
      </c>
      <c r="V647" s="146"/>
      <c r="W647" s="112">
        <v>2016</v>
      </c>
      <c r="X647" s="146"/>
    </row>
    <row r="648" spans="1:44" ht="50.1" customHeight="1">
      <c r="A648" s="102" t="s">
        <v>4842</v>
      </c>
      <c r="B648" s="103" t="s">
        <v>5974</v>
      </c>
      <c r="C648" s="143" t="s">
        <v>3763</v>
      </c>
      <c r="D648" s="104" t="s">
        <v>1748</v>
      </c>
      <c r="E648" s="143" t="s">
        <v>3764</v>
      </c>
      <c r="F648" s="143"/>
      <c r="G648" s="112" t="s">
        <v>4</v>
      </c>
      <c r="H648" s="103">
        <v>0</v>
      </c>
      <c r="I648" s="112">
        <v>590000000</v>
      </c>
      <c r="J648" s="105" t="s">
        <v>5</v>
      </c>
      <c r="K648" s="112" t="s">
        <v>4228</v>
      </c>
      <c r="L648" s="112" t="s">
        <v>67</v>
      </c>
      <c r="M648" s="112" t="s">
        <v>54</v>
      </c>
      <c r="N648" s="125" t="s">
        <v>3748</v>
      </c>
      <c r="O648" s="112" t="s">
        <v>3749</v>
      </c>
      <c r="P648" s="103" t="s">
        <v>1726</v>
      </c>
      <c r="Q648" s="103" t="s">
        <v>1727</v>
      </c>
      <c r="R648" s="144">
        <v>10</v>
      </c>
      <c r="S648" s="144">
        <v>129000</v>
      </c>
      <c r="T648" s="107">
        <f t="shared" si="54"/>
        <v>1290000</v>
      </c>
      <c r="U648" s="107">
        <f t="shared" si="55"/>
        <v>1444800.0000000002</v>
      </c>
      <c r="V648" s="146"/>
      <c r="W648" s="112">
        <v>2016</v>
      </c>
      <c r="X648" s="146"/>
    </row>
    <row r="649" spans="1:44" ht="50.1" customHeight="1">
      <c r="A649" s="102" t="s">
        <v>4843</v>
      </c>
      <c r="B649" s="103" t="s">
        <v>5974</v>
      </c>
      <c r="C649" s="143" t="s">
        <v>3765</v>
      </c>
      <c r="D649" s="104" t="s">
        <v>1748</v>
      </c>
      <c r="E649" s="143" t="s">
        <v>3766</v>
      </c>
      <c r="F649" s="143"/>
      <c r="G649" s="112" t="s">
        <v>4</v>
      </c>
      <c r="H649" s="103">
        <v>0</v>
      </c>
      <c r="I649" s="112">
        <v>590000000</v>
      </c>
      <c r="J649" s="105" t="s">
        <v>5</v>
      </c>
      <c r="K649" s="112" t="s">
        <v>4228</v>
      </c>
      <c r="L649" s="112" t="s">
        <v>67</v>
      </c>
      <c r="M649" s="112" t="s">
        <v>54</v>
      </c>
      <c r="N649" s="125" t="s">
        <v>3748</v>
      </c>
      <c r="O649" s="112" t="s">
        <v>3749</v>
      </c>
      <c r="P649" s="103" t="s">
        <v>1726</v>
      </c>
      <c r="Q649" s="103" t="s">
        <v>1727</v>
      </c>
      <c r="R649" s="144">
        <v>10</v>
      </c>
      <c r="S649" s="144">
        <v>129000</v>
      </c>
      <c r="T649" s="107">
        <f t="shared" si="54"/>
        <v>1290000</v>
      </c>
      <c r="U649" s="107">
        <f t="shared" si="55"/>
        <v>1444800.0000000002</v>
      </c>
      <c r="V649" s="146"/>
      <c r="W649" s="112">
        <v>2016</v>
      </c>
      <c r="X649" s="146"/>
    </row>
    <row r="650" spans="1:44" ht="50.1" customHeight="1">
      <c r="A650" s="102" t="s">
        <v>4844</v>
      </c>
      <c r="B650" s="103" t="s">
        <v>5974</v>
      </c>
      <c r="C650" s="143" t="s">
        <v>3767</v>
      </c>
      <c r="D650" s="104" t="s">
        <v>1748</v>
      </c>
      <c r="E650" s="143" t="s">
        <v>3768</v>
      </c>
      <c r="F650" s="143"/>
      <c r="G650" s="112" t="s">
        <v>4</v>
      </c>
      <c r="H650" s="103">
        <v>0</v>
      </c>
      <c r="I650" s="112">
        <v>590000000</v>
      </c>
      <c r="J650" s="105" t="s">
        <v>5</v>
      </c>
      <c r="K650" s="112" t="s">
        <v>4228</v>
      </c>
      <c r="L650" s="112" t="s">
        <v>67</v>
      </c>
      <c r="M650" s="112" t="s">
        <v>54</v>
      </c>
      <c r="N650" s="125" t="s">
        <v>3748</v>
      </c>
      <c r="O650" s="112" t="s">
        <v>3749</v>
      </c>
      <c r="P650" s="103" t="s">
        <v>1726</v>
      </c>
      <c r="Q650" s="103" t="s">
        <v>1727</v>
      </c>
      <c r="R650" s="144">
        <v>10</v>
      </c>
      <c r="S650" s="144">
        <v>129000</v>
      </c>
      <c r="T650" s="107">
        <f t="shared" si="54"/>
        <v>1290000</v>
      </c>
      <c r="U650" s="107">
        <f t="shared" si="55"/>
        <v>1444800.0000000002</v>
      </c>
      <c r="V650" s="146"/>
      <c r="W650" s="112">
        <v>2016</v>
      </c>
      <c r="X650" s="146"/>
    </row>
    <row r="651" spans="1:44" ht="50.1" customHeight="1">
      <c r="A651" s="102" t="s">
        <v>4845</v>
      </c>
      <c r="B651" s="103" t="s">
        <v>5974</v>
      </c>
      <c r="C651" s="143" t="s">
        <v>3769</v>
      </c>
      <c r="D651" s="104" t="s">
        <v>1748</v>
      </c>
      <c r="E651" s="143" t="s">
        <v>3770</v>
      </c>
      <c r="F651" s="143"/>
      <c r="G651" s="112" t="s">
        <v>4</v>
      </c>
      <c r="H651" s="103">
        <v>0</v>
      </c>
      <c r="I651" s="112">
        <v>590000000</v>
      </c>
      <c r="J651" s="105" t="s">
        <v>5</v>
      </c>
      <c r="K651" s="112" t="s">
        <v>4228</v>
      </c>
      <c r="L651" s="112" t="s">
        <v>67</v>
      </c>
      <c r="M651" s="112" t="s">
        <v>54</v>
      </c>
      <c r="N651" s="125" t="s">
        <v>3748</v>
      </c>
      <c r="O651" s="112" t="s">
        <v>3749</v>
      </c>
      <c r="P651" s="103" t="s">
        <v>1726</v>
      </c>
      <c r="Q651" s="103" t="s">
        <v>1727</v>
      </c>
      <c r="R651" s="144">
        <v>10</v>
      </c>
      <c r="S651" s="144">
        <v>167000</v>
      </c>
      <c r="T651" s="107">
        <f t="shared" si="54"/>
        <v>1670000</v>
      </c>
      <c r="U651" s="107">
        <f t="shared" si="55"/>
        <v>1870400.0000000002</v>
      </c>
      <c r="V651" s="146"/>
      <c r="W651" s="112">
        <v>2016</v>
      </c>
      <c r="X651" s="146"/>
    </row>
    <row r="652" spans="1:44" ht="50.1" customHeight="1">
      <c r="A652" s="102" t="s">
        <v>4846</v>
      </c>
      <c r="B652" s="103" t="s">
        <v>5974</v>
      </c>
      <c r="C652" s="143" t="s">
        <v>3771</v>
      </c>
      <c r="D652" s="104" t="s">
        <v>1748</v>
      </c>
      <c r="E652" s="143" t="s">
        <v>3772</v>
      </c>
      <c r="F652" s="143"/>
      <c r="G652" s="112" t="s">
        <v>4</v>
      </c>
      <c r="H652" s="103">
        <v>0</v>
      </c>
      <c r="I652" s="112">
        <v>590000000</v>
      </c>
      <c r="J652" s="105" t="s">
        <v>5</v>
      </c>
      <c r="K652" s="112" t="s">
        <v>4228</v>
      </c>
      <c r="L652" s="112" t="s">
        <v>67</v>
      </c>
      <c r="M652" s="112" t="s">
        <v>54</v>
      </c>
      <c r="N652" s="125" t="s">
        <v>3748</v>
      </c>
      <c r="O652" s="112" t="s">
        <v>3749</v>
      </c>
      <c r="P652" s="103" t="s">
        <v>1726</v>
      </c>
      <c r="Q652" s="103" t="s">
        <v>1727</v>
      </c>
      <c r="R652" s="144">
        <v>10</v>
      </c>
      <c r="S652" s="144">
        <v>167000</v>
      </c>
      <c r="T652" s="107">
        <f t="shared" si="54"/>
        <v>1670000</v>
      </c>
      <c r="U652" s="107">
        <f t="shared" si="55"/>
        <v>1870400.0000000002</v>
      </c>
      <c r="V652" s="146"/>
      <c r="W652" s="112">
        <v>2016</v>
      </c>
      <c r="X652" s="146"/>
    </row>
    <row r="653" spans="1:44" ht="50.1" customHeight="1">
      <c r="A653" s="102" t="s">
        <v>4847</v>
      </c>
      <c r="B653" s="103" t="s">
        <v>5974</v>
      </c>
      <c r="C653" s="143" t="s">
        <v>3773</v>
      </c>
      <c r="D653" s="104" t="s">
        <v>1748</v>
      </c>
      <c r="E653" s="143" t="s">
        <v>3774</v>
      </c>
      <c r="F653" s="143"/>
      <c r="G653" s="112" t="s">
        <v>4</v>
      </c>
      <c r="H653" s="103">
        <v>0</v>
      </c>
      <c r="I653" s="112">
        <v>590000000</v>
      </c>
      <c r="J653" s="105" t="s">
        <v>5</v>
      </c>
      <c r="K653" s="112" t="s">
        <v>4228</v>
      </c>
      <c r="L653" s="112" t="s">
        <v>67</v>
      </c>
      <c r="M653" s="112" t="s">
        <v>54</v>
      </c>
      <c r="N653" s="125" t="s">
        <v>3748</v>
      </c>
      <c r="O653" s="112" t="s">
        <v>3749</v>
      </c>
      <c r="P653" s="103" t="s">
        <v>1726</v>
      </c>
      <c r="Q653" s="103" t="s">
        <v>1727</v>
      </c>
      <c r="R653" s="144">
        <v>10</v>
      </c>
      <c r="S653" s="144">
        <v>147100</v>
      </c>
      <c r="T653" s="107">
        <f t="shared" si="54"/>
        <v>1471000</v>
      </c>
      <c r="U653" s="107">
        <f t="shared" si="55"/>
        <v>1647520.0000000002</v>
      </c>
      <c r="V653" s="146"/>
      <c r="W653" s="112">
        <v>2016</v>
      </c>
      <c r="X653" s="146"/>
    </row>
    <row r="654" spans="1:44" ht="50.1" customHeight="1">
      <c r="A654" s="102" t="s">
        <v>4848</v>
      </c>
      <c r="B654" s="103" t="s">
        <v>5974</v>
      </c>
      <c r="C654" s="143" t="s">
        <v>3775</v>
      </c>
      <c r="D654" s="104" t="s">
        <v>1748</v>
      </c>
      <c r="E654" s="143" t="s">
        <v>3776</v>
      </c>
      <c r="F654" s="143"/>
      <c r="G654" s="112" t="s">
        <v>4</v>
      </c>
      <c r="H654" s="103">
        <v>0</v>
      </c>
      <c r="I654" s="112">
        <v>590000000</v>
      </c>
      <c r="J654" s="105" t="s">
        <v>5</v>
      </c>
      <c r="K654" s="112" t="s">
        <v>4228</v>
      </c>
      <c r="L654" s="112" t="s">
        <v>67</v>
      </c>
      <c r="M654" s="112" t="s">
        <v>54</v>
      </c>
      <c r="N654" s="125" t="s">
        <v>3748</v>
      </c>
      <c r="O654" s="112" t="s">
        <v>3749</v>
      </c>
      <c r="P654" s="103" t="s">
        <v>1726</v>
      </c>
      <c r="Q654" s="103" t="s">
        <v>1727</v>
      </c>
      <c r="R654" s="144">
        <v>10</v>
      </c>
      <c r="S654" s="144">
        <v>147100</v>
      </c>
      <c r="T654" s="107">
        <f t="shared" si="54"/>
        <v>1471000</v>
      </c>
      <c r="U654" s="107">
        <f t="shared" si="55"/>
        <v>1647520.0000000002</v>
      </c>
      <c r="V654" s="146"/>
      <c r="W654" s="112">
        <v>2016</v>
      </c>
      <c r="X654" s="146"/>
    </row>
    <row r="655" spans="1:44" s="29" customFormat="1" ht="50.1" customHeight="1">
      <c r="A655" s="64" t="s">
        <v>4849</v>
      </c>
      <c r="B655" s="220" t="s">
        <v>5974</v>
      </c>
      <c r="C655" s="221" t="s">
        <v>3777</v>
      </c>
      <c r="D655" s="221" t="s">
        <v>1748</v>
      </c>
      <c r="E655" s="221" t="s">
        <v>3778</v>
      </c>
      <c r="F655" s="221"/>
      <c r="G655" s="222" t="s">
        <v>4</v>
      </c>
      <c r="H655" s="220">
        <v>0</v>
      </c>
      <c r="I655" s="222">
        <v>590000000</v>
      </c>
      <c r="J655" s="222" t="s">
        <v>5</v>
      </c>
      <c r="K655" s="222" t="s">
        <v>4228</v>
      </c>
      <c r="L655" s="222" t="s">
        <v>67</v>
      </c>
      <c r="M655" s="222" t="s">
        <v>54</v>
      </c>
      <c r="N655" s="223" t="s">
        <v>3748</v>
      </c>
      <c r="O655" s="222" t="s">
        <v>3749</v>
      </c>
      <c r="P655" s="222">
        <v>168</v>
      </c>
      <c r="Q655" s="220" t="s">
        <v>1727</v>
      </c>
      <c r="R655" s="224">
        <v>10</v>
      </c>
      <c r="S655" s="225">
        <v>147100</v>
      </c>
      <c r="T655" s="226">
        <v>0</v>
      </c>
      <c r="U655" s="227">
        <f>T655*1.12</f>
        <v>0</v>
      </c>
      <c r="V655" s="228"/>
      <c r="W655" s="222">
        <v>2016</v>
      </c>
      <c r="X655" s="222">
        <v>19</v>
      </c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</row>
    <row r="656" spans="1:44" s="29" customFormat="1" ht="50.1" customHeight="1">
      <c r="A656" s="64" t="s">
        <v>6969</v>
      </c>
      <c r="B656" s="220" t="s">
        <v>5974</v>
      </c>
      <c r="C656" s="221" t="s">
        <v>3777</v>
      </c>
      <c r="D656" s="221" t="s">
        <v>1748</v>
      </c>
      <c r="E656" s="221" t="s">
        <v>3778</v>
      </c>
      <c r="F656" s="221"/>
      <c r="G656" s="222" t="s">
        <v>4</v>
      </c>
      <c r="H656" s="220">
        <v>0</v>
      </c>
      <c r="I656" s="222">
        <v>590000000</v>
      </c>
      <c r="J656" s="222" t="s">
        <v>5</v>
      </c>
      <c r="K656" s="222" t="s">
        <v>4228</v>
      </c>
      <c r="L656" s="222" t="s">
        <v>67</v>
      </c>
      <c r="M656" s="222" t="s">
        <v>54</v>
      </c>
      <c r="N656" s="223" t="s">
        <v>3748</v>
      </c>
      <c r="O656" s="222" t="s">
        <v>3749</v>
      </c>
      <c r="P656" s="222">
        <v>168</v>
      </c>
      <c r="Q656" s="220" t="s">
        <v>1727</v>
      </c>
      <c r="R656" s="224">
        <v>10</v>
      </c>
      <c r="S656" s="225">
        <v>250000</v>
      </c>
      <c r="T656" s="226">
        <f>R656*S656</f>
        <v>2500000</v>
      </c>
      <c r="U656" s="227">
        <f>T656*1.12</f>
        <v>2800000.0000000005</v>
      </c>
      <c r="V656" s="228"/>
      <c r="W656" s="222">
        <v>2016</v>
      </c>
      <c r="X656" s="222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</row>
    <row r="657" spans="1:50" ht="50.1" customHeight="1">
      <c r="A657" s="102" t="s">
        <v>4850</v>
      </c>
      <c r="B657" s="103" t="s">
        <v>5974</v>
      </c>
      <c r="C657" s="143" t="s">
        <v>3779</v>
      </c>
      <c r="D657" s="104" t="s">
        <v>1748</v>
      </c>
      <c r="E657" s="143" t="s">
        <v>3780</v>
      </c>
      <c r="F657" s="143"/>
      <c r="G657" s="112" t="s">
        <v>4</v>
      </c>
      <c r="H657" s="103">
        <v>0</v>
      </c>
      <c r="I657" s="112">
        <v>590000000</v>
      </c>
      <c r="J657" s="105" t="s">
        <v>5</v>
      </c>
      <c r="K657" s="112" t="s">
        <v>4228</v>
      </c>
      <c r="L657" s="112" t="s">
        <v>67</v>
      </c>
      <c r="M657" s="112" t="s">
        <v>54</v>
      </c>
      <c r="N657" s="125" t="s">
        <v>3748</v>
      </c>
      <c r="O657" s="112" t="s">
        <v>3749</v>
      </c>
      <c r="P657" s="103" t="s">
        <v>1726</v>
      </c>
      <c r="Q657" s="103" t="s">
        <v>1727</v>
      </c>
      <c r="R657" s="144">
        <v>5</v>
      </c>
      <c r="S657" s="144">
        <v>1070000</v>
      </c>
      <c r="T657" s="107">
        <f t="shared" si="54"/>
        <v>5350000</v>
      </c>
      <c r="U657" s="107">
        <f t="shared" si="55"/>
        <v>5992000.0000000009</v>
      </c>
      <c r="V657" s="146"/>
      <c r="W657" s="112">
        <v>2016</v>
      </c>
      <c r="X657" s="146"/>
    </row>
    <row r="658" spans="1:50" ht="50.1" customHeight="1">
      <c r="A658" s="102" t="s">
        <v>4851</v>
      </c>
      <c r="B658" s="103" t="s">
        <v>5974</v>
      </c>
      <c r="C658" s="143" t="s">
        <v>3781</v>
      </c>
      <c r="D658" s="104" t="s">
        <v>1748</v>
      </c>
      <c r="E658" s="143" t="s">
        <v>3782</v>
      </c>
      <c r="F658" s="143"/>
      <c r="G658" s="112" t="s">
        <v>4</v>
      </c>
      <c r="H658" s="103">
        <v>0</v>
      </c>
      <c r="I658" s="112">
        <v>590000000</v>
      </c>
      <c r="J658" s="105" t="s">
        <v>5</v>
      </c>
      <c r="K658" s="112" t="s">
        <v>4228</v>
      </c>
      <c r="L658" s="112" t="s">
        <v>67</v>
      </c>
      <c r="M658" s="112" t="s">
        <v>54</v>
      </c>
      <c r="N658" s="125" t="s">
        <v>3748</v>
      </c>
      <c r="O658" s="112" t="s">
        <v>3749</v>
      </c>
      <c r="P658" s="103" t="s">
        <v>1726</v>
      </c>
      <c r="Q658" s="103" t="s">
        <v>1727</v>
      </c>
      <c r="R658" s="144">
        <v>5</v>
      </c>
      <c r="S658" s="144">
        <v>1070000</v>
      </c>
      <c r="T658" s="107">
        <f t="shared" si="54"/>
        <v>5350000</v>
      </c>
      <c r="U658" s="107">
        <f t="shared" si="55"/>
        <v>5992000.0000000009</v>
      </c>
      <c r="V658" s="146"/>
      <c r="W658" s="112">
        <v>2016</v>
      </c>
      <c r="X658" s="146"/>
    </row>
    <row r="659" spans="1:50" ht="50.1" customHeight="1">
      <c r="A659" s="102" t="s">
        <v>4852</v>
      </c>
      <c r="B659" s="103" t="s">
        <v>5974</v>
      </c>
      <c r="C659" s="143" t="s">
        <v>3783</v>
      </c>
      <c r="D659" s="104" t="s">
        <v>1748</v>
      </c>
      <c r="E659" s="143" t="s">
        <v>3784</v>
      </c>
      <c r="F659" s="143"/>
      <c r="G659" s="112" t="s">
        <v>4</v>
      </c>
      <c r="H659" s="103">
        <v>0</v>
      </c>
      <c r="I659" s="112">
        <v>590000000</v>
      </c>
      <c r="J659" s="105" t="s">
        <v>5</v>
      </c>
      <c r="K659" s="112" t="s">
        <v>4228</v>
      </c>
      <c r="L659" s="112" t="s">
        <v>67</v>
      </c>
      <c r="M659" s="112" t="s">
        <v>54</v>
      </c>
      <c r="N659" s="125" t="s">
        <v>3748</v>
      </c>
      <c r="O659" s="112" t="s">
        <v>3749</v>
      </c>
      <c r="P659" s="103" t="s">
        <v>1726</v>
      </c>
      <c r="Q659" s="103" t="s">
        <v>1727</v>
      </c>
      <c r="R659" s="144">
        <v>5</v>
      </c>
      <c r="S659" s="144">
        <v>1070000</v>
      </c>
      <c r="T659" s="107">
        <f t="shared" si="54"/>
        <v>5350000</v>
      </c>
      <c r="U659" s="107">
        <f t="shared" si="55"/>
        <v>5992000.0000000009</v>
      </c>
      <c r="V659" s="146"/>
      <c r="W659" s="112">
        <v>2016</v>
      </c>
      <c r="X659" s="146"/>
    </row>
    <row r="660" spans="1:50" s="29" customFormat="1" ht="50.1" customHeight="1">
      <c r="A660" s="142" t="s">
        <v>4853</v>
      </c>
      <c r="B660" s="103" t="s">
        <v>5974</v>
      </c>
      <c r="C660" s="143" t="s">
        <v>3785</v>
      </c>
      <c r="D660" s="104" t="s">
        <v>1748</v>
      </c>
      <c r="E660" s="143" t="s">
        <v>3786</v>
      </c>
      <c r="F660" s="143"/>
      <c r="G660" s="112" t="s">
        <v>4</v>
      </c>
      <c r="H660" s="103">
        <v>0</v>
      </c>
      <c r="I660" s="112">
        <v>590000000</v>
      </c>
      <c r="J660" s="112" t="s">
        <v>5</v>
      </c>
      <c r="K660" s="112" t="s">
        <v>4228</v>
      </c>
      <c r="L660" s="112" t="s">
        <v>67</v>
      </c>
      <c r="M660" s="112" t="s">
        <v>54</v>
      </c>
      <c r="N660" s="125" t="s">
        <v>3748</v>
      </c>
      <c r="O660" s="112" t="s">
        <v>3749</v>
      </c>
      <c r="P660" s="112">
        <v>168</v>
      </c>
      <c r="Q660" s="103" t="s">
        <v>1727</v>
      </c>
      <c r="R660" s="501">
        <v>5</v>
      </c>
      <c r="S660" s="248">
        <v>1070000</v>
      </c>
      <c r="T660" s="500">
        <v>0</v>
      </c>
      <c r="U660" s="249">
        <f>T660*1.12</f>
        <v>0</v>
      </c>
      <c r="V660" s="146"/>
      <c r="W660" s="112">
        <v>2016</v>
      </c>
      <c r="X660" s="112" t="s">
        <v>7382</v>
      </c>
      <c r="Y660" s="30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</row>
    <row r="661" spans="1:50" s="29" customFormat="1" ht="50.1" customHeight="1">
      <c r="A661" s="142" t="s">
        <v>8591</v>
      </c>
      <c r="B661" s="103" t="s">
        <v>5974</v>
      </c>
      <c r="C661" s="143" t="s">
        <v>3785</v>
      </c>
      <c r="D661" s="104" t="s">
        <v>1748</v>
      </c>
      <c r="E661" s="143" t="s">
        <v>3786</v>
      </c>
      <c r="F661" s="143"/>
      <c r="G661" s="112" t="s">
        <v>4</v>
      </c>
      <c r="H661" s="103">
        <v>0</v>
      </c>
      <c r="I661" s="112">
        <v>590000000</v>
      </c>
      <c r="J661" s="112" t="s">
        <v>5</v>
      </c>
      <c r="K661" s="112" t="s">
        <v>78</v>
      </c>
      <c r="L661" s="112" t="s">
        <v>67</v>
      </c>
      <c r="M661" s="112" t="s">
        <v>54</v>
      </c>
      <c r="N661" s="125" t="s">
        <v>7474</v>
      </c>
      <c r="O661" s="214" t="s">
        <v>2102</v>
      </c>
      <c r="P661" s="112">
        <v>168</v>
      </c>
      <c r="Q661" s="103" t="s">
        <v>1727</v>
      </c>
      <c r="R661" s="501">
        <v>6.4</v>
      </c>
      <c r="S661" s="248">
        <v>1390000</v>
      </c>
      <c r="T661" s="500">
        <f>R661*S661</f>
        <v>8896000</v>
      </c>
      <c r="U661" s="249">
        <f>T661*1.12</f>
        <v>9963520.0000000019</v>
      </c>
      <c r="V661" s="146"/>
      <c r="W661" s="112">
        <v>2016</v>
      </c>
      <c r="X661" s="112"/>
      <c r="Y661" s="30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</row>
    <row r="662" spans="1:50" ht="50.1" customHeight="1">
      <c r="A662" s="102" t="s">
        <v>4854</v>
      </c>
      <c r="B662" s="103" t="s">
        <v>5974</v>
      </c>
      <c r="C662" s="143" t="s">
        <v>3787</v>
      </c>
      <c r="D662" s="104" t="s">
        <v>1748</v>
      </c>
      <c r="E662" s="143" t="s">
        <v>3788</v>
      </c>
      <c r="F662" s="143"/>
      <c r="G662" s="112" t="s">
        <v>4</v>
      </c>
      <c r="H662" s="103">
        <v>0</v>
      </c>
      <c r="I662" s="112">
        <v>590000000</v>
      </c>
      <c r="J662" s="105" t="s">
        <v>5</v>
      </c>
      <c r="K662" s="112" t="s">
        <v>4228</v>
      </c>
      <c r="L662" s="112" t="s">
        <v>67</v>
      </c>
      <c r="M662" s="112" t="s">
        <v>54</v>
      </c>
      <c r="N662" s="125" t="s">
        <v>3748</v>
      </c>
      <c r="O662" s="112" t="s">
        <v>3749</v>
      </c>
      <c r="P662" s="103" t="s">
        <v>1726</v>
      </c>
      <c r="Q662" s="103" t="s">
        <v>1727</v>
      </c>
      <c r="R662" s="144">
        <v>5</v>
      </c>
      <c r="S662" s="144">
        <v>1223000</v>
      </c>
      <c r="T662" s="107">
        <f t="shared" si="54"/>
        <v>6115000</v>
      </c>
      <c r="U662" s="107">
        <f t="shared" si="55"/>
        <v>6848800.0000000009</v>
      </c>
      <c r="V662" s="146"/>
      <c r="W662" s="112">
        <v>2016</v>
      </c>
      <c r="X662" s="146"/>
    </row>
    <row r="663" spans="1:50" ht="50.1" customHeight="1">
      <c r="A663" s="102" t="s">
        <v>4855</v>
      </c>
      <c r="B663" s="103" t="s">
        <v>5974</v>
      </c>
      <c r="C663" s="143" t="s">
        <v>3753</v>
      </c>
      <c r="D663" s="104" t="s">
        <v>1748</v>
      </c>
      <c r="E663" s="143" t="s">
        <v>3754</v>
      </c>
      <c r="F663" s="143"/>
      <c r="G663" s="112" t="s">
        <v>4</v>
      </c>
      <c r="H663" s="103">
        <v>0</v>
      </c>
      <c r="I663" s="112">
        <v>590000000</v>
      </c>
      <c r="J663" s="105" t="s">
        <v>5</v>
      </c>
      <c r="K663" s="112" t="s">
        <v>4228</v>
      </c>
      <c r="L663" s="112" t="s">
        <v>67</v>
      </c>
      <c r="M663" s="112" t="s">
        <v>54</v>
      </c>
      <c r="N663" s="125" t="s">
        <v>3748</v>
      </c>
      <c r="O663" s="112" t="s">
        <v>3749</v>
      </c>
      <c r="P663" s="103" t="s">
        <v>1726</v>
      </c>
      <c r="Q663" s="103" t="s">
        <v>1727</v>
      </c>
      <c r="R663" s="144">
        <v>5</v>
      </c>
      <c r="S663" s="144">
        <v>1223000</v>
      </c>
      <c r="T663" s="107">
        <f t="shared" ref="T663:T724" si="57">R663*S663</f>
        <v>6115000</v>
      </c>
      <c r="U663" s="107">
        <f t="shared" ref="U663:U726" si="58">T663*1.12</f>
        <v>6848800.0000000009</v>
      </c>
      <c r="V663" s="146"/>
      <c r="W663" s="112">
        <v>2016</v>
      </c>
      <c r="X663" s="146"/>
    </row>
    <row r="664" spans="1:50" ht="50.1" customHeight="1">
      <c r="A664" s="102" t="s">
        <v>4856</v>
      </c>
      <c r="B664" s="103" t="s">
        <v>5974</v>
      </c>
      <c r="C664" s="143" t="s">
        <v>3789</v>
      </c>
      <c r="D664" s="104" t="s">
        <v>1748</v>
      </c>
      <c r="E664" s="143" t="s">
        <v>3790</v>
      </c>
      <c r="F664" s="143"/>
      <c r="G664" s="112" t="s">
        <v>4</v>
      </c>
      <c r="H664" s="103">
        <v>0</v>
      </c>
      <c r="I664" s="112">
        <v>590000000</v>
      </c>
      <c r="J664" s="105" t="s">
        <v>5</v>
      </c>
      <c r="K664" s="112" t="s">
        <v>4228</v>
      </c>
      <c r="L664" s="112" t="s">
        <v>67</v>
      </c>
      <c r="M664" s="112" t="s">
        <v>54</v>
      </c>
      <c r="N664" s="125" t="s">
        <v>3748</v>
      </c>
      <c r="O664" s="112" t="s">
        <v>3749</v>
      </c>
      <c r="P664" s="103" t="s">
        <v>1726</v>
      </c>
      <c r="Q664" s="103" t="s">
        <v>1727</v>
      </c>
      <c r="R664" s="144">
        <v>5</v>
      </c>
      <c r="S664" s="144">
        <v>1223000</v>
      </c>
      <c r="T664" s="107">
        <f t="shared" si="57"/>
        <v>6115000</v>
      </c>
      <c r="U664" s="107">
        <f t="shared" si="58"/>
        <v>6848800.0000000009</v>
      </c>
      <c r="V664" s="146"/>
      <c r="W664" s="112">
        <v>2016</v>
      </c>
      <c r="X664" s="146"/>
    </row>
    <row r="665" spans="1:50" s="29" customFormat="1" ht="50.1" customHeight="1">
      <c r="A665" s="142" t="s">
        <v>4857</v>
      </c>
      <c r="B665" s="103" t="s">
        <v>5974</v>
      </c>
      <c r="C665" s="143" t="s">
        <v>3791</v>
      </c>
      <c r="D665" s="104" t="s">
        <v>1748</v>
      </c>
      <c r="E665" s="143" t="s">
        <v>3792</v>
      </c>
      <c r="F665" s="143"/>
      <c r="G665" s="112" t="s">
        <v>4</v>
      </c>
      <c r="H665" s="103">
        <v>0</v>
      </c>
      <c r="I665" s="112">
        <v>590000000</v>
      </c>
      <c r="J665" s="112" t="s">
        <v>5</v>
      </c>
      <c r="K665" s="112" t="s">
        <v>4228</v>
      </c>
      <c r="L665" s="112" t="s">
        <v>67</v>
      </c>
      <c r="M665" s="112" t="s">
        <v>54</v>
      </c>
      <c r="N665" s="125" t="s">
        <v>3748</v>
      </c>
      <c r="O665" s="112" t="s">
        <v>3749</v>
      </c>
      <c r="P665" s="112">
        <v>168</v>
      </c>
      <c r="Q665" s="103" t="s">
        <v>1727</v>
      </c>
      <c r="R665" s="501">
        <v>5</v>
      </c>
      <c r="S665" s="248">
        <v>1223000</v>
      </c>
      <c r="T665" s="500">
        <v>0</v>
      </c>
      <c r="U665" s="249">
        <f>T665*1.12</f>
        <v>0</v>
      </c>
      <c r="V665" s="146"/>
      <c r="W665" s="112">
        <v>2016</v>
      </c>
      <c r="X665" s="112" t="s">
        <v>7382</v>
      </c>
      <c r="Y665" s="30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</row>
    <row r="666" spans="1:50" s="29" customFormat="1" ht="50.1" customHeight="1">
      <c r="A666" s="142" t="s">
        <v>8592</v>
      </c>
      <c r="B666" s="103" t="s">
        <v>5974</v>
      </c>
      <c r="C666" s="143" t="s">
        <v>3791</v>
      </c>
      <c r="D666" s="104" t="s">
        <v>1748</v>
      </c>
      <c r="E666" s="143" t="s">
        <v>3792</v>
      </c>
      <c r="F666" s="143"/>
      <c r="G666" s="112" t="s">
        <v>4</v>
      </c>
      <c r="H666" s="103">
        <v>0</v>
      </c>
      <c r="I666" s="112">
        <v>590000000</v>
      </c>
      <c r="J666" s="112" t="s">
        <v>5</v>
      </c>
      <c r="K666" s="112" t="s">
        <v>78</v>
      </c>
      <c r="L666" s="112" t="s">
        <v>67</v>
      </c>
      <c r="M666" s="112" t="s">
        <v>54</v>
      </c>
      <c r="N666" s="125" t="s">
        <v>7474</v>
      </c>
      <c r="O666" s="214" t="s">
        <v>2102</v>
      </c>
      <c r="P666" s="112">
        <v>168</v>
      </c>
      <c r="Q666" s="103" t="s">
        <v>1727</v>
      </c>
      <c r="R666" s="501">
        <v>16.510000000000002</v>
      </c>
      <c r="S666" s="248">
        <v>1595000</v>
      </c>
      <c r="T666" s="500">
        <f>R666*S666</f>
        <v>26333450.000000004</v>
      </c>
      <c r="U666" s="249">
        <f>T666*1.12</f>
        <v>29493464.000000007</v>
      </c>
      <c r="V666" s="146"/>
      <c r="W666" s="112">
        <v>2016</v>
      </c>
      <c r="X666" s="112"/>
      <c r="Y666" s="30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</row>
    <row r="667" spans="1:50" s="29" customFormat="1" ht="50.1" customHeight="1">
      <c r="A667" s="142" t="s">
        <v>4858</v>
      </c>
      <c r="B667" s="103" t="s">
        <v>5974</v>
      </c>
      <c r="C667" s="104" t="s">
        <v>3793</v>
      </c>
      <c r="D667" s="104" t="s">
        <v>1748</v>
      </c>
      <c r="E667" s="104" t="s">
        <v>3794</v>
      </c>
      <c r="F667" s="104"/>
      <c r="G667" s="112" t="s">
        <v>4</v>
      </c>
      <c r="H667" s="103">
        <v>0</v>
      </c>
      <c r="I667" s="112">
        <v>590000000</v>
      </c>
      <c r="J667" s="112" t="s">
        <v>5</v>
      </c>
      <c r="K667" s="112" t="s">
        <v>4228</v>
      </c>
      <c r="L667" s="112" t="s">
        <v>67</v>
      </c>
      <c r="M667" s="112" t="s">
        <v>54</v>
      </c>
      <c r="N667" s="125" t="s">
        <v>3748</v>
      </c>
      <c r="O667" s="112" t="s">
        <v>3749</v>
      </c>
      <c r="P667" s="112">
        <v>168</v>
      </c>
      <c r="Q667" s="103" t="s">
        <v>1727</v>
      </c>
      <c r="R667" s="106">
        <v>5</v>
      </c>
      <c r="S667" s="106">
        <v>1223000</v>
      </c>
      <c r="T667" s="294">
        <v>0</v>
      </c>
      <c r="U667" s="107">
        <f>T667*1.12</f>
        <v>0</v>
      </c>
      <c r="V667" s="146"/>
      <c r="W667" s="112">
        <v>2016</v>
      </c>
      <c r="X667" s="112">
        <v>19</v>
      </c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</row>
    <row r="668" spans="1:50" s="29" customFormat="1" ht="50.1" customHeight="1">
      <c r="A668" s="142" t="s">
        <v>7740</v>
      </c>
      <c r="B668" s="103" t="s">
        <v>5974</v>
      </c>
      <c r="C668" s="104" t="s">
        <v>3793</v>
      </c>
      <c r="D668" s="104" t="s">
        <v>1748</v>
      </c>
      <c r="E668" s="104" t="s">
        <v>3794</v>
      </c>
      <c r="F668" s="104"/>
      <c r="G668" s="112" t="s">
        <v>4</v>
      </c>
      <c r="H668" s="103">
        <v>0</v>
      </c>
      <c r="I668" s="112">
        <v>590000000</v>
      </c>
      <c r="J668" s="112" t="s">
        <v>5</v>
      </c>
      <c r="K668" s="112" t="s">
        <v>4228</v>
      </c>
      <c r="L668" s="112" t="s">
        <v>67</v>
      </c>
      <c r="M668" s="112" t="s">
        <v>54</v>
      </c>
      <c r="N668" s="125" t="s">
        <v>3748</v>
      </c>
      <c r="O668" s="112" t="s">
        <v>3749</v>
      </c>
      <c r="P668" s="112">
        <v>168</v>
      </c>
      <c r="Q668" s="103" t="s">
        <v>1727</v>
      </c>
      <c r="R668" s="106">
        <v>5</v>
      </c>
      <c r="S668" s="106">
        <v>1500000</v>
      </c>
      <c r="T668" s="294">
        <f>R668*S668</f>
        <v>7500000</v>
      </c>
      <c r="U668" s="107">
        <f>T668*1.12</f>
        <v>8400000</v>
      </c>
      <c r="V668" s="146"/>
      <c r="W668" s="112">
        <v>2016</v>
      </c>
      <c r="X668" s="112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</row>
    <row r="669" spans="1:50" ht="50.1" customHeight="1">
      <c r="A669" s="102" t="s">
        <v>4859</v>
      </c>
      <c r="B669" s="103" t="s">
        <v>5974</v>
      </c>
      <c r="C669" s="143" t="s">
        <v>3795</v>
      </c>
      <c r="D669" s="104" t="s">
        <v>1748</v>
      </c>
      <c r="E669" s="143" t="s">
        <v>3796</v>
      </c>
      <c r="F669" s="143"/>
      <c r="G669" s="112" t="s">
        <v>4</v>
      </c>
      <c r="H669" s="103">
        <v>0</v>
      </c>
      <c r="I669" s="112">
        <v>590000000</v>
      </c>
      <c r="J669" s="105" t="s">
        <v>5</v>
      </c>
      <c r="K669" s="112" t="s">
        <v>4228</v>
      </c>
      <c r="L669" s="112" t="s">
        <v>67</v>
      </c>
      <c r="M669" s="112" t="s">
        <v>54</v>
      </c>
      <c r="N669" s="125" t="s">
        <v>3748</v>
      </c>
      <c r="O669" s="112" t="s">
        <v>3749</v>
      </c>
      <c r="P669" s="103" t="s">
        <v>1726</v>
      </c>
      <c r="Q669" s="103" t="s">
        <v>1727</v>
      </c>
      <c r="R669" s="144">
        <v>2</v>
      </c>
      <c r="S669" s="144">
        <v>2260000</v>
      </c>
      <c r="T669" s="107">
        <f t="shared" si="57"/>
        <v>4520000</v>
      </c>
      <c r="U669" s="107">
        <f t="shared" si="58"/>
        <v>5062400.0000000009</v>
      </c>
      <c r="V669" s="146"/>
      <c r="W669" s="112">
        <v>2016</v>
      </c>
      <c r="X669" s="146"/>
    </row>
    <row r="670" spans="1:50" ht="50.1" customHeight="1">
      <c r="A670" s="102" t="s">
        <v>4860</v>
      </c>
      <c r="B670" s="103" t="s">
        <v>5974</v>
      </c>
      <c r="C670" s="143" t="s">
        <v>3797</v>
      </c>
      <c r="D670" s="104" t="s">
        <v>1748</v>
      </c>
      <c r="E670" s="143" t="s">
        <v>3798</v>
      </c>
      <c r="F670" s="143"/>
      <c r="G670" s="112" t="s">
        <v>4</v>
      </c>
      <c r="H670" s="103">
        <v>0</v>
      </c>
      <c r="I670" s="112">
        <v>590000000</v>
      </c>
      <c r="J670" s="105" t="s">
        <v>5</v>
      </c>
      <c r="K670" s="112" t="s">
        <v>4228</v>
      </c>
      <c r="L670" s="112" t="s">
        <v>67</v>
      </c>
      <c r="M670" s="112" t="s">
        <v>54</v>
      </c>
      <c r="N670" s="125" t="s">
        <v>3748</v>
      </c>
      <c r="O670" s="112" t="s">
        <v>3749</v>
      </c>
      <c r="P670" s="103" t="s">
        <v>1726</v>
      </c>
      <c r="Q670" s="103" t="s">
        <v>1727</v>
      </c>
      <c r="R670" s="144">
        <v>20</v>
      </c>
      <c r="S670" s="144">
        <v>129000</v>
      </c>
      <c r="T670" s="107">
        <f t="shared" si="57"/>
        <v>2580000</v>
      </c>
      <c r="U670" s="107">
        <f t="shared" si="58"/>
        <v>2889600.0000000005</v>
      </c>
      <c r="V670" s="146"/>
      <c r="W670" s="112">
        <v>2016</v>
      </c>
      <c r="X670" s="146"/>
    </row>
    <row r="671" spans="1:50" ht="50.1" customHeight="1">
      <c r="A671" s="102" t="s">
        <v>4861</v>
      </c>
      <c r="B671" s="103" t="s">
        <v>5974</v>
      </c>
      <c r="C671" s="143" t="s">
        <v>3799</v>
      </c>
      <c r="D671" s="104" t="s">
        <v>1748</v>
      </c>
      <c r="E671" s="143" t="s">
        <v>3800</v>
      </c>
      <c r="F671" s="143"/>
      <c r="G671" s="112" t="s">
        <v>4</v>
      </c>
      <c r="H671" s="103">
        <v>0</v>
      </c>
      <c r="I671" s="112">
        <v>590000000</v>
      </c>
      <c r="J671" s="105" t="s">
        <v>5</v>
      </c>
      <c r="K671" s="112" t="s">
        <v>4228</v>
      </c>
      <c r="L671" s="112" t="s">
        <v>67</v>
      </c>
      <c r="M671" s="112" t="s">
        <v>54</v>
      </c>
      <c r="N671" s="125" t="s">
        <v>3748</v>
      </c>
      <c r="O671" s="112" t="s">
        <v>3749</v>
      </c>
      <c r="P671" s="103" t="s">
        <v>1726</v>
      </c>
      <c r="Q671" s="103" t="s">
        <v>1727</v>
      </c>
      <c r="R671" s="144">
        <v>20</v>
      </c>
      <c r="S671" s="144">
        <v>129000</v>
      </c>
      <c r="T671" s="107">
        <f t="shared" si="57"/>
        <v>2580000</v>
      </c>
      <c r="U671" s="107">
        <f t="shared" si="58"/>
        <v>2889600.0000000005</v>
      </c>
      <c r="V671" s="146"/>
      <c r="W671" s="112">
        <v>2016</v>
      </c>
      <c r="X671" s="146"/>
    </row>
    <row r="672" spans="1:50" ht="50.1" customHeight="1">
      <c r="A672" s="102" t="s">
        <v>4862</v>
      </c>
      <c r="B672" s="103" t="s">
        <v>5974</v>
      </c>
      <c r="C672" s="143" t="s">
        <v>3801</v>
      </c>
      <c r="D672" s="104" t="s">
        <v>1748</v>
      </c>
      <c r="E672" s="143" t="s">
        <v>3802</v>
      </c>
      <c r="F672" s="143"/>
      <c r="G672" s="112" t="s">
        <v>4</v>
      </c>
      <c r="H672" s="103">
        <v>0</v>
      </c>
      <c r="I672" s="112">
        <v>590000000</v>
      </c>
      <c r="J672" s="105" t="s">
        <v>5</v>
      </c>
      <c r="K672" s="112" t="s">
        <v>4228</v>
      </c>
      <c r="L672" s="112" t="s">
        <v>67</v>
      </c>
      <c r="M672" s="112" t="s">
        <v>54</v>
      </c>
      <c r="N672" s="125" t="s">
        <v>3748</v>
      </c>
      <c r="O672" s="112" t="s">
        <v>3749</v>
      </c>
      <c r="P672" s="103" t="s">
        <v>1726</v>
      </c>
      <c r="Q672" s="103" t="s">
        <v>1727</v>
      </c>
      <c r="R672" s="144">
        <v>20</v>
      </c>
      <c r="S672" s="144">
        <v>129000</v>
      </c>
      <c r="T672" s="107">
        <f t="shared" si="57"/>
        <v>2580000</v>
      </c>
      <c r="U672" s="107">
        <f t="shared" si="58"/>
        <v>2889600.0000000005</v>
      </c>
      <c r="V672" s="146"/>
      <c r="W672" s="112">
        <v>2016</v>
      </c>
      <c r="X672" s="146"/>
    </row>
    <row r="673" spans="1:46" ht="50.1" customHeight="1">
      <c r="A673" s="102" t="s">
        <v>4863</v>
      </c>
      <c r="B673" s="103" t="s">
        <v>5974</v>
      </c>
      <c r="C673" s="143" t="s">
        <v>3803</v>
      </c>
      <c r="D673" s="104" t="s">
        <v>1748</v>
      </c>
      <c r="E673" s="143" t="s">
        <v>3804</v>
      </c>
      <c r="F673" s="143"/>
      <c r="G673" s="112" t="s">
        <v>4</v>
      </c>
      <c r="H673" s="103">
        <v>0</v>
      </c>
      <c r="I673" s="112">
        <v>590000000</v>
      </c>
      <c r="J673" s="105" t="s">
        <v>5</v>
      </c>
      <c r="K673" s="112" t="s">
        <v>4228</v>
      </c>
      <c r="L673" s="112" t="s">
        <v>67</v>
      </c>
      <c r="M673" s="112" t="s">
        <v>54</v>
      </c>
      <c r="N673" s="125" t="s">
        <v>3748</v>
      </c>
      <c r="O673" s="112" t="s">
        <v>3749</v>
      </c>
      <c r="P673" s="103" t="s">
        <v>1726</v>
      </c>
      <c r="Q673" s="103" t="s">
        <v>1727</v>
      </c>
      <c r="R673" s="144">
        <v>5</v>
      </c>
      <c r="S673" s="144">
        <v>129000</v>
      </c>
      <c r="T673" s="107">
        <f t="shared" si="57"/>
        <v>645000</v>
      </c>
      <c r="U673" s="107">
        <f t="shared" si="58"/>
        <v>722400.00000000012</v>
      </c>
      <c r="V673" s="146"/>
      <c r="W673" s="112">
        <v>2016</v>
      </c>
      <c r="X673" s="146"/>
    </row>
    <row r="674" spans="1:46" ht="50.1" customHeight="1">
      <c r="A674" s="102" t="s">
        <v>4864</v>
      </c>
      <c r="B674" s="103" t="s">
        <v>5974</v>
      </c>
      <c r="C674" s="143" t="s">
        <v>3805</v>
      </c>
      <c r="D674" s="104" t="s">
        <v>1748</v>
      </c>
      <c r="E674" s="143" t="s">
        <v>3806</v>
      </c>
      <c r="F674" s="143"/>
      <c r="G674" s="112" t="s">
        <v>4</v>
      </c>
      <c r="H674" s="103">
        <v>0</v>
      </c>
      <c r="I674" s="112">
        <v>590000000</v>
      </c>
      <c r="J674" s="105" t="s">
        <v>5</v>
      </c>
      <c r="K674" s="112" t="s">
        <v>4228</v>
      </c>
      <c r="L674" s="112" t="s">
        <v>67</v>
      </c>
      <c r="M674" s="112" t="s">
        <v>54</v>
      </c>
      <c r="N674" s="125" t="s">
        <v>3748</v>
      </c>
      <c r="O674" s="112" t="s">
        <v>3749</v>
      </c>
      <c r="P674" s="103" t="s">
        <v>1726</v>
      </c>
      <c r="Q674" s="103" t="s">
        <v>1727</v>
      </c>
      <c r="R674" s="144">
        <v>5</v>
      </c>
      <c r="S674" s="144">
        <v>129000</v>
      </c>
      <c r="T674" s="107">
        <f t="shared" si="57"/>
        <v>645000</v>
      </c>
      <c r="U674" s="107">
        <f t="shared" si="58"/>
        <v>722400.00000000012</v>
      </c>
      <c r="V674" s="146"/>
      <c r="W674" s="112">
        <v>2016</v>
      </c>
      <c r="X674" s="146"/>
    </row>
    <row r="675" spans="1:46" ht="50.1" customHeight="1">
      <c r="A675" s="102" t="s">
        <v>4865</v>
      </c>
      <c r="B675" s="103" t="s">
        <v>5974</v>
      </c>
      <c r="C675" s="143" t="s">
        <v>3807</v>
      </c>
      <c r="D675" s="104" t="s">
        <v>1748</v>
      </c>
      <c r="E675" s="143" t="s">
        <v>3808</v>
      </c>
      <c r="F675" s="143"/>
      <c r="G675" s="112" t="s">
        <v>4</v>
      </c>
      <c r="H675" s="103">
        <v>0</v>
      </c>
      <c r="I675" s="112">
        <v>590000000</v>
      </c>
      <c r="J675" s="105" t="s">
        <v>5</v>
      </c>
      <c r="K675" s="112" t="s">
        <v>4228</v>
      </c>
      <c r="L675" s="112" t="s">
        <v>67</v>
      </c>
      <c r="M675" s="112" t="s">
        <v>54</v>
      </c>
      <c r="N675" s="125" t="s">
        <v>3748</v>
      </c>
      <c r="O675" s="112" t="s">
        <v>3749</v>
      </c>
      <c r="P675" s="103" t="s">
        <v>1726</v>
      </c>
      <c r="Q675" s="103" t="s">
        <v>1727</v>
      </c>
      <c r="R675" s="144">
        <v>5</v>
      </c>
      <c r="S675" s="144">
        <v>129000</v>
      </c>
      <c r="T675" s="107">
        <f t="shared" si="57"/>
        <v>645000</v>
      </c>
      <c r="U675" s="107">
        <f t="shared" si="58"/>
        <v>722400.00000000012</v>
      </c>
      <c r="V675" s="146"/>
      <c r="W675" s="112">
        <v>2016</v>
      </c>
      <c r="X675" s="146"/>
    </row>
    <row r="676" spans="1:46" ht="50.1" customHeight="1">
      <c r="A676" s="102" t="s">
        <v>4866</v>
      </c>
      <c r="B676" s="103" t="s">
        <v>5974</v>
      </c>
      <c r="C676" s="143" t="s">
        <v>3809</v>
      </c>
      <c r="D676" s="104" t="s">
        <v>1748</v>
      </c>
      <c r="E676" s="143" t="s">
        <v>3810</v>
      </c>
      <c r="F676" s="143"/>
      <c r="G676" s="112" t="s">
        <v>4</v>
      </c>
      <c r="H676" s="103">
        <v>0</v>
      </c>
      <c r="I676" s="112">
        <v>590000000</v>
      </c>
      <c r="J676" s="105" t="s">
        <v>5</v>
      </c>
      <c r="K676" s="112" t="s">
        <v>4228</v>
      </c>
      <c r="L676" s="112" t="s">
        <v>67</v>
      </c>
      <c r="M676" s="112" t="s">
        <v>54</v>
      </c>
      <c r="N676" s="125" t="s">
        <v>3748</v>
      </c>
      <c r="O676" s="112" t="s">
        <v>3749</v>
      </c>
      <c r="P676" s="103" t="s">
        <v>1726</v>
      </c>
      <c r="Q676" s="103" t="s">
        <v>1727</v>
      </c>
      <c r="R676" s="144">
        <v>5</v>
      </c>
      <c r="S676" s="144">
        <v>129000</v>
      </c>
      <c r="T676" s="107">
        <f t="shared" si="57"/>
        <v>645000</v>
      </c>
      <c r="U676" s="107">
        <f t="shared" si="58"/>
        <v>722400.00000000012</v>
      </c>
      <c r="V676" s="146"/>
      <c r="W676" s="112">
        <v>2016</v>
      </c>
      <c r="X676" s="146"/>
    </row>
    <row r="677" spans="1:46" s="29" customFormat="1" ht="50.1" customHeight="1">
      <c r="A677" s="64" t="s">
        <v>4867</v>
      </c>
      <c r="B677" s="220" t="s">
        <v>5974</v>
      </c>
      <c r="C677" s="221" t="s">
        <v>3811</v>
      </c>
      <c r="D677" s="221" t="s">
        <v>1748</v>
      </c>
      <c r="E677" s="221" t="s">
        <v>3812</v>
      </c>
      <c r="F677" s="221"/>
      <c r="G677" s="222" t="s">
        <v>4</v>
      </c>
      <c r="H677" s="220">
        <v>0</v>
      </c>
      <c r="I677" s="222">
        <v>590000000</v>
      </c>
      <c r="J677" s="222" t="s">
        <v>5</v>
      </c>
      <c r="K677" s="222" t="s">
        <v>4228</v>
      </c>
      <c r="L677" s="222" t="s">
        <v>67</v>
      </c>
      <c r="M677" s="222" t="s">
        <v>54</v>
      </c>
      <c r="N677" s="223" t="s">
        <v>3748</v>
      </c>
      <c r="O677" s="222" t="s">
        <v>3749</v>
      </c>
      <c r="P677" s="222">
        <v>168</v>
      </c>
      <c r="Q677" s="220" t="s">
        <v>1727</v>
      </c>
      <c r="R677" s="224">
        <v>10</v>
      </c>
      <c r="S677" s="225">
        <v>129000</v>
      </c>
      <c r="T677" s="226">
        <v>0</v>
      </c>
      <c r="U677" s="227">
        <f>T677*1.12</f>
        <v>0</v>
      </c>
      <c r="V677" s="228"/>
      <c r="W677" s="222">
        <v>2016</v>
      </c>
      <c r="X677" s="222">
        <v>19</v>
      </c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</row>
    <row r="678" spans="1:46" s="29" customFormat="1" ht="50.1" customHeight="1">
      <c r="A678" s="64" t="s">
        <v>6961</v>
      </c>
      <c r="B678" s="220" t="s">
        <v>5974</v>
      </c>
      <c r="C678" s="221" t="s">
        <v>3811</v>
      </c>
      <c r="D678" s="221" t="s">
        <v>1748</v>
      </c>
      <c r="E678" s="221" t="s">
        <v>3812</v>
      </c>
      <c r="F678" s="221"/>
      <c r="G678" s="222" t="s">
        <v>4</v>
      </c>
      <c r="H678" s="220">
        <v>0</v>
      </c>
      <c r="I678" s="222">
        <v>590000000</v>
      </c>
      <c r="J678" s="222" t="s">
        <v>5</v>
      </c>
      <c r="K678" s="222" t="s">
        <v>4228</v>
      </c>
      <c r="L678" s="222" t="s">
        <v>67</v>
      </c>
      <c r="M678" s="222" t="s">
        <v>54</v>
      </c>
      <c r="N678" s="223" t="s">
        <v>3748</v>
      </c>
      <c r="O678" s="222" t="s">
        <v>3749</v>
      </c>
      <c r="P678" s="222">
        <v>168</v>
      </c>
      <c r="Q678" s="220" t="s">
        <v>1727</v>
      </c>
      <c r="R678" s="224">
        <v>10</v>
      </c>
      <c r="S678" s="225">
        <v>156000</v>
      </c>
      <c r="T678" s="226">
        <f>R678*S678</f>
        <v>1560000</v>
      </c>
      <c r="U678" s="227">
        <f>T678*1.12</f>
        <v>1747200.0000000002</v>
      </c>
      <c r="V678" s="228"/>
      <c r="W678" s="222">
        <v>2016</v>
      </c>
      <c r="X678" s="222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</row>
    <row r="679" spans="1:46" ht="50.1" customHeight="1">
      <c r="A679" s="102" t="s">
        <v>4868</v>
      </c>
      <c r="B679" s="103" t="s">
        <v>5974</v>
      </c>
      <c r="C679" s="143" t="s">
        <v>3813</v>
      </c>
      <c r="D679" s="104" t="s">
        <v>1748</v>
      </c>
      <c r="E679" s="143" t="s">
        <v>3814</v>
      </c>
      <c r="F679" s="143"/>
      <c r="G679" s="112" t="s">
        <v>4</v>
      </c>
      <c r="H679" s="103">
        <v>0</v>
      </c>
      <c r="I679" s="112">
        <v>590000000</v>
      </c>
      <c r="J679" s="105" t="s">
        <v>5</v>
      </c>
      <c r="K679" s="112" t="s">
        <v>4228</v>
      </c>
      <c r="L679" s="112" t="s">
        <v>67</v>
      </c>
      <c r="M679" s="112" t="s">
        <v>54</v>
      </c>
      <c r="N679" s="125" t="s">
        <v>3748</v>
      </c>
      <c r="O679" s="112" t="s">
        <v>3749</v>
      </c>
      <c r="P679" s="103" t="s">
        <v>1726</v>
      </c>
      <c r="Q679" s="103" t="s">
        <v>1727</v>
      </c>
      <c r="R679" s="144">
        <v>10</v>
      </c>
      <c r="S679" s="144">
        <v>129000</v>
      </c>
      <c r="T679" s="107">
        <f t="shared" si="57"/>
        <v>1290000</v>
      </c>
      <c r="U679" s="107">
        <f t="shared" si="58"/>
        <v>1444800.0000000002</v>
      </c>
      <c r="V679" s="146"/>
      <c r="W679" s="112">
        <v>2016</v>
      </c>
      <c r="X679" s="146"/>
    </row>
    <row r="680" spans="1:46" ht="50.1" customHeight="1">
      <c r="A680" s="102" t="s">
        <v>4869</v>
      </c>
      <c r="B680" s="103" t="s">
        <v>5974</v>
      </c>
      <c r="C680" s="143" t="s">
        <v>3815</v>
      </c>
      <c r="D680" s="104" t="s">
        <v>1748</v>
      </c>
      <c r="E680" s="143" t="s">
        <v>3816</v>
      </c>
      <c r="F680" s="143"/>
      <c r="G680" s="112" t="s">
        <v>4</v>
      </c>
      <c r="H680" s="103">
        <v>0</v>
      </c>
      <c r="I680" s="112">
        <v>590000000</v>
      </c>
      <c r="J680" s="105" t="s">
        <v>5</v>
      </c>
      <c r="K680" s="112" t="s">
        <v>4228</v>
      </c>
      <c r="L680" s="112" t="s">
        <v>67</v>
      </c>
      <c r="M680" s="112" t="s">
        <v>54</v>
      </c>
      <c r="N680" s="125" t="s">
        <v>3748</v>
      </c>
      <c r="O680" s="112" t="s">
        <v>3749</v>
      </c>
      <c r="P680" s="103" t="s">
        <v>1726</v>
      </c>
      <c r="Q680" s="103" t="s">
        <v>1727</v>
      </c>
      <c r="R680" s="144">
        <v>0.5</v>
      </c>
      <c r="S680" s="144">
        <v>211000</v>
      </c>
      <c r="T680" s="107">
        <f t="shared" si="57"/>
        <v>105500</v>
      </c>
      <c r="U680" s="107">
        <f t="shared" si="58"/>
        <v>118160.00000000001</v>
      </c>
      <c r="V680" s="146"/>
      <c r="W680" s="112">
        <v>2016</v>
      </c>
      <c r="X680" s="146"/>
    </row>
    <row r="681" spans="1:46" ht="50.1" customHeight="1">
      <c r="A681" s="102" t="s">
        <v>4870</v>
      </c>
      <c r="B681" s="103" t="s">
        <v>5974</v>
      </c>
      <c r="C681" s="143" t="s">
        <v>3817</v>
      </c>
      <c r="D681" s="104" t="s">
        <v>1748</v>
      </c>
      <c r="E681" s="143" t="s">
        <v>3818</v>
      </c>
      <c r="F681" s="143"/>
      <c r="G681" s="112" t="s">
        <v>4</v>
      </c>
      <c r="H681" s="103">
        <v>0</v>
      </c>
      <c r="I681" s="112">
        <v>590000000</v>
      </c>
      <c r="J681" s="105" t="s">
        <v>5</v>
      </c>
      <c r="K681" s="112" t="s">
        <v>4228</v>
      </c>
      <c r="L681" s="112" t="s">
        <v>67</v>
      </c>
      <c r="M681" s="112" t="s">
        <v>54</v>
      </c>
      <c r="N681" s="125" t="s">
        <v>3748</v>
      </c>
      <c r="O681" s="112" t="s">
        <v>3749</v>
      </c>
      <c r="P681" s="103" t="s">
        <v>1726</v>
      </c>
      <c r="Q681" s="103" t="s">
        <v>1727</v>
      </c>
      <c r="R681" s="144">
        <v>0.5</v>
      </c>
      <c r="S681" s="144">
        <v>211000</v>
      </c>
      <c r="T681" s="107">
        <f t="shared" si="57"/>
        <v>105500</v>
      </c>
      <c r="U681" s="107">
        <f t="shared" si="58"/>
        <v>118160.00000000001</v>
      </c>
      <c r="V681" s="146"/>
      <c r="W681" s="112">
        <v>2016</v>
      </c>
      <c r="X681" s="146"/>
    </row>
    <row r="682" spans="1:46" ht="50.1" customHeight="1">
      <c r="A682" s="102" t="s">
        <v>4871</v>
      </c>
      <c r="B682" s="103" t="s">
        <v>5974</v>
      </c>
      <c r="C682" s="143" t="s">
        <v>3987</v>
      </c>
      <c r="D682" s="104" t="s">
        <v>1748</v>
      </c>
      <c r="E682" s="143" t="s">
        <v>3988</v>
      </c>
      <c r="F682" s="143"/>
      <c r="G682" s="112" t="s">
        <v>4</v>
      </c>
      <c r="H682" s="103">
        <v>0</v>
      </c>
      <c r="I682" s="112">
        <v>590000000</v>
      </c>
      <c r="J682" s="105" t="s">
        <v>5</v>
      </c>
      <c r="K682" s="112" t="s">
        <v>4228</v>
      </c>
      <c r="L682" s="112" t="s">
        <v>67</v>
      </c>
      <c r="M682" s="112" t="s">
        <v>54</v>
      </c>
      <c r="N682" s="125" t="s">
        <v>3748</v>
      </c>
      <c r="O682" s="112" t="s">
        <v>3749</v>
      </c>
      <c r="P682" s="103" t="s">
        <v>1726</v>
      </c>
      <c r="Q682" s="103" t="s">
        <v>1727</v>
      </c>
      <c r="R682" s="144">
        <v>5</v>
      </c>
      <c r="S682" s="144">
        <v>147000</v>
      </c>
      <c r="T682" s="107">
        <f t="shared" si="57"/>
        <v>735000</v>
      </c>
      <c r="U682" s="107">
        <f t="shared" si="58"/>
        <v>823200.00000000012</v>
      </c>
      <c r="V682" s="146"/>
      <c r="W682" s="112">
        <v>2016</v>
      </c>
      <c r="X682" s="146"/>
    </row>
    <row r="683" spans="1:46" ht="50.1" customHeight="1">
      <c r="A683" s="102" t="s">
        <v>4872</v>
      </c>
      <c r="B683" s="103" t="s">
        <v>5974</v>
      </c>
      <c r="C683" s="241" t="s">
        <v>4087</v>
      </c>
      <c r="D683" s="230" t="s">
        <v>1748</v>
      </c>
      <c r="E683" s="241" t="s">
        <v>4088</v>
      </c>
      <c r="F683" s="146"/>
      <c r="G683" s="112" t="s">
        <v>4</v>
      </c>
      <c r="H683" s="103">
        <v>0</v>
      </c>
      <c r="I683" s="112">
        <v>590000000</v>
      </c>
      <c r="J683" s="105" t="s">
        <v>5</v>
      </c>
      <c r="K683" s="112" t="s">
        <v>4228</v>
      </c>
      <c r="L683" s="112" t="s">
        <v>67</v>
      </c>
      <c r="M683" s="112" t="s">
        <v>54</v>
      </c>
      <c r="N683" s="125" t="s">
        <v>3748</v>
      </c>
      <c r="O683" s="112" t="s">
        <v>3749</v>
      </c>
      <c r="P683" s="110" t="s">
        <v>1726</v>
      </c>
      <c r="Q683" s="110" t="s">
        <v>1727</v>
      </c>
      <c r="R683" s="144">
        <v>5</v>
      </c>
      <c r="S683" s="144">
        <v>147000</v>
      </c>
      <c r="T683" s="107">
        <f t="shared" si="57"/>
        <v>735000</v>
      </c>
      <c r="U683" s="107">
        <f t="shared" si="58"/>
        <v>823200.00000000012</v>
      </c>
      <c r="V683" s="146"/>
      <c r="W683" s="112">
        <v>2016</v>
      </c>
      <c r="X683" s="146"/>
    </row>
    <row r="684" spans="1:46" ht="50.1" customHeight="1">
      <c r="A684" s="229" t="s">
        <v>4873</v>
      </c>
      <c r="B684" s="220" t="s">
        <v>5974</v>
      </c>
      <c r="C684" s="636" t="s">
        <v>4089</v>
      </c>
      <c r="D684" s="636" t="s">
        <v>1748</v>
      </c>
      <c r="E684" s="636" t="s">
        <v>4090</v>
      </c>
      <c r="F684" s="221"/>
      <c r="G684" s="222" t="s">
        <v>4</v>
      </c>
      <c r="H684" s="220">
        <v>0</v>
      </c>
      <c r="I684" s="222">
        <v>590000000</v>
      </c>
      <c r="J684" s="222" t="s">
        <v>5</v>
      </c>
      <c r="K684" s="222" t="s">
        <v>4228</v>
      </c>
      <c r="L684" s="222" t="s">
        <v>67</v>
      </c>
      <c r="M684" s="222" t="s">
        <v>54</v>
      </c>
      <c r="N684" s="223" t="s">
        <v>3748</v>
      </c>
      <c r="O684" s="222" t="s">
        <v>3749</v>
      </c>
      <c r="P684" s="222">
        <v>166</v>
      </c>
      <c r="Q684" s="637" t="s">
        <v>1204</v>
      </c>
      <c r="R684" s="635">
        <v>500</v>
      </c>
      <c r="S684" s="506">
        <v>1364</v>
      </c>
      <c r="T684" s="506">
        <v>0</v>
      </c>
      <c r="U684" s="506">
        <f>T684*1.12</f>
        <v>0</v>
      </c>
      <c r="V684" s="228"/>
      <c r="W684" s="222">
        <v>2016</v>
      </c>
      <c r="X684" s="222">
        <v>19</v>
      </c>
    </row>
    <row r="685" spans="1:46" ht="50.1" customHeight="1">
      <c r="A685" s="229" t="s">
        <v>8846</v>
      </c>
      <c r="B685" s="220" t="s">
        <v>5974</v>
      </c>
      <c r="C685" s="636" t="s">
        <v>4089</v>
      </c>
      <c r="D685" s="636" t="s">
        <v>1748</v>
      </c>
      <c r="E685" s="636" t="s">
        <v>4090</v>
      </c>
      <c r="F685" s="221"/>
      <c r="G685" s="222" t="s">
        <v>4</v>
      </c>
      <c r="H685" s="220">
        <v>0</v>
      </c>
      <c r="I685" s="222">
        <v>590000000</v>
      </c>
      <c r="J685" s="222" t="s">
        <v>5</v>
      </c>
      <c r="K685" s="222" t="s">
        <v>4228</v>
      </c>
      <c r="L685" s="222" t="s">
        <v>67</v>
      </c>
      <c r="M685" s="222" t="s">
        <v>54</v>
      </c>
      <c r="N685" s="223" t="s">
        <v>3748</v>
      </c>
      <c r="O685" s="222" t="s">
        <v>3749</v>
      </c>
      <c r="P685" s="222">
        <v>166</v>
      </c>
      <c r="Q685" s="637" t="s">
        <v>1204</v>
      </c>
      <c r="R685" s="635">
        <v>500</v>
      </c>
      <c r="S685" s="506">
        <v>1900</v>
      </c>
      <c r="T685" s="506">
        <f t="shared" ref="T685" si="59">R685*S685</f>
        <v>950000</v>
      </c>
      <c r="U685" s="506">
        <f>T685*1.12</f>
        <v>1064000</v>
      </c>
      <c r="V685" s="228"/>
      <c r="W685" s="222">
        <v>2016</v>
      </c>
      <c r="X685" s="222"/>
    </row>
    <row r="686" spans="1:46" ht="50.1" customHeight="1">
      <c r="A686" s="102" t="s">
        <v>4874</v>
      </c>
      <c r="B686" s="103" t="s">
        <v>5974</v>
      </c>
      <c r="C686" s="241" t="s">
        <v>4091</v>
      </c>
      <c r="D686" s="230" t="s">
        <v>1748</v>
      </c>
      <c r="E686" s="241" t="s">
        <v>4092</v>
      </c>
      <c r="F686" s="143"/>
      <c r="G686" s="112" t="s">
        <v>4</v>
      </c>
      <c r="H686" s="103">
        <v>0</v>
      </c>
      <c r="I686" s="112">
        <v>590000000</v>
      </c>
      <c r="J686" s="105" t="s">
        <v>5</v>
      </c>
      <c r="K686" s="112" t="s">
        <v>4228</v>
      </c>
      <c r="L686" s="112" t="s">
        <v>67</v>
      </c>
      <c r="M686" s="112" t="s">
        <v>54</v>
      </c>
      <c r="N686" s="125" t="s">
        <v>3748</v>
      </c>
      <c r="O686" s="112" t="s">
        <v>3749</v>
      </c>
      <c r="P686" s="110" t="s">
        <v>1602</v>
      </c>
      <c r="Q686" s="188" t="s">
        <v>1204</v>
      </c>
      <c r="R686" s="144">
        <v>500</v>
      </c>
      <c r="S686" s="144">
        <v>1364</v>
      </c>
      <c r="T686" s="107">
        <f t="shared" si="57"/>
        <v>682000</v>
      </c>
      <c r="U686" s="107">
        <f t="shared" si="58"/>
        <v>763840.00000000012</v>
      </c>
      <c r="V686" s="146"/>
      <c r="W686" s="112">
        <v>2016</v>
      </c>
      <c r="X686" s="146"/>
    </row>
    <row r="687" spans="1:46" s="29" customFormat="1" ht="50.1" customHeight="1">
      <c r="A687" s="142" t="s">
        <v>4875</v>
      </c>
      <c r="B687" s="103" t="s">
        <v>5974</v>
      </c>
      <c r="C687" s="230" t="s">
        <v>4093</v>
      </c>
      <c r="D687" s="230" t="s">
        <v>1748</v>
      </c>
      <c r="E687" s="230" t="s">
        <v>4094</v>
      </c>
      <c r="F687" s="104"/>
      <c r="G687" s="112" t="s">
        <v>4</v>
      </c>
      <c r="H687" s="103">
        <v>0</v>
      </c>
      <c r="I687" s="112">
        <v>590000000</v>
      </c>
      <c r="J687" s="112" t="s">
        <v>5</v>
      </c>
      <c r="K687" s="112" t="s">
        <v>4228</v>
      </c>
      <c r="L687" s="112" t="s">
        <v>67</v>
      </c>
      <c r="M687" s="112" t="s">
        <v>54</v>
      </c>
      <c r="N687" s="125" t="s">
        <v>3748</v>
      </c>
      <c r="O687" s="112" t="s">
        <v>3749</v>
      </c>
      <c r="P687" s="112">
        <v>166</v>
      </c>
      <c r="Q687" s="188" t="s">
        <v>1204</v>
      </c>
      <c r="R687" s="106">
        <v>300</v>
      </c>
      <c r="S687" s="106">
        <v>1364</v>
      </c>
      <c r="T687" s="294">
        <v>0</v>
      </c>
      <c r="U687" s="107">
        <f>T687*1.12</f>
        <v>0</v>
      </c>
      <c r="V687" s="146"/>
      <c r="W687" s="112">
        <v>2016</v>
      </c>
      <c r="X687" s="112">
        <v>19</v>
      </c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</row>
    <row r="688" spans="1:46" s="29" customFormat="1" ht="50.1" customHeight="1">
      <c r="A688" s="142" t="s">
        <v>7741</v>
      </c>
      <c r="B688" s="103" t="s">
        <v>5974</v>
      </c>
      <c r="C688" s="230" t="s">
        <v>4093</v>
      </c>
      <c r="D688" s="230" t="s">
        <v>1748</v>
      </c>
      <c r="E688" s="230" t="s">
        <v>4094</v>
      </c>
      <c r="F688" s="104"/>
      <c r="G688" s="112" t="s">
        <v>4</v>
      </c>
      <c r="H688" s="103">
        <v>0</v>
      </c>
      <c r="I688" s="112">
        <v>590000000</v>
      </c>
      <c r="J688" s="112" t="s">
        <v>5</v>
      </c>
      <c r="K688" s="112" t="s">
        <v>4228</v>
      </c>
      <c r="L688" s="112" t="s">
        <v>67</v>
      </c>
      <c r="M688" s="112" t="s">
        <v>54</v>
      </c>
      <c r="N688" s="125" t="s">
        <v>3748</v>
      </c>
      <c r="O688" s="112" t="s">
        <v>3749</v>
      </c>
      <c r="P688" s="112">
        <v>166</v>
      </c>
      <c r="Q688" s="188" t="s">
        <v>1204</v>
      </c>
      <c r="R688" s="106">
        <v>300</v>
      </c>
      <c r="S688" s="106">
        <v>1900</v>
      </c>
      <c r="T688" s="294">
        <f>R688*S688</f>
        <v>570000</v>
      </c>
      <c r="U688" s="107">
        <f>T688*1.12</f>
        <v>638400.00000000012</v>
      </c>
      <c r="V688" s="146"/>
      <c r="W688" s="112">
        <v>2016</v>
      </c>
      <c r="X688" s="112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</row>
    <row r="689" spans="1:46" s="29" customFormat="1" ht="50.1" customHeight="1">
      <c r="A689" s="142" t="s">
        <v>4876</v>
      </c>
      <c r="B689" s="103" t="s">
        <v>5974</v>
      </c>
      <c r="C689" s="230" t="s">
        <v>4095</v>
      </c>
      <c r="D689" s="230" t="s">
        <v>1748</v>
      </c>
      <c r="E689" s="230" t="s">
        <v>4096</v>
      </c>
      <c r="F689" s="104"/>
      <c r="G689" s="112" t="s">
        <v>4</v>
      </c>
      <c r="H689" s="103">
        <v>0</v>
      </c>
      <c r="I689" s="112">
        <v>590000000</v>
      </c>
      <c r="J689" s="112" t="s">
        <v>5</v>
      </c>
      <c r="K689" s="112" t="s">
        <v>4228</v>
      </c>
      <c r="L689" s="112" t="s">
        <v>67</v>
      </c>
      <c r="M689" s="112" t="s">
        <v>54</v>
      </c>
      <c r="N689" s="125" t="s">
        <v>3748</v>
      </c>
      <c r="O689" s="112" t="s">
        <v>3749</v>
      </c>
      <c r="P689" s="112">
        <v>166</v>
      </c>
      <c r="Q689" s="188" t="s">
        <v>1204</v>
      </c>
      <c r="R689" s="106">
        <v>300</v>
      </c>
      <c r="S689" s="106">
        <v>1364</v>
      </c>
      <c r="T689" s="294">
        <v>0</v>
      </c>
      <c r="U689" s="107">
        <f>T689*1.12</f>
        <v>0</v>
      </c>
      <c r="V689" s="146"/>
      <c r="W689" s="112">
        <v>2016</v>
      </c>
      <c r="X689" s="112">
        <v>19</v>
      </c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</row>
    <row r="690" spans="1:46" s="29" customFormat="1" ht="50.1" customHeight="1">
      <c r="A690" s="142" t="s">
        <v>7742</v>
      </c>
      <c r="B690" s="103" t="s">
        <v>5974</v>
      </c>
      <c r="C690" s="230" t="s">
        <v>4095</v>
      </c>
      <c r="D690" s="230" t="s">
        <v>1748</v>
      </c>
      <c r="E690" s="230" t="s">
        <v>4096</v>
      </c>
      <c r="F690" s="104"/>
      <c r="G690" s="112" t="s">
        <v>4</v>
      </c>
      <c r="H690" s="103">
        <v>0</v>
      </c>
      <c r="I690" s="112">
        <v>590000000</v>
      </c>
      <c r="J690" s="112" t="s">
        <v>5</v>
      </c>
      <c r="K690" s="112" t="s">
        <v>4228</v>
      </c>
      <c r="L690" s="112" t="s">
        <v>67</v>
      </c>
      <c r="M690" s="112" t="s">
        <v>54</v>
      </c>
      <c r="N690" s="125" t="s">
        <v>3748</v>
      </c>
      <c r="O690" s="112" t="s">
        <v>3749</v>
      </c>
      <c r="P690" s="112">
        <v>166</v>
      </c>
      <c r="Q690" s="188" t="s">
        <v>1204</v>
      </c>
      <c r="R690" s="106">
        <v>300</v>
      </c>
      <c r="S690" s="106">
        <v>1900</v>
      </c>
      <c r="T690" s="294">
        <f>R690*S690</f>
        <v>570000</v>
      </c>
      <c r="U690" s="107">
        <f>T690*1.12</f>
        <v>638400.00000000012</v>
      </c>
      <c r="V690" s="146"/>
      <c r="W690" s="112">
        <v>2016</v>
      </c>
      <c r="X690" s="112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</row>
    <row r="691" spans="1:46" ht="50.1" customHeight="1">
      <c r="A691" s="102" t="s">
        <v>4877</v>
      </c>
      <c r="B691" s="103" t="s">
        <v>5974</v>
      </c>
      <c r="C691" s="143" t="s">
        <v>4097</v>
      </c>
      <c r="D691" s="230" t="s">
        <v>1748</v>
      </c>
      <c r="E691" s="143" t="s">
        <v>4098</v>
      </c>
      <c r="F691" s="146"/>
      <c r="G691" s="112" t="s">
        <v>4</v>
      </c>
      <c r="H691" s="103">
        <v>0</v>
      </c>
      <c r="I691" s="112">
        <v>590000000</v>
      </c>
      <c r="J691" s="105" t="s">
        <v>5</v>
      </c>
      <c r="K691" s="112" t="s">
        <v>4228</v>
      </c>
      <c r="L691" s="112" t="s">
        <v>67</v>
      </c>
      <c r="M691" s="112" t="s">
        <v>54</v>
      </c>
      <c r="N691" s="125" t="s">
        <v>3748</v>
      </c>
      <c r="O691" s="112" t="s">
        <v>3749</v>
      </c>
      <c r="P691" s="110" t="s">
        <v>1726</v>
      </c>
      <c r="Q691" s="110" t="s">
        <v>1727</v>
      </c>
      <c r="R691" s="144">
        <v>0.1</v>
      </c>
      <c r="S691" s="144">
        <v>2388</v>
      </c>
      <c r="T691" s="107">
        <f t="shared" si="57"/>
        <v>238.8</v>
      </c>
      <c r="U691" s="107">
        <f t="shared" si="58"/>
        <v>267.45600000000002</v>
      </c>
      <c r="V691" s="146"/>
      <c r="W691" s="112">
        <v>2016</v>
      </c>
      <c r="X691" s="146"/>
    </row>
    <row r="692" spans="1:46" ht="50.1" customHeight="1">
      <c r="A692" s="102" t="s">
        <v>4878</v>
      </c>
      <c r="B692" s="103" t="s">
        <v>5974</v>
      </c>
      <c r="C692" s="112" t="s">
        <v>4154</v>
      </c>
      <c r="D692" s="183" t="s">
        <v>1748</v>
      </c>
      <c r="E692" s="188" t="s">
        <v>4155</v>
      </c>
      <c r="F692" s="143" t="s">
        <v>4156</v>
      </c>
      <c r="G692" s="112" t="s">
        <v>4</v>
      </c>
      <c r="H692" s="103">
        <v>0</v>
      </c>
      <c r="I692" s="118">
        <v>590000000</v>
      </c>
      <c r="J692" s="105" t="s">
        <v>5</v>
      </c>
      <c r="K692" s="112" t="s">
        <v>4157</v>
      </c>
      <c r="L692" s="112" t="s">
        <v>67</v>
      </c>
      <c r="M692" s="112" t="s">
        <v>54</v>
      </c>
      <c r="N692" s="125" t="s">
        <v>4153</v>
      </c>
      <c r="O692" s="103" t="s">
        <v>2102</v>
      </c>
      <c r="P692" s="110" t="s">
        <v>1726</v>
      </c>
      <c r="Q692" s="110" t="s">
        <v>1727</v>
      </c>
      <c r="R692" s="144">
        <v>0.1</v>
      </c>
      <c r="S692" s="242">
        <v>1050000</v>
      </c>
      <c r="T692" s="107">
        <f t="shared" si="57"/>
        <v>105000</v>
      </c>
      <c r="U692" s="107">
        <f t="shared" si="58"/>
        <v>117600.00000000001</v>
      </c>
      <c r="V692" s="143"/>
      <c r="W692" s="112">
        <v>2016</v>
      </c>
      <c r="X692" s="143"/>
    </row>
    <row r="693" spans="1:46" s="18" customFormat="1" ht="50.1" customHeight="1">
      <c r="A693" s="102" t="s">
        <v>4879</v>
      </c>
      <c r="B693" s="103" t="s">
        <v>5974</v>
      </c>
      <c r="C693" s="243" t="s">
        <v>5975</v>
      </c>
      <c r="D693" s="103" t="s">
        <v>1748</v>
      </c>
      <c r="E693" s="178" t="s">
        <v>5976</v>
      </c>
      <c r="F693" s="104" t="s">
        <v>5977</v>
      </c>
      <c r="G693" s="244" t="s">
        <v>4</v>
      </c>
      <c r="H693" s="214">
        <v>0</v>
      </c>
      <c r="I693" s="111">
        <v>590000000</v>
      </c>
      <c r="J693" s="103" t="s">
        <v>4266</v>
      </c>
      <c r="K693" s="103" t="s">
        <v>22</v>
      </c>
      <c r="L693" s="127" t="s">
        <v>5</v>
      </c>
      <c r="M693" s="127" t="s">
        <v>144</v>
      </c>
      <c r="N693" s="103" t="s">
        <v>4267</v>
      </c>
      <c r="O693" s="103" t="s">
        <v>4268</v>
      </c>
      <c r="P693" s="103">
        <v>796</v>
      </c>
      <c r="Q693" s="103" t="s">
        <v>5978</v>
      </c>
      <c r="R693" s="134">
        <v>172</v>
      </c>
      <c r="S693" s="103">
        <v>31000</v>
      </c>
      <c r="T693" s="107">
        <f t="shared" si="57"/>
        <v>5332000</v>
      </c>
      <c r="U693" s="107">
        <f t="shared" si="58"/>
        <v>5971840.0000000009</v>
      </c>
      <c r="V693" s="103"/>
      <c r="W693" s="245">
        <v>2016</v>
      </c>
      <c r="X693" s="245"/>
    </row>
    <row r="694" spans="1:46" ht="50.1" customHeight="1">
      <c r="A694" s="102" t="s">
        <v>4880</v>
      </c>
      <c r="B694" s="103" t="s">
        <v>5974</v>
      </c>
      <c r="C694" s="104" t="s">
        <v>1821</v>
      </c>
      <c r="D694" s="104" t="s">
        <v>1822</v>
      </c>
      <c r="E694" s="104" t="s">
        <v>1823</v>
      </c>
      <c r="F694" s="104" t="s">
        <v>1824</v>
      </c>
      <c r="G694" s="104" t="s">
        <v>62</v>
      </c>
      <c r="H694" s="103">
        <v>10</v>
      </c>
      <c r="I694" s="105">
        <v>590000000</v>
      </c>
      <c r="J694" s="105" t="s">
        <v>5</v>
      </c>
      <c r="K694" s="104" t="s">
        <v>1740</v>
      </c>
      <c r="L694" s="105" t="s">
        <v>67</v>
      </c>
      <c r="M694" s="104" t="s">
        <v>54</v>
      </c>
      <c r="N694" s="104" t="s">
        <v>1938</v>
      </c>
      <c r="O694" s="104" t="s">
        <v>56</v>
      </c>
      <c r="P694" s="105" t="s">
        <v>1747</v>
      </c>
      <c r="Q694" s="104" t="s">
        <v>1748</v>
      </c>
      <c r="R694" s="106">
        <v>30</v>
      </c>
      <c r="S694" s="106">
        <v>1504.1000000000001</v>
      </c>
      <c r="T694" s="107">
        <f t="shared" si="57"/>
        <v>45123.000000000007</v>
      </c>
      <c r="U694" s="107">
        <f t="shared" si="58"/>
        <v>50537.760000000017</v>
      </c>
      <c r="V694" s="108" t="s">
        <v>777</v>
      </c>
      <c r="W694" s="112">
        <v>2016</v>
      </c>
      <c r="X694" s="103"/>
    </row>
    <row r="695" spans="1:46" ht="50.1" customHeight="1">
      <c r="A695" s="102" t="s">
        <v>4881</v>
      </c>
      <c r="B695" s="103" t="s">
        <v>5974</v>
      </c>
      <c r="C695" s="104" t="s">
        <v>1821</v>
      </c>
      <c r="D695" s="104" t="s">
        <v>1822</v>
      </c>
      <c r="E695" s="104" t="s">
        <v>1823</v>
      </c>
      <c r="F695" s="104" t="s">
        <v>1825</v>
      </c>
      <c r="G695" s="104" t="s">
        <v>62</v>
      </c>
      <c r="H695" s="103">
        <v>10</v>
      </c>
      <c r="I695" s="105">
        <v>590000000</v>
      </c>
      <c r="J695" s="105" t="s">
        <v>5</v>
      </c>
      <c r="K695" s="104" t="s">
        <v>1740</v>
      </c>
      <c r="L695" s="105" t="s">
        <v>67</v>
      </c>
      <c r="M695" s="104" t="s">
        <v>54</v>
      </c>
      <c r="N695" s="104" t="s">
        <v>1938</v>
      </c>
      <c r="O695" s="104" t="s">
        <v>56</v>
      </c>
      <c r="P695" s="105" t="s">
        <v>1747</v>
      </c>
      <c r="Q695" s="104" t="s">
        <v>1748</v>
      </c>
      <c r="R695" s="106">
        <v>120</v>
      </c>
      <c r="S695" s="106">
        <v>2093</v>
      </c>
      <c r="T695" s="107">
        <f t="shared" si="57"/>
        <v>251160</v>
      </c>
      <c r="U695" s="107">
        <f t="shared" si="58"/>
        <v>281299.20000000001</v>
      </c>
      <c r="V695" s="108" t="s">
        <v>777</v>
      </c>
      <c r="W695" s="112">
        <v>2016</v>
      </c>
      <c r="X695" s="103"/>
    </row>
    <row r="696" spans="1:46" ht="50.1" customHeight="1">
      <c r="A696" s="102" t="s">
        <v>4882</v>
      </c>
      <c r="B696" s="103" t="s">
        <v>5974</v>
      </c>
      <c r="C696" s="241" t="s">
        <v>4084</v>
      </c>
      <c r="D696" s="230" t="s">
        <v>4085</v>
      </c>
      <c r="E696" s="241" t="s">
        <v>4086</v>
      </c>
      <c r="F696" s="146"/>
      <c r="G696" s="112" t="s">
        <v>4</v>
      </c>
      <c r="H696" s="103">
        <v>0</v>
      </c>
      <c r="I696" s="112">
        <v>590000000</v>
      </c>
      <c r="J696" s="105" t="s">
        <v>5</v>
      </c>
      <c r="K696" s="112" t="s">
        <v>4228</v>
      </c>
      <c r="L696" s="112" t="s">
        <v>67</v>
      </c>
      <c r="M696" s="112" t="s">
        <v>54</v>
      </c>
      <c r="N696" s="125" t="s">
        <v>3748</v>
      </c>
      <c r="O696" s="112" t="s">
        <v>3749</v>
      </c>
      <c r="P696" s="110" t="s">
        <v>1726</v>
      </c>
      <c r="Q696" s="110" t="s">
        <v>1727</v>
      </c>
      <c r="R696" s="144">
        <v>5</v>
      </c>
      <c r="S696" s="144">
        <v>165000</v>
      </c>
      <c r="T696" s="107">
        <f t="shared" si="57"/>
        <v>825000</v>
      </c>
      <c r="U696" s="107">
        <f t="shared" si="58"/>
        <v>924000.00000000012</v>
      </c>
      <c r="V696" s="146"/>
      <c r="W696" s="112">
        <v>2016</v>
      </c>
      <c r="X696" s="146"/>
    </row>
    <row r="697" spans="1:46" ht="50.1" customHeight="1">
      <c r="A697" s="102" t="s">
        <v>4883</v>
      </c>
      <c r="B697" s="103" t="s">
        <v>5974</v>
      </c>
      <c r="C697" s="104" t="s">
        <v>2487</v>
      </c>
      <c r="D697" s="246" t="s">
        <v>2488</v>
      </c>
      <c r="E697" s="103" t="s">
        <v>2489</v>
      </c>
      <c r="F697" s="127"/>
      <c r="G697" s="103" t="s">
        <v>4</v>
      </c>
      <c r="H697" s="103">
        <v>0</v>
      </c>
      <c r="I697" s="111">
        <v>590000000</v>
      </c>
      <c r="J697" s="105" t="s">
        <v>5</v>
      </c>
      <c r="K697" s="129" t="s">
        <v>610</v>
      </c>
      <c r="L697" s="112" t="s">
        <v>5</v>
      </c>
      <c r="M697" s="103" t="s">
        <v>54</v>
      </c>
      <c r="N697" s="103" t="s">
        <v>2371</v>
      </c>
      <c r="O697" s="111" t="s">
        <v>1946</v>
      </c>
      <c r="P697" s="127">
        <v>796</v>
      </c>
      <c r="Q697" s="103" t="s">
        <v>2388</v>
      </c>
      <c r="R697" s="134">
        <v>3000</v>
      </c>
      <c r="S697" s="112">
        <v>56</v>
      </c>
      <c r="T697" s="107">
        <f t="shared" si="57"/>
        <v>168000</v>
      </c>
      <c r="U697" s="107">
        <f t="shared" si="58"/>
        <v>188160.00000000003</v>
      </c>
      <c r="V697" s="152"/>
      <c r="W697" s="112">
        <v>2016</v>
      </c>
      <c r="X697" s="103"/>
    </row>
    <row r="698" spans="1:46" ht="50.1" customHeight="1">
      <c r="A698" s="102" t="s">
        <v>4884</v>
      </c>
      <c r="B698" s="103" t="s">
        <v>5974</v>
      </c>
      <c r="C698" s="104" t="s">
        <v>989</v>
      </c>
      <c r="D698" s="104" t="s">
        <v>990</v>
      </c>
      <c r="E698" s="104" t="s">
        <v>991</v>
      </c>
      <c r="F698" s="104" t="s">
        <v>992</v>
      </c>
      <c r="G698" s="104" t="s">
        <v>4</v>
      </c>
      <c r="H698" s="103">
        <v>0</v>
      </c>
      <c r="I698" s="105">
        <v>590000000</v>
      </c>
      <c r="J698" s="105" t="s">
        <v>5</v>
      </c>
      <c r="K698" s="104" t="s">
        <v>775</v>
      </c>
      <c r="L698" s="105" t="s">
        <v>67</v>
      </c>
      <c r="M698" s="104" t="s">
        <v>201</v>
      </c>
      <c r="N698" s="104" t="s">
        <v>917</v>
      </c>
      <c r="O698" s="104" t="s">
        <v>35</v>
      </c>
      <c r="P698" s="105">
        <v>796</v>
      </c>
      <c r="Q698" s="104" t="s">
        <v>57</v>
      </c>
      <c r="R698" s="106">
        <v>20</v>
      </c>
      <c r="S698" s="106">
        <v>4000</v>
      </c>
      <c r="T698" s="107">
        <f t="shared" si="57"/>
        <v>80000</v>
      </c>
      <c r="U698" s="107">
        <f t="shared" si="58"/>
        <v>89600.000000000015</v>
      </c>
      <c r="V698" s="108"/>
      <c r="W698" s="112">
        <v>2016</v>
      </c>
      <c r="X698" s="103"/>
    </row>
    <row r="699" spans="1:46" ht="50.1" customHeight="1">
      <c r="A699" s="102" t="s">
        <v>4885</v>
      </c>
      <c r="B699" s="103" t="s">
        <v>5974</v>
      </c>
      <c r="C699" s="104" t="s">
        <v>2490</v>
      </c>
      <c r="D699" s="104" t="s">
        <v>2491</v>
      </c>
      <c r="E699" s="103" t="s">
        <v>2492</v>
      </c>
      <c r="F699" s="103" t="s">
        <v>2493</v>
      </c>
      <c r="G699" s="103" t="s">
        <v>62</v>
      </c>
      <c r="H699" s="103">
        <v>0</v>
      </c>
      <c r="I699" s="111">
        <v>590000000</v>
      </c>
      <c r="J699" s="105" t="s">
        <v>5</v>
      </c>
      <c r="K699" s="129" t="s">
        <v>2392</v>
      </c>
      <c r="L699" s="112" t="s">
        <v>5</v>
      </c>
      <c r="M699" s="103" t="s">
        <v>201</v>
      </c>
      <c r="N699" s="103" t="s">
        <v>4230</v>
      </c>
      <c r="O699" s="111" t="s">
        <v>1946</v>
      </c>
      <c r="P699" s="103">
        <v>796</v>
      </c>
      <c r="Q699" s="127" t="s">
        <v>2388</v>
      </c>
      <c r="R699" s="134">
        <v>100</v>
      </c>
      <c r="S699" s="140">
        <v>116</v>
      </c>
      <c r="T699" s="107">
        <f t="shared" si="57"/>
        <v>11600</v>
      </c>
      <c r="U699" s="107">
        <f t="shared" si="58"/>
        <v>12992.000000000002</v>
      </c>
      <c r="V699" s="152" t="s">
        <v>777</v>
      </c>
      <c r="W699" s="112">
        <v>2016</v>
      </c>
      <c r="X699" s="103"/>
    </row>
    <row r="700" spans="1:46" ht="50.1" customHeight="1">
      <c r="A700" s="102" t="s">
        <v>4886</v>
      </c>
      <c r="B700" s="103" t="s">
        <v>5974</v>
      </c>
      <c r="C700" s="104" t="s">
        <v>2494</v>
      </c>
      <c r="D700" s="104" t="s">
        <v>2491</v>
      </c>
      <c r="E700" s="103" t="s">
        <v>2495</v>
      </c>
      <c r="F700" s="103" t="s">
        <v>2496</v>
      </c>
      <c r="G700" s="103" t="s">
        <v>62</v>
      </c>
      <c r="H700" s="103">
        <v>0</v>
      </c>
      <c r="I700" s="111">
        <v>590000000</v>
      </c>
      <c r="J700" s="105" t="s">
        <v>5</v>
      </c>
      <c r="K700" s="129" t="s">
        <v>2392</v>
      </c>
      <c r="L700" s="112" t="s">
        <v>5</v>
      </c>
      <c r="M700" s="103" t="s">
        <v>201</v>
      </c>
      <c r="N700" s="103" t="s">
        <v>4230</v>
      </c>
      <c r="O700" s="111" t="s">
        <v>1946</v>
      </c>
      <c r="P700" s="103">
        <v>796</v>
      </c>
      <c r="Q700" s="127" t="s">
        <v>2388</v>
      </c>
      <c r="R700" s="134">
        <v>100</v>
      </c>
      <c r="S700" s="140">
        <v>143</v>
      </c>
      <c r="T700" s="107">
        <f t="shared" si="57"/>
        <v>14300</v>
      </c>
      <c r="U700" s="107">
        <f t="shared" si="58"/>
        <v>16016.000000000002</v>
      </c>
      <c r="V700" s="152" t="s">
        <v>777</v>
      </c>
      <c r="W700" s="112">
        <v>2016</v>
      </c>
      <c r="X700" s="103"/>
    </row>
    <row r="701" spans="1:46" ht="50.1" customHeight="1">
      <c r="A701" s="102" t="s">
        <v>4887</v>
      </c>
      <c r="B701" s="103" t="s">
        <v>5974</v>
      </c>
      <c r="C701" s="104" t="s">
        <v>2497</v>
      </c>
      <c r="D701" s="104" t="s">
        <v>2491</v>
      </c>
      <c r="E701" s="103" t="s">
        <v>2498</v>
      </c>
      <c r="F701" s="103" t="s">
        <v>2499</v>
      </c>
      <c r="G701" s="103" t="s">
        <v>62</v>
      </c>
      <c r="H701" s="103">
        <v>0</v>
      </c>
      <c r="I701" s="111">
        <v>590000000</v>
      </c>
      <c r="J701" s="105" t="s">
        <v>5</v>
      </c>
      <c r="K701" s="129" t="s">
        <v>2392</v>
      </c>
      <c r="L701" s="112" t="s">
        <v>5</v>
      </c>
      <c r="M701" s="103" t="s">
        <v>201</v>
      </c>
      <c r="N701" s="103" t="s">
        <v>4230</v>
      </c>
      <c r="O701" s="111" t="s">
        <v>1946</v>
      </c>
      <c r="P701" s="103">
        <v>796</v>
      </c>
      <c r="Q701" s="127" t="s">
        <v>2388</v>
      </c>
      <c r="R701" s="134">
        <v>100</v>
      </c>
      <c r="S701" s="140">
        <v>140</v>
      </c>
      <c r="T701" s="107">
        <f t="shared" si="57"/>
        <v>14000</v>
      </c>
      <c r="U701" s="107">
        <f t="shared" si="58"/>
        <v>15680.000000000002</v>
      </c>
      <c r="V701" s="152" t="s">
        <v>777</v>
      </c>
      <c r="W701" s="112">
        <v>2016</v>
      </c>
      <c r="X701" s="103"/>
    </row>
    <row r="702" spans="1:46" ht="50.1" customHeight="1">
      <c r="A702" s="102" t="s">
        <v>4888</v>
      </c>
      <c r="B702" s="103" t="s">
        <v>5974</v>
      </c>
      <c r="C702" s="104" t="s">
        <v>2500</v>
      </c>
      <c r="D702" s="104" t="s">
        <v>2491</v>
      </c>
      <c r="E702" s="103" t="s">
        <v>2501</v>
      </c>
      <c r="F702" s="103" t="s">
        <v>2502</v>
      </c>
      <c r="G702" s="103" t="s">
        <v>62</v>
      </c>
      <c r="H702" s="103">
        <v>0</v>
      </c>
      <c r="I702" s="111">
        <v>590000000</v>
      </c>
      <c r="J702" s="105" t="s">
        <v>5</v>
      </c>
      <c r="K702" s="129" t="s">
        <v>2392</v>
      </c>
      <c r="L702" s="112" t="s">
        <v>5</v>
      </c>
      <c r="M702" s="103" t="s">
        <v>201</v>
      </c>
      <c r="N702" s="103" t="s">
        <v>4230</v>
      </c>
      <c r="O702" s="111" t="s">
        <v>1946</v>
      </c>
      <c r="P702" s="103">
        <v>796</v>
      </c>
      <c r="Q702" s="127" t="s">
        <v>2388</v>
      </c>
      <c r="R702" s="134">
        <v>100</v>
      </c>
      <c r="S702" s="140">
        <v>57</v>
      </c>
      <c r="T702" s="107">
        <f t="shared" si="57"/>
        <v>5700</v>
      </c>
      <c r="U702" s="107">
        <f t="shared" si="58"/>
        <v>6384.0000000000009</v>
      </c>
      <c r="V702" s="152" t="s">
        <v>777</v>
      </c>
      <c r="W702" s="112">
        <v>2016</v>
      </c>
      <c r="X702" s="103"/>
    </row>
    <row r="703" spans="1:46" ht="50.1" customHeight="1">
      <c r="A703" s="102" t="s">
        <v>4889</v>
      </c>
      <c r="B703" s="103" t="s">
        <v>5974</v>
      </c>
      <c r="C703" s="104" t="s">
        <v>2503</v>
      </c>
      <c r="D703" s="104" t="s">
        <v>2491</v>
      </c>
      <c r="E703" s="247" t="s">
        <v>2504</v>
      </c>
      <c r="F703" s="103" t="s">
        <v>2505</v>
      </c>
      <c r="G703" s="103" t="s">
        <v>62</v>
      </c>
      <c r="H703" s="103">
        <v>0</v>
      </c>
      <c r="I703" s="111">
        <v>590000000</v>
      </c>
      <c r="J703" s="105" t="s">
        <v>5</v>
      </c>
      <c r="K703" s="129" t="s">
        <v>2392</v>
      </c>
      <c r="L703" s="112" t="s">
        <v>5</v>
      </c>
      <c r="M703" s="103" t="s">
        <v>201</v>
      </c>
      <c r="N703" s="103" t="s">
        <v>4230</v>
      </c>
      <c r="O703" s="111" t="s">
        <v>1946</v>
      </c>
      <c r="P703" s="103">
        <v>796</v>
      </c>
      <c r="Q703" s="127" t="s">
        <v>2388</v>
      </c>
      <c r="R703" s="134">
        <v>100</v>
      </c>
      <c r="S703" s="140">
        <v>64</v>
      </c>
      <c r="T703" s="107">
        <f t="shared" si="57"/>
        <v>6400</v>
      </c>
      <c r="U703" s="107">
        <f t="shared" si="58"/>
        <v>7168.0000000000009</v>
      </c>
      <c r="V703" s="152" t="s">
        <v>777</v>
      </c>
      <c r="W703" s="112">
        <v>2016</v>
      </c>
      <c r="X703" s="103"/>
    </row>
    <row r="704" spans="1:46" ht="50.1" customHeight="1">
      <c r="A704" s="102" t="s">
        <v>4890</v>
      </c>
      <c r="B704" s="103" t="s">
        <v>5974</v>
      </c>
      <c r="C704" s="104" t="s">
        <v>2506</v>
      </c>
      <c r="D704" s="104" t="s">
        <v>2491</v>
      </c>
      <c r="E704" s="103" t="s">
        <v>2507</v>
      </c>
      <c r="F704" s="103" t="s">
        <v>2508</v>
      </c>
      <c r="G704" s="103" t="s">
        <v>62</v>
      </c>
      <c r="H704" s="103">
        <v>0</v>
      </c>
      <c r="I704" s="111">
        <v>590000000</v>
      </c>
      <c r="J704" s="105" t="s">
        <v>5</v>
      </c>
      <c r="K704" s="129" t="s">
        <v>2392</v>
      </c>
      <c r="L704" s="112" t="s">
        <v>5</v>
      </c>
      <c r="M704" s="103" t="s">
        <v>201</v>
      </c>
      <c r="N704" s="103" t="s">
        <v>4230</v>
      </c>
      <c r="O704" s="111" t="s">
        <v>1946</v>
      </c>
      <c r="P704" s="103">
        <v>796</v>
      </c>
      <c r="Q704" s="127" t="s">
        <v>2388</v>
      </c>
      <c r="R704" s="134">
        <v>100</v>
      </c>
      <c r="S704" s="140">
        <v>84</v>
      </c>
      <c r="T704" s="107">
        <f t="shared" si="57"/>
        <v>8400</v>
      </c>
      <c r="U704" s="107">
        <f t="shared" si="58"/>
        <v>9408</v>
      </c>
      <c r="V704" s="152" t="s">
        <v>777</v>
      </c>
      <c r="W704" s="112">
        <v>2016</v>
      </c>
      <c r="X704" s="103"/>
    </row>
    <row r="705" spans="1:24" ht="50.1" customHeight="1">
      <c r="A705" s="102" t="s">
        <v>4891</v>
      </c>
      <c r="B705" s="103" t="s">
        <v>5974</v>
      </c>
      <c r="C705" s="104" t="s">
        <v>2509</v>
      </c>
      <c r="D705" s="104" t="s">
        <v>2491</v>
      </c>
      <c r="E705" s="103" t="s">
        <v>2510</v>
      </c>
      <c r="F705" s="103" t="s">
        <v>2511</v>
      </c>
      <c r="G705" s="103" t="s">
        <v>62</v>
      </c>
      <c r="H705" s="103">
        <v>0</v>
      </c>
      <c r="I705" s="111">
        <v>590000000</v>
      </c>
      <c r="J705" s="105" t="s">
        <v>5</v>
      </c>
      <c r="K705" s="129" t="s">
        <v>2392</v>
      </c>
      <c r="L705" s="112" t="s">
        <v>5</v>
      </c>
      <c r="M705" s="103" t="s">
        <v>201</v>
      </c>
      <c r="N705" s="103" t="s">
        <v>4230</v>
      </c>
      <c r="O705" s="111" t="s">
        <v>1946</v>
      </c>
      <c r="P705" s="103">
        <v>796</v>
      </c>
      <c r="Q705" s="127" t="s">
        <v>2388</v>
      </c>
      <c r="R705" s="134">
        <v>100</v>
      </c>
      <c r="S705" s="140">
        <v>90</v>
      </c>
      <c r="T705" s="107">
        <f t="shared" si="57"/>
        <v>9000</v>
      </c>
      <c r="U705" s="107">
        <f t="shared" si="58"/>
        <v>10080.000000000002</v>
      </c>
      <c r="V705" s="152" t="s">
        <v>777</v>
      </c>
      <c r="W705" s="112">
        <v>2016</v>
      </c>
      <c r="X705" s="103"/>
    </row>
    <row r="706" spans="1:24" ht="50.1" customHeight="1">
      <c r="A706" s="102" t="s">
        <v>4892</v>
      </c>
      <c r="B706" s="103" t="s">
        <v>5974</v>
      </c>
      <c r="C706" s="104" t="s">
        <v>2512</v>
      </c>
      <c r="D706" s="104" t="s">
        <v>2491</v>
      </c>
      <c r="E706" s="103" t="s">
        <v>2513</v>
      </c>
      <c r="F706" s="103" t="s">
        <v>2514</v>
      </c>
      <c r="G706" s="103" t="s">
        <v>62</v>
      </c>
      <c r="H706" s="103">
        <v>0</v>
      </c>
      <c r="I706" s="111">
        <v>590000000</v>
      </c>
      <c r="J706" s="105" t="s">
        <v>5</v>
      </c>
      <c r="K706" s="129" t="s">
        <v>2392</v>
      </c>
      <c r="L706" s="112" t="s">
        <v>5</v>
      </c>
      <c r="M706" s="103" t="s">
        <v>201</v>
      </c>
      <c r="N706" s="103" t="s">
        <v>4230</v>
      </c>
      <c r="O706" s="111" t="s">
        <v>1946</v>
      </c>
      <c r="P706" s="103">
        <v>796</v>
      </c>
      <c r="Q706" s="127" t="s">
        <v>2388</v>
      </c>
      <c r="R706" s="134">
        <v>100</v>
      </c>
      <c r="S706" s="140">
        <v>72</v>
      </c>
      <c r="T706" s="107">
        <f t="shared" si="57"/>
        <v>7200</v>
      </c>
      <c r="U706" s="107">
        <f t="shared" si="58"/>
        <v>8064.0000000000009</v>
      </c>
      <c r="V706" s="152" t="s">
        <v>777</v>
      </c>
      <c r="W706" s="112">
        <v>2016</v>
      </c>
      <c r="X706" s="103"/>
    </row>
    <row r="707" spans="1:24" ht="50.1" customHeight="1">
      <c r="A707" s="102" t="s">
        <v>4893</v>
      </c>
      <c r="B707" s="103" t="s">
        <v>5974</v>
      </c>
      <c r="C707" s="104" t="s">
        <v>2515</v>
      </c>
      <c r="D707" s="104" t="s">
        <v>2491</v>
      </c>
      <c r="E707" s="103" t="s">
        <v>2516</v>
      </c>
      <c r="F707" s="103" t="s">
        <v>2517</v>
      </c>
      <c r="G707" s="103" t="s">
        <v>62</v>
      </c>
      <c r="H707" s="103">
        <v>0</v>
      </c>
      <c r="I707" s="111">
        <v>590000000</v>
      </c>
      <c r="J707" s="105" t="s">
        <v>5</v>
      </c>
      <c r="K707" s="129" t="s">
        <v>2392</v>
      </c>
      <c r="L707" s="112" t="s">
        <v>5</v>
      </c>
      <c r="M707" s="103" t="s">
        <v>201</v>
      </c>
      <c r="N707" s="103" t="s">
        <v>4230</v>
      </c>
      <c r="O707" s="111" t="s">
        <v>1946</v>
      </c>
      <c r="P707" s="103">
        <v>796</v>
      </c>
      <c r="Q707" s="127" t="s">
        <v>2388</v>
      </c>
      <c r="R707" s="134">
        <v>100</v>
      </c>
      <c r="S707" s="140">
        <v>246</v>
      </c>
      <c r="T707" s="107">
        <f t="shared" si="57"/>
        <v>24600</v>
      </c>
      <c r="U707" s="107">
        <f t="shared" si="58"/>
        <v>27552.000000000004</v>
      </c>
      <c r="V707" s="152" t="s">
        <v>777</v>
      </c>
      <c r="W707" s="112">
        <v>2016</v>
      </c>
      <c r="X707" s="103"/>
    </row>
    <row r="708" spans="1:24" ht="50.1" customHeight="1">
      <c r="A708" s="102" t="s">
        <v>4894</v>
      </c>
      <c r="B708" s="103" t="s">
        <v>5974</v>
      </c>
      <c r="C708" s="104" t="s">
        <v>2518</v>
      </c>
      <c r="D708" s="104" t="s">
        <v>2491</v>
      </c>
      <c r="E708" s="103" t="s">
        <v>2519</v>
      </c>
      <c r="F708" s="103" t="s">
        <v>2520</v>
      </c>
      <c r="G708" s="103" t="s">
        <v>62</v>
      </c>
      <c r="H708" s="103">
        <v>0</v>
      </c>
      <c r="I708" s="111">
        <v>590000000</v>
      </c>
      <c r="J708" s="105" t="s">
        <v>5</v>
      </c>
      <c r="K708" s="129" t="s">
        <v>2392</v>
      </c>
      <c r="L708" s="112" t="s">
        <v>5</v>
      </c>
      <c r="M708" s="103" t="s">
        <v>201</v>
      </c>
      <c r="N708" s="103" t="s">
        <v>4230</v>
      </c>
      <c r="O708" s="111" t="s">
        <v>1946</v>
      </c>
      <c r="P708" s="103">
        <v>796</v>
      </c>
      <c r="Q708" s="127" t="s">
        <v>2388</v>
      </c>
      <c r="R708" s="134">
        <v>100</v>
      </c>
      <c r="S708" s="140">
        <v>353</v>
      </c>
      <c r="T708" s="107">
        <f t="shared" si="57"/>
        <v>35300</v>
      </c>
      <c r="U708" s="107">
        <f t="shared" si="58"/>
        <v>39536.000000000007</v>
      </c>
      <c r="V708" s="152" t="s">
        <v>777</v>
      </c>
      <c r="W708" s="112">
        <v>2016</v>
      </c>
      <c r="X708" s="103"/>
    </row>
    <row r="709" spans="1:24" ht="50.1" customHeight="1">
      <c r="A709" s="102" t="s">
        <v>4895</v>
      </c>
      <c r="B709" s="103" t="s">
        <v>5974</v>
      </c>
      <c r="C709" s="104" t="s">
        <v>2521</v>
      </c>
      <c r="D709" s="104" t="s">
        <v>2491</v>
      </c>
      <c r="E709" s="103" t="s">
        <v>2522</v>
      </c>
      <c r="F709" s="103" t="s">
        <v>2523</v>
      </c>
      <c r="G709" s="103" t="s">
        <v>62</v>
      </c>
      <c r="H709" s="103">
        <v>0</v>
      </c>
      <c r="I709" s="111">
        <v>590000000</v>
      </c>
      <c r="J709" s="105" t="s">
        <v>5</v>
      </c>
      <c r="K709" s="129" t="s">
        <v>2392</v>
      </c>
      <c r="L709" s="112" t="s">
        <v>5</v>
      </c>
      <c r="M709" s="103" t="s">
        <v>201</v>
      </c>
      <c r="N709" s="103" t="s">
        <v>4230</v>
      </c>
      <c r="O709" s="111" t="s">
        <v>1946</v>
      </c>
      <c r="P709" s="103">
        <v>796</v>
      </c>
      <c r="Q709" s="127" t="s">
        <v>2388</v>
      </c>
      <c r="R709" s="134">
        <v>100</v>
      </c>
      <c r="S709" s="140">
        <v>53</v>
      </c>
      <c r="T709" s="107">
        <f t="shared" si="57"/>
        <v>5300</v>
      </c>
      <c r="U709" s="107">
        <f t="shared" si="58"/>
        <v>5936.0000000000009</v>
      </c>
      <c r="V709" s="152" t="s">
        <v>777</v>
      </c>
      <c r="W709" s="112">
        <v>2016</v>
      </c>
      <c r="X709" s="103"/>
    </row>
    <row r="710" spans="1:24" ht="50.1" customHeight="1">
      <c r="A710" s="102" t="s">
        <v>4896</v>
      </c>
      <c r="B710" s="103" t="s">
        <v>5974</v>
      </c>
      <c r="C710" s="104" t="s">
        <v>2524</v>
      </c>
      <c r="D710" s="104" t="s">
        <v>2491</v>
      </c>
      <c r="E710" s="103" t="s">
        <v>2525</v>
      </c>
      <c r="F710" s="103" t="s">
        <v>2526</v>
      </c>
      <c r="G710" s="103" t="s">
        <v>62</v>
      </c>
      <c r="H710" s="103">
        <v>0</v>
      </c>
      <c r="I710" s="111">
        <v>590000000</v>
      </c>
      <c r="J710" s="105" t="s">
        <v>5</v>
      </c>
      <c r="K710" s="129" t="s">
        <v>2392</v>
      </c>
      <c r="L710" s="112" t="s">
        <v>5</v>
      </c>
      <c r="M710" s="103" t="s">
        <v>201</v>
      </c>
      <c r="N710" s="103" t="s">
        <v>4230</v>
      </c>
      <c r="O710" s="111" t="s">
        <v>1946</v>
      </c>
      <c r="P710" s="103">
        <v>796</v>
      </c>
      <c r="Q710" s="127" t="s">
        <v>2388</v>
      </c>
      <c r="R710" s="134">
        <v>100</v>
      </c>
      <c r="S710" s="140">
        <v>85</v>
      </c>
      <c r="T710" s="107">
        <f t="shared" si="57"/>
        <v>8500</v>
      </c>
      <c r="U710" s="107">
        <f t="shared" si="58"/>
        <v>9520</v>
      </c>
      <c r="V710" s="152" t="s">
        <v>777</v>
      </c>
      <c r="W710" s="112">
        <v>2016</v>
      </c>
      <c r="X710" s="103"/>
    </row>
    <row r="711" spans="1:24" ht="50.1" customHeight="1">
      <c r="A711" s="102" t="s">
        <v>4897</v>
      </c>
      <c r="B711" s="103" t="s">
        <v>5974</v>
      </c>
      <c r="C711" s="104" t="s">
        <v>2527</v>
      </c>
      <c r="D711" s="104" t="s">
        <v>2491</v>
      </c>
      <c r="E711" s="103" t="s">
        <v>2528</v>
      </c>
      <c r="F711" s="103" t="s">
        <v>2529</v>
      </c>
      <c r="G711" s="103" t="s">
        <v>62</v>
      </c>
      <c r="H711" s="103">
        <v>0</v>
      </c>
      <c r="I711" s="111">
        <v>590000000</v>
      </c>
      <c r="J711" s="105" t="s">
        <v>5</v>
      </c>
      <c r="K711" s="129" t="s">
        <v>2392</v>
      </c>
      <c r="L711" s="112" t="s">
        <v>5</v>
      </c>
      <c r="M711" s="103" t="s">
        <v>201</v>
      </c>
      <c r="N711" s="103" t="s">
        <v>4230</v>
      </c>
      <c r="O711" s="111" t="s">
        <v>1946</v>
      </c>
      <c r="P711" s="103">
        <v>796</v>
      </c>
      <c r="Q711" s="127" t="s">
        <v>2388</v>
      </c>
      <c r="R711" s="134">
        <v>20</v>
      </c>
      <c r="S711" s="140">
        <v>937</v>
      </c>
      <c r="T711" s="107">
        <f t="shared" si="57"/>
        <v>18740</v>
      </c>
      <c r="U711" s="107">
        <f t="shared" si="58"/>
        <v>20988.800000000003</v>
      </c>
      <c r="V711" s="197" t="s">
        <v>777</v>
      </c>
      <c r="W711" s="112">
        <v>2016</v>
      </c>
      <c r="X711" s="103"/>
    </row>
    <row r="712" spans="1:24" ht="50.1" customHeight="1">
      <c r="A712" s="102" t="s">
        <v>4898</v>
      </c>
      <c r="B712" s="103" t="s">
        <v>5974</v>
      </c>
      <c r="C712" s="104" t="s">
        <v>231</v>
      </c>
      <c r="D712" s="104" t="s">
        <v>232</v>
      </c>
      <c r="E712" s="104" t="s">
        <v>233</v>
      </c>
      <c r="F712" s="105"/>
      <c r="G712" s="105" t="s">
        <v>4</v>
      </c>
      <c r="H712" s="103">
        <v>0</v>
      </c>
      <c r="I712" s="113">
        <v>590000000</v>
      </c>
      <c r="J712" s="105" t="s">
        <v>5</v>
      </c>
      <c r="K712" s="105" t="s">
        <v>143</v>
      </c>
      <c r="L712" s="105" t="s">
        <v>67</v>
      </c>
      <c r="M712" s="114" t="s">
        <v>144</v>
      </c>
      <c r="N712" s="105" t="s">
        <v>145</v>
      </c>
      <c r="O712" s="105" t="s">
        <v>146</v>
      </c>
      <c r="P712" s="105">
        <v>796</v>
      </c>
      <c r="Q712" s="105" t="s">
        <v>57</v>
      </c>
      <c r="R712" s="115">
        <v>20</v>
      </c>
      <c r="S712" s="115">
        <v>1800</v>
      </c>
      <c r="T712" s="107">
        <f t="shared" si="57"/>
        <v>36000</v>
      </c>
      <c r="U712" s="107">
        <f t="shared" si="58"/>
        <v>40320.000000000007</v>
      </c>
      <c r="V712" s="105"/>
      <c r="W712" s="112">
        <v>2016</v>
      </c>
      <c r="X712" s="103"/>
    </row>
    <row r="713" spans="1:24" ht="50.1" customHeight="1">
      <c r="A713" s="102" t="s">
        <v>4899</v>
      </c>
      <c r="B713" s="103" t="s">
        <v>5974</v>
      </c>
      <c r="C713" s="104" t="s">
        <v>908</v>
      </c>
      <c r="D713" s="104" t="s">
        <v>909</v>
      </c>
      <c r="E713" s="104" t="s">
        <v>910</v>
      </c>
      <c r="F713" s="104" t="s">
        <v>911</v>
      </c>
      <c r="G713" s="104" t="s">
        <v>4</v>
      </c>
      <c r="H713" s="103">
        <v>0</v>
      </c>
      <c r="I713" s="105">
        <v>590000000</v>
      </c>
      <c r="J713" s="105" t="s">
        <v>5</v>
      </c>
      <c r="K713" s="104" t="s">
        <v>775</v>
      </c>
      <c r="L713" s="105" t="s">
        <v>67</v>
      </c>
      <c r="M713" s="114" t="s">
        <v>144</v>
      </c>
      <c r="N713" s="104" t="s">
        <v>912</v>
      </c>
      <c r="O713" s="104" t="s">
        <v>35</v>
      </c>
      <c r="P713" s="105">
        <v>796</v>
      </c>
      <c r="Q713" s="104" t="s">
        <v>57</v>
      </c>
      <c r="R713" s="106">
        <v>1</v>
      </c>
      <c r="S713" s="106">
        <v>120000</v>
      </c>
      <c r="T713" s="107">
        <f t="shared" si="57"/>
        <v>120000</v>
      </c>
      <c r="U713" s="107">
        <f t="shared" si="58"/>
        <v>134400</v>
      </c>
      <c r="V713" s="108"/>
      <c r="W713" s="112">
        <v>2016</v>
      </c>
      <c r="X713" s="103"/>
    </row>
    <row r="714" spans="1:24" ht="50.1" customHeight="1">
      <c r="A714" s="102" t="s">
        <v>4900</v>
      </c>
      <c r="B714" s="103" t="s">
        <v>5974</v>
      </c>
      <c r="C714" s="103" t="s">
        <v>3313</v>
      </c>
      <c r="D714" s="104" t="s">
        <v>3314</v>
      </c>
      <c r="E714" s="103" t="s">
        <v>3315</v>
      </c>
      <c r="F714" s="103" t="s">
        <v>3316</v>
      </c>
      <c r="G714" s="118" t="s">
        <v>4</v>
      </c>
      <c r="H714" s="103">
        <v>0</v>
      </c>
      <c r="I714" s="118" t="s">
        <v>13</v>
      </c>
      <c r="J714" s="112" t="s">
        <v>5</v>
      </c>
      <c r="K714" s="112" t="s">
        <v>143</v>
      </c>
      <c r="L714" s="112" t="s">
        <v>2932</v>
      </c>
      <c r="M714" s="118" t="s">
        <v>144</v>
      </c>
      <c r="N714" s="112" t="s">
        <v>2942</v>
      </c>
      <c r="O714" s="112" t="s">
        <v>146</v>
      </c>
      <c r="P714" s="112" t="s">
        <v>871</v>
      </c>
      <c r="Q714" s="112" t="s">
        <v>57</v>
      </c>
      <c r="R714" s="103">
        <v>4</v>
      </c>
      <c r="S714" s="139">
        <v>3344</v>
      </c>
      <c r="T714" s="107">
        <f t="shared" si="57"/>
        <v>13376</v>
      </c>
      <c r="U714" s="107">
        <f t="shared" si="58"/>
        <v>14981.12</v>
      </c>
      <c r="V714" s="162"/>
      <c r="W714" s="112">
        <v>2016</v>
      </c>
      <c r="X714" s="123"/>
    </row>
    <row r="715" spans="1:24" ht="50.1" customHeight="1">
      <c r="A715" s="102" t="s">
        <v>4901</v>
      </c>
      <c r="B715" s="103" t="s">
        <v>5974</v>
      </c>
      <c r="C715" s="103" t="s">
        <v>3313</v>
      </c>
      <c r="D715" s="104" t="s">
        <v>3314</v>
      </c>
      <c r="E715" s="103" t="s">
        <v>3315</v>
      </c>
      <c r="F715" s="103" t="s">
        <v>3317</v>
      </c>
      <c r="G715" s="118" t="s">
        <v>4</v>
      </c>
      <c r="H715" s="103">
        <v>0</v>
      </c>
      <c r="I715" s="118" t="s">
        <v>13</v>
      </c>
      <c r="J715" s="112" t="s">
        <v>5</v>
      </c>
      <c r="K715" s="112" t="s">
        <v>143</v>
      </c>
      <c r="L715" s="112" t="s">
        <v>2932</v>
      </c>
      <c r="M715" s="118" t="s">
        <v>144</v>
      </c>
      <c r="N715" s="112" t="s">
        <v>2942</v>
      </c>
      <c r="O715" s="112" t="s">
        <v>146</v>
      </c>
      <c r="P715" s="112" t="s">
        <v>871</v>
      </c>
      <c r="Q715" s="112" t="s">
        <v>57</v>
      </c>
      <c r="R715" s="103">
        <v>5</v>
      </c>
      <c r="S715" s="139">
        <v>3344</v>
      </c>
      <c r="T715" s="107">
        <f t="shared" si="57"/>
        <v>16720</v>
      </c>
      <c r="U715" s="107">
        <f t="shared" si="58"/>
        <v>18726.400000000001</v>
      </c>
      <c r="V715" s="162"/>
      <c r="W715" s="112">
        <v>2016</v>
      </c>
      <c r="X715" s="123"/>
    </row>
    <row r="716" spans="1:24" ht="50.1" customHeight="1">
      <c r="A716" s="102" t="s">
        <v>4902</v>
      </c>
      <c r="B716" s="103" t="s">
        <v>5974</v>
      </c>
      <c r="C716" s="103" t="s">
        <v>3313</v>
      </c>
      <c r="D716" s="104" t="s">
        <v>3314</v>
      </c>
      <c r="E716" s="103" t="s">
        <v>3315</v>
      </c>
      <c r="F716" s="103" t="s">
        <v>3318</v>
      </c>
      <c r="G716" s="118" t="s">
        <v>4</v>
      </c>
      <c r="H716" s="103">
        <v>0</v>
      </c>
      <c r="I716" s="118" t="s">
        <v>13</v>
      </c>
      <c r="J716" s="112" t="s">
        <v>5</v>
      </c>
      <c r="K716" s="112" t="s">
        <v>143</v>
      </c>
      <c r="L716" s="112" t="s">
        <v>2932</v>
      </c>
      <c r="M716" s="118" t="s">
        <v>144</v>
      </c>
      <c r="N716" s="112" t="s">
        <v>2933</v>
      </c>
      <c r="O716" s="112" t="s">
        <v>146</v>
      </c>
      <c r="P716" s="112" t="s">
        <v>871</v>
      </c>
      <c r="Q716" s="112" t="s">
        <v>57</v>
      </c>
      <c r="R716" s="103">
        <v>8</v>
      </c>
      <c r="S716" s="139">
        <v>5600</v>
      </c>
      <c r="T716" s="107">
        <f t="shared" si="57"/>
        <v>44800</v>
      </c>
      <c r="U716" s="107">
        <f t="shared" si="58"/>
        <v>50176.000000000007</v>
      </c>
      <c r="V716" s="162"/>
      <c r="W716" s="112">
        <v>2016</v>
      </c>
      <c r="X716" s="123"/>
    </row>
    <row r="717" spans="1:24" ht="50.1" customHeight="1">
      <c r="A717" s="102" t="s">
        <v>4903</v>
      </c>
      <c r="B717" s="103" t="s">
        <v>5974</v>
      </c>
      <c r="C717" s="103" t="s">
        <v>3313</v>
      </c>
      <c r="D717" s="104" t="s">
        <v>3314</v>
      </c>
      <c r="E717" s="103" t="s">
        <v>3315</v>
      </c>
      <c r="F717" s="103" t="s">
        <v>3319</v>
      </c>
      <c r="G717" s="118" t="s">
        <v>4</v>
      </c>
      <c r="H717" s="103">
        <v>0</v>
      </c>
      <c r="I717" s="118" t="s">
        <v>13</v>
      </c>
      <c r="J717" s="112" t="s">
        <v>5</v>
      </c>
      <c r="K717" s="112" t="s">
        <v>143</v>
      </c>
      <c r="L717" s="112" t="s">
        <v>2932</v>
      </c>
      <c r="M717" s="118" t="s">
        <v>144</v>
      </c>
      <c r="N717" s="112" t="s">
        <v>2933</v>
      </c>
      <c r="O717" s="112" t="s">
        <v>146</v>
      </c>
      <c r="P717" s="112" t="s">
        <v>871</v>
      </c>
      <c r="Q717" s="112" t="s">
        <v>57</v>
      </c>
      <c r="R717" s="103">
        <v>8</v>
      </c>
      <c r="S717" s="139">
        <v>2480</v>
      </c>
      <c r="T717" s="107">
        <f t="shared" si="57"/>
        <v>19840</v>
      </c>
      <c r="U717" s="107">
        <f t="shared" si="58"/>
        <v>22220.800000000003</v>
      </c>
      <c r="V717" s="162"/>
      <c r="W717" s="112">
        <v>2016</v>
      </c>
      <c r="X717" s="123"/>
    </row>
    <row r="718" spans="1:24" ht="50.1" customHeight="1">
      <c r="A718" s="102" t="s">
        <v>4904</v>
      </c>
      <c r="B718" s="103" t="s">
        <v>5974</v>
      </c>
      <c r="C718" s="103" t="s">
        <v>3313</v>
      </c>
      <c r="D718" s="104" t="s">
        <v>3314</v>
      </c>
      <c r="E718" s="103" t="s">
        <v>3315</v>
      </c>
      <c r="F718" s="103" t="s">
        <v>3320</v>
      </c>
      <c r="G718" s="118" t="s">
        <v>4</v>
      </c>
      <c r="H718" s="103">
        <v>0</v>
      </c>
      <c r="I718" s="118" t="s">
        <v>13</v>
      </c>
      <c r="J718" s="112" t="s">
        <v>5</v>
      </c>
      <c r="K718" s="112" t="s">
        <v>143</v>
      </c>
      <c r="L718" s="112" t="s">
        <v>2932</v>
      </c>
      <c r="M718" s="118" t="s">
        <v>144</v>
      </c>
      <c r="N718" s="112" t="s">
        <v>2933</v>
      </c>
      <c r="O718" s="112" t="s">
        <v>146</v>
      </c>
      <c r="P718" s="112" t="s">
        <v>871</v>
      </c>
      <c r="Q718" s="112" t="s">
        <v>57</v>
      </c>
      <c r="R718" s="103">
        <v>3</v>
      </c>
      <c r="S718" s="139">
        <v>9300</v>
      </c>
      <c r="T718" s="107">
        <f t="shared" si="57"/>
        <v>27900</v>
      </c>
      <c r="U718" s="107">
        <f t="shared" si="58"/>
        <v>31248.000000000004</v>
      </c>
      <c r="V718" s="112"/>
      <c r="W718" s="112">
        <v>2016</v>
      </c>
      <c r="X718" s="112"/>
    </row>
    <row r="719" spans="1:24" ht="50.1" customHeight="1">
      <c r="A719" s="102" t="s">
        <v>4905</v>
      </c>
      <c r="B719" s="103" t="s">
        <v>5974</v>
      </c>
      <c r="C719" s="103" t="s">
        <v>3313</v>
      </c>
      <c r="D719" s="104" t="s">
        <v>3314</v>
      </c>
      <c r="E719" s="103" t="s">
        <v>3315</v>
      </c>
      <c r="F719" s="103" t="s">
        <v>3321</v>
      </c>
      <c r="G719" s="118" t="s">
        <v>4</v>
      </c>
      <c r="H719" s="103">
        <v>0</v>
      </c>
      <c r="I719" s="118" t="s">
        <v>13</v>
      </c>
      <c r="J719" s="112" t="s">
        <v>5</v>
      </c>
      <c r="K719" s="112" t="s">
        <v>143</v>
      </c>
      <c r="L719" s="112" t="s">
        <v>2932</v>
      </c>
      <c r="M719" s="118" t="s">
        <v>144</v>
      </c>
      <c r="N719" s="112" t="s">
        <v>2933</v>
      </c>
      <c r="O719" s="112" t="s">
        <v>146</v>
      </c>
      <c r="P719" s="112" t="s">
        <v>871</v>
      </c>
      <c r="Q719" s="112" t="s">
        <v>57</v>
      </c>
      <c r="R719" s="103">
        <v>9</v>
      </c>
      <c r="S719" s="139">
        <v>9300</v>
      </c>
      <c r="T719" s="107">
        <f t="shared" si="57"/>
        <v>83700</v>
      </c>
      <c r="U719" s="107">
        <f t="shared" si="58"/>
        <v>93744.000000000015</v>
      </c>
      <c r="V719" s="162"/>
      <c r="W719" s="112">
        <v>2016</v>
      </c>
      <c r="X719" s="123"/>
    </row>
    <row r="720" spans="1:24" ht="50.1" customHeight="1">
      <c r="A720" s="102" t="s">
        <v>4906</v>
      </c>
      <c r="B720" s="103" t="s">
        <v>5974</v>
      </c>
      <c r="C720" s="103" t="s">
        <v>3313</v>
      </c>
      <c r="D720" s="104" t="s">
        <v>3314</v>
      </c>
      <c r="E720" s="103" t="s">
        <v>3315</v>
      </c>
      <c r="F720" s="103" t="s">
        <v>3322</v>
      </c>
      <c r="G720" s="118" t="s">
        <v>4</v>
      </c>
      <c r="H720" s="103">
        <v>0</v>
      </c>
      <c r="I720" s="118" t="s">
        <v>13</v>
      </c>
      <c r="J720" s="112" t="s">
        <v>5</v>
      </c>
      <c r="K720" s="112" t="s">
        <v>143</v>
      </c>
      <c r="L720" s="112" t="s">
        <v>2932</v>
      </c>
      <c r="M720" s="118" t="s">
        <v>144</v>
      </c>
      <c r="N720" s="112" t="s">
        <v>2933</v>
      </c>
      <c r="O720" s="112" t="s">
        <v>146</v>
      </c>
      <c r="P720" s="112" t="s">
        <v>871</v>
      </c>
      <c r="Q720" s="112" t="s">
        <v>57</v>
      </c>
      <c r="R720" s="103">
        <v>8</v>
      </c>
      <c r="S720" s="139">
        <v>8550</v>
      </c>
      <c r="T720" s="107">
        <f t="shared" si="57"/>
        <v>68400</v>
      </c>
      <c r="U720" s="107">
        <f t="shared" si="58"/>
        <v>76608.000000000015</v>
      </c>
      <c r="V720" s="162"/>
      <c r="W720" s="112">
        <v>2016</v>
      </c>
      <c r="X720" s="123"/>
    </row>
    <row r="721" spans="1:50" ht="50.1" customHeight="1">
      <c r="A721" s="102" t="s">
        <v>4907</v>
      </c>
      <c r="B721" s="103" t="s">
        <v>5974</v>
      </c>
      <c r="C721" s="104" t="s">
        <v>451</v>
      </c>
      <c r="D721" s="104" t="s">
        <v>452</v>
      </c>
      <c r="E721" s="104" t="s">
        <v>453</v>
      </c>
      <c r="F721" s="104" t="s">
        <v>454</v>
      </c>
      <c r="G721" s="104" t="s">
        <v>4</v>
      </c>
      <c r="H721" s="103">
        <v>0</v>
      </c>
      <c r="I721" s="155" t="s">
        <v>13</v>
      </c>
      <c r="J721" s="105" t="s">
        <v>5</v>
      </c>
      <c r="K721" s="105" t="s">
        <v>4227</v>
      </c>
      <c r="L721" s="105" t="s">
        <v>67</v>
      </c>
      <c r="M721" s="114" t="s">
        <v>144</v>
      </c>
      <c r="N721" s="114" t="s">
        <v>364</v>
      </c>
      <c r="O721" s="105" t="s">
        <v>146</v>
      </c>
      <c r="P721" s="114">
        <v>796</v>
      </c>
      <c r="Q721" s="104" t="s">
        <v>57</v>
      </c>
      <c r="R721" s="115">
        <v>150</v>
      </c>
      <c r="S721" s="115">
        <v>99</v>
      </c>
      <c r="T721" s="107">
        <f t="shared" si="57"/>
        <v>14850</v>
      </c>
      <c r="U721" s="107">
        <f t="shared" si="58"/>
        <v>16632</v>
      </c>
      <c r="V721" s="104"/>
      <c r="W721" s="112">
        <v>2016</v>
      </c>
      <c r="X721" s="103"/>
    </row>
    <row r="722" spans="1:50" ht="50.1" customHeight="1">
      <c r="A722" s="102" t="s">
        <v>4908</v>
      </c>
      <c r="B722" s="103" t="s">
        <v>5974</v>
      </c>
      <c r="C722" s="104" t="s">
        <v>2224</v>
      </c>
      <c r="D722" s="104" t="s">
        <v>452</v>
      </c>
      <c r="E722" s="104" t="s">
        <v>2225</v>
      </c>
      <c r="F722" s="104" t="s">
        <v>2226</v>
      </c>
      <c r="G722" s="104" t="s">
        <v>4</v>
      </c>
      <c r="H722" s="103">
        <v>0</v>
      </c>
      <c r="I722" s="105">
        <v>590000000</v>
      </c>
      <c r="J722" s="105" t="s">
        <v>5</v>
      </c>
      <c r="K722" s="104" t="s">
        <v>2160</v>
      </c>
      <c r="L722" s="105" t="s">
        <v>67</v>
      </c>
      <c r="M722" s="104" t="s">
        <v>54</v>
      </c>
      <c r="N722" s="104" t="s">
        <v>2219</v>
      </c>
      <c r="O722" s="104" t="s">
        <v>1946</v>
      </c>
      <c r="P722" s="105">
        <v>796</v>
      </c>
      <c r="Q722" s="104" t="s">
        <v>57</v>
      </c>
      <c r="R722" s="106">
        <v>300</v>
      </c>
      <c r="S722" s="106">
        <v>320</v>
      </c>
      <c r="T722" s="107">
        <f t="shared" si="57"/>
        <v>96000</v>
      </c>
      <c r="U722" s="107">
        <f t="shared" si="58"/>
        <v>107520.00000000001</v>
      </c>
      <c r="V722" s="108"/>
      <c r="W722" s="112">
        <v>2016</v>
      </c>
      <c r="X722" s="103"/>
    </row>
    <row r="723" spans="1:50" ht="50.1" customHeight="1">
      <c r="A723" s="102" t="s">
        <v>4909</v>
      </c>
      <c r="B723" s="103" t="s">
        <v>5974</v>
      </c>
      <c r="C723" s="104" t="s">
        <v>234</v>
      </c>
      <c r="D723" s="104" t="s">
        <v>235</v>
      </c>
      <c r="E723" s="104" t="s">
        <v>236</v>
      </c>
      <c r="F723" s="105" t="s">
        <v>237</v>
      </c>
      <c r="G723" s="105" t="s">
        <v>4</v>
      </c>
      <c r="H723" s="103">
        <v>0</v>
      </c>
      <c r="I723" s="113">
        <v>590000000</v>
      </c>
      <c r="J723" s="105" t="s">
        <v>5</v>
      </c>
      <c r="K723" s="105" t="s">
        <v>238</v>
      </c>
      <c r="L723" s="105" t="s">
        <v>67</v>
      </c>
      <c r="M723" s="114" t="s">
        <v>144</v>
      </c>
      <c r="N723" s="105" t="s">
        <v>145</v>
      </c>
      <c r="O723" s="105" t="s">
        <v>146</v>
      </c>
      <c r="P723" s="105">
        <v>796</v>
      </c>
      <c r="Q723" s="105" t="s">
        <v>57</v>
      </c>
      <c r="R723" s="115">
        <v>1</v>
      </c>
      <c r="S723" s="115">
        <v>20000</v>
      </c>
      <c r="T723" s="107">
        <f t="shared" si="57"/>
        <v>20000</v>
      </c>
      <c r="U723" s="107">
        <f t="shared" si="58"/>
        <v>22400.000000000004</v>
      </c>
      <c r="V723" s="105"/>
      <c r="W723" s="112">
        <v>2016</v>
      </c>
      <c r="X723" s="103"/>
    </row>
    <row r="724" spans="1:50" ht="50.1" customHeight="1">
      <c r="A724" s="102" t="s">
        <v>4910</v>
      </c>
      <c r="B724" s="103" t="s">
        <v>5974</v>
      </c>
      <c r="C724" s="104" t="s">
        <v>234</v>
      </c>
      <c r="D724" s="104" t="s">
        <v>235</v>
      </c>
      <c r="E724" s="104" t="s">
        <v>236</v>
      </c>
      <c r="F724" s="105" t="s">
        <v>239</v>
      </c>
      <c r="G724" s="105" t="s">
        <v>4</v>
      </c>
      <c r="H724" s="103">
        <v>0</v>
      </c>
      <c r="I724" s="113">
        <v>590000000</v>
      </c>
      <c r="J724" s="105" t="s">
        <v>5</v>
      </c>
      <c r="K724" s="105" t="s">
        <v>240</v>
      </c>
      <c r="L724" s="105" t="s">
        <v>67</v>
      </c>
      <c r="M724" s="114" t="s">
        <v>144</v>
      </c>
      <c r="N724" s="105" t="s">
        <v>145</v>
      </c>
      <c r="O724" s="105" t="s">
        <v>146</v>
      </c>
      <c r="P724" s="105">
        <v>796</v>
      </c>
      <c r="Q724" s="105" t="s">
        <v>57</v>
      </c>
      <c r="R724" s="115">
        <v>1</v>
      </c>
      <c r="S724" s="115">
        <v>19000</v>
      </c>
      <c r="T724" s="107">
        <f t="shared" si="57"/>
        <v>19000</v>
      </c>
      <c r="U724" s="107">
        <f t="shared" si="58"/>
        <v>21280.000000000004</v>
      </c>
      <c r="V724" s="105"/>
      <c r="W724" s="112">
        <v>2016</v>
      </c>
      <c r="X724" s="103"/>
    </row>
    <row r="725" spans="1:50" s="29" customFormat="1" ht="50.1" customHeight="1">
      <c r="A725" s="57" t="s">
        <v>4911</v>
      </c>
      <c r="B725" s="103" t="s">
        <v>5974</v>
      </c>
      <c r="C725" s="104" t="s">
        <v>1973</v>
      </c>
      <c r="D725" s="104" t="s">
        <v>1974</v>
      </c>
      <c r="E725" s="104" t="s">
        <v>1975</v>
      </c>
      <c r="F725" s="104" t="s">
        <v>1976</v>
      </c>
      <c r="G725" s="103" t="s">
        <v>631</v>
      </c>
      <c r="H725" s="103">
        <v>0</v>
      </c>
      <c r="I725" s="112">
        <v>590000000</v>
      </c>
      <c r="J725" s="112" t="s">
        <v>5</v>
      </c>
      <c r="K725" s="103" t="s">
        <v>422</v>
      </c>
      <c r="L725" s="112" t="s">
        <v>67</v>
      </c>
      <c r="M725" s="103" t="s">
        <v>54</v>
      </c>
      <c r="N725" s="103" t="s">
        <v>1945</v>
      </c>
      <c r="O725" s="103" t="s">
        <v>1946</v>
      </c>
      <c r="P725" s="112">
        <v>112</v>
      </c>
      <c r="Q725" s="103" t="s">
        <v>1957</v>
      </c>
      <c r="R725" s="248">
        <v>150</v>
      </c>
      <c r="S725" s="248">
        <v>937.5</v>
      </c>
      <c r="T725" s="249">
        <v>0</v>
      </c>
      <c r="U725" s="249">
        <f t="shared" si="58"/>
        <v>0</v>
      </c>
      <c r="V725" s="108"/>
      <c r="W725" s="112">
        <v>2016</v>
      </c>
      <c r="X725" s="103">
        <v>14.19</v>
      </c>
      <c r="Y725" s="30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</row>
    <row r="726" spans="1:50" s="29" customFormat="1" ht="50.1" customHeight="1">
      <c r="A726" s="57" t="s">
        <v>7008</v>
      </c>
      <c r="B726" s="103" t="s">
        <v>5974</v>
      </c>
      <c r="C726" s="104" t="s">
        <v>1973</v>
      </c>
      <c r="D726" s="104" t="s">
        <v>1974</v>
      </c>
      <c r="E726" s="104" t="s">
        <v>1975</v>
      </c>
      <c r="F726" s="104" t="s">
        <v>1976</v>
      </c>
      <c r="G726" s="103" t="s">
        <v>631</v>
      </c>
      <c r="H726" s="103">
        <v>0</v>
      </c>
      <c r="I726" s="112">
        <v>590000000</v>
      </c>
      <c r="J726" s="112" t="s">
        <v>5</v>
      </c>
      <c r="K726" s="103" t="s">
        <v>422</v>
      </c>
      <c r="L726" s="112" t="s">
        <v>67</v>
      </c>
      <c r="M726" s="103" t="s">
        <v>54</v>
      </c>
      <c r="N726" s="103" t="s">
        <v>1951</v>
      </c>
      <c r="O726" s="103" t="s">
        <v>1946</v>
      </c>
      <c r="P726" s="112">
        <v>112</v>
      </c>
      <c r="Q726" s="103" t="s">
        <v>1957</v>
      </c>
      <c r="R726" s="248">
        <v>150</v>
      </c>
      <c r="S726" s="248">
        <v>700</v>
      </c>
      <c r="T726" s="249">
        <v>0</v>
      </c>
      <c r="U726" s="249">
        <f t="shared" si="58"/>
        <v>0</v>
      </c>
      <c r="V726" s="108"/>
      <c r="W726" s="112">
        <v>2016</v>
      </c>
      <c r="X726" s="103">
        <v>11.19</v>
      </c>
      <c r="Y726" s="30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</row>
    <row r="727" spans="1:50" s="29" customFormat="1" ht="50.1" customHeight="1">
      <c r="A727" s="57" t="s">
        <v>8493</v>
      </c>
      <c r="B727" s="103" t="s">
        <v>5974</v>
      </c>
      <c r="C727" s="104" t="s">
        <v>1973</v>
      </c>
      <c r="D727" s="104" t="s">
        <v>1974</v>
      </c>
      <c r="E727" s="104" t="s">
        <v>1975</v>
      </c>
      <c r="F727" s="104" t="s">
        <v>1976</v>
      </c>
      <c r="G727" s="103" t="s">
        <v>631</v>
      </c>
      <c r="H727" s="103">
        <v>0</v>
      </c>
      <c r="I727" s="112">
        <v>590000000</v>
      </c>
      <c r="J727" s="112" t="s">
        <v>5</v>
      </c>
      <c r="K727" s="103" t="s">
        <v>8494</v>
      </c>
      <c r="L727" s="112" t="s">
        <v>67</v>
      </c>
      <c r="M727" s="103" t="s">
        <v>54</v>
      </c>
      <c r="N727" s="103" t="s">
        <v>1951</v>
      </c>
      <c r="O727" s="103" t="s">
        <v>1946</v>
      </c>
      <c r="P727" s="112">
        <v>112</v>
      </c>
      <c r="Q727" s="103" t="s">
        <v>1957</v>
      </c>
      <c r="R727" s="248">
        <v>150</v>
      </c>
      <c r="S727" s="248">
        <v>890</v>
      </c>
      <c r="T727" s="249">
        <f t="shared" ref="T727" si="60">R727*S727</f>
        <v>133500</v>
      </c>
      <c r="U727" s="249">
        <f t="shared" ref="U727:U758" si="61">T727*1.12</f>
        <v>149520</v>
      </c>
      <c r="V727" s="108"/>
      <c r="W727" s="112">
        <v>2016</v>
      </c>
      <c r="X727" s="103"/>
      <c r="Y727" s="30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</row>
    <row r="728" spans="1:50" s="29" customFormat="1" ht="50.1" customHeight="1">
      <c r="A728" s="57" t="s">
        <v>4912</v>
      </c>
      <c r="B728" s="103" t="s">
        <v>5974</v>
      </c>
      <c r="C728" s="104" t="s">
        <v>1977</v>
      </c>
      <c r="D728" s="104" t="s">
        <v>1974</v>
      </c>
      <c r="E728" s="104" t="s">
        <v>1978</v>
      </c>
      <c r="F728" s="104" t="s">
        <v>1979</v>
      </c>
      <c r="G728" s="103" t="s">
        <v>631</v>
      </c>
      <c r="H728" s="103">
        <v>0</v>
      </c>
      <c r="I728" s="112">
        <v>590000000</v>
      </c>
      <c r="J728" s="112" t="s">
        <v>5</v>
      </c>
      <c r="K728" s="103" t="s">
        <v>422</v>
      </c>
      <c r="L728" s="112" t="s">
        <v>67</v>
      </c>
      <c r="M728" s="103" t="s">
        <v>54</v>
      </c>
      <c r="N728" s="103" t="s">
        <v>1945</v>
      </c>
      <c r="O728" s="103" t="s">
        <v>1946</v>
      </c>
      <c r="P728" s="112">
        <v>112</v>
      </c>
      <c r="Q728" s="103" t="s">
        <v>1957</v>
      </c>
      <c r="R728" s="248">
        <v>20</v>
      </c>
      <c r="S728" s="248">
        <v>620</v>
      </c>
      <c r="T728" s="249">
        <v>0</v>
      </c>
      <c r="U728" s="249">
        <f t="shared" si="61"/>
        <v>0</v>
      </c>
      <c r="V728" s="108"/>
      <c r="W728" s="112">
        <v>2016</v>
      </c>
      <c r="X728" s="103">
        <v>14.19</v>
      </c>
      <c r="Y728" s="30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</row>
    <row r="729" spans="1:50" s="29" customFormat="1" ht="50.1" customHeight="1">
      <c r="A729" s="57" t="s">
        <v>7009</v>
      </c>
      <c r="B729" s="103" t="s">
        <v>5974</v>
      </c>
      <c r="C729" s="104" t="s">
        <v>1977</v>
      </c>
      <c r="D729" s="104" t="s">
        <v>1974</v>
      </c>
      <c r="E729" s="104" t="s">
        <v>1978</v>
      </c>
      <c r="F729" s="104" t="s">
        <v>1979</v>
      </c>
      <c r="G729" s="103" t="s">
        <v>631</v>
      </c>
      <c r="H729" s="103">
        <v>0</v>
      </c>
      <c r="I729" s="112">
        <v>590000000</v>
      </c>
      <c r="J729" s="112" t="s">
        <v>5</v>
      </c>
      <c r="K729" s="103" t="s">
        <v>422</v>
      </c>
      <c r="L729" s="112" t="s">
        <v>67</v>
      </c>
      <c r="M729" s="103" t="s">
        <v>54</v>
      </c>
      <c r="N729" s="103" t="s">
        <v>1951</v>
      </c>
      <c r="O729" s="103" t="s">
        <v>1946</v>
      </c>
      <c r="P729" s="112">
        <v>112</v>
      </c>
      <c r="Q729" s="103" t="s">
        <v>1957</v>
      </c>
      <c r="R729" s="248">
        <v>20</v>
      </c>
      <c r="S729" s="248">
        <v>640</v>
      </c>
      <c r="T729" s="249">
        <v>0</v>
      </c>
      <c r="U729" s="249">
        <f t="shared" si="61"/>
        <v>0</v>
      </c>
      <c r="V729" s="108"/>
      <c r="W729" s="112">
        <v>2016</v>
      </c>
      <c r="X729" s="103">
        <v>11.19</v>
      </c>
      <c r="Y729" s="30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</row>
    <row r="730" spans="1:50" s="29" customFormat="1" ht="50.1" customHeight="1">
      <c r="A730" s="57" t="s">
        <v>8495</v>
      </c>
      <c r="B730" s="103" t="s">
        <v>5974</v>
      </c>
      <c r="C730" s="104" t="s">
        <v>1977</v>
      </c>
      <c r="D730" s="104" t="s">
        <v>1974</v>
      </c>
      <c r="E730" s="104" t="s">
        <v>1978</v>
      </c>
      <c r="F730" s="104" t="s">
        <v>1979</v>
      </c>
      <c r="G730" s="103" t="s">
        <v>631</v>
      </c>
      <c r="H730" s="103">
        <v>0</v>
      </c>
      <c r="I730" s="112">
        <v>590000000</v>
      </c>
      <c r="J730" s="112" t="s">
        <v>5</v>
      </c>
      <c r="K730" s="103" t="s">
        <v>8494</v>
      </c>
      <c r="L730" s="112" t="s">
        <v>67</v>
      </c>
      <c r="M730" s="103" t="s">
        <v>54</v>
      </c>
      <c r="N730" s="103" t="s">
        <v>1951</v>
      </c>
      <c r="O730" s="103" t="s">
        <v>1946</v>
      </c>
      <c r="P730" s="112">
        <v>112</v>
      </c>
      <c r="Q730" s="103" t="s">
        <v>1957</v>
      </c>
      <c r="R730" s="248">
        <v>20</v>
      </c>
      <c r="S730" s="248">
        <v>670</v>
      </c>
      <c r="T730" s="249">
        <f t="shared" ref="T730" si="62">R730*S730</f>
        <v>13400</v>
      </c>
      <c r="U730" s="249">
        <f t="shared" si="61"/>
        <v>15008.000000000002</v>
      </c>
      <c r="V730" s="108"/>
      <c r="W730" s="112">
        <v>2016</v>
      </c>
      <c r="X730" s="103"/>
      <c r="Y730" s="30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</row>
    <row r="731" spans="1:50" s="29" customFormat="1" ht="50.1" customHeight="1">
      <c r="A731" s="57" t="s">
        <v>4913</v>
      </c>
      <c r="B731" s="103" t="s">
        <v>5974</v>
      </c>
      <c r="C731" s="104" t="s">
        <v>1980</v>
      </c>
      <c r="D731" s="104" t="s">
        <v>1974</v>
      </c>
      <c r="E731" s="104" t="s">
        <v>1981</v>
      </c>
      <c r="F731" s="104" t="s">
        <v>1982</v>
      </c>
      <c r="G731" s="103" t="s">
        <v>631</v>
      </c>
      <c r="H731" s="103">
        <v>0</v>
      </c>
      <c r="I731" s="112">
        <v>590000000</v>
      </c>
      <c r="J731" s="112" t="s">
        <v>5</v>
      </c>
      <c r="K731" s="103" t="s">
        <v>422</v>
      </c>
      <c r="L731" s="112" t="s">
        <v>67</v>
      </c>
      <c r="M731" s="103" t="s">
        <v>54</v>
      </c>
      <c r="N731" s="103" t="s">
        <v>1945</v>
      </c>
      <c r="O731" s="103" t="s">
        <v>1946</v>
      </c>
      <c r="P731" s="112">
        <v>112</v>
      </c>
      <c r="Q731" s="103" t="s">
        <v>1957</v>
      </c>
      <c r="R731" s="248">
        <v>10825</v>
      </c>
      <c r="S731" s="248">
        <v>169</v>
      </c>
      <c r="T731" s="249">
        <v>0</v>
      </c>
      <c r="U731" s="249">
        <f t="shared" si="61"/>
        <v>0</v>
      </c>
      <c r="V731" s="108"/>
      <c r="W731" s="112">
        <v>2016</v>
      </c>
      <c r="X731" s="103">
        <v>14.19</v>
      </c>
      <c r="Y731" s="30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</row>
    <row r="732" spans="1:50" s="29" customFormat="1" ht="50.1" customHeight="1">
      <c r="A732" s="57" t="s">
        <v>7010</v>
      </c>
      <c r="B732" s="103" t="s">
        <v>5974</v>
      </c>
      <c r="C732" s="104" t="s">
        <v>1980</v>
      </c>
      <c r="D732" s="104" t="s">
        <v>1974</v>
      </c>
      <c r="E732" s="104" t="s">
        <v>1981</v>
      </c>
      <c r="F732" s="104" t="s">
        <v>1982</v>
      </c>
      <c r="G732" s="103" t="s">
        <v>631</v>
      </c>
      <c r="H732" s="103">
        <v>0</v>
      </c>
      <c r="I732" s="112">
        <v>590000000</v>
      </c>
      <c r="J732" s="112" t="s">
        <v>5</v>
      </c>
      <c r="K732" s="103" t="s">
        <v>422</v>
      </c>
      <c r="L732" s="112" t="s">
        <v>67</v>
      </c>
      <c r="M732" s="103" t="s">
        <v>54</v>
      </c>
      <c r="N732" s="103" t="s">
        <v>1951</v>
      </c>
      <c r="O732" s="103" t="s">
        <v>1946</v>
      </c>
      <c r="P732" s="112">
        <v>112</v>
      </c>
      <c r="Q732" s="103" t="s">
        <v>1957</v>
      </c>
      <c r="R732" s="248">
        <v>10825</v>
      </c>
      <c r="S732" s="248">
        <v>270</v>
      </c>
      <c r="T732" s="249">
        <v>0</v>
      </c>
      <c r="U732" s="249">
        <f t="shared" si="61"/>
        <v>0</v>
      </c>
      <c r="V732" s="108"/>
      <c r="W732" s="112">
        <v>2016</v>
      </c>
      <c r="X732" s="103">
        <v>11.19</v>
      </c>
      <c r="Y732" s="30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</row>
    <row r="733" spans="1:50" s="29" customFormat="1" ht="50.1" customHeight="1">
      <c r="A733" s="57" t="s">
        <v>8496</v>
      </c>
      <c r="B733" s="103" t="s">
        <v>5974</v>
      </c>
      <c r="C733" s="104" t="s">
        <v>1980</v>
      </c>
      <c r="D733" s="104" t="s">
        <v>1974</v>
      </c>
      <c r="E733" s="104" t="s">
        <v>1981</v>
      </c>
      <c r="F733" s="104" t="s">
        <v>1982</v>
      </c>
      <c r="G733" s="103" t="s">
        <v>631</v>
      </c>
      <c r="H733" s="103">
        <v>0</v>
      </c>
      <c r="I733" s="112">
        <v>590000000</v>
      </c>
      <c r="J733" s="112" t="s">
        <v>5</v>
      </c>
      <c r="K733" s="103" t="s">
        <v>8494</v>
      </c>
      <c r="L733" s="112" t="s">
        <v>67</v>
      </c>
      <c r="M733" s="103" t="s">
        <v>54</v>
      </c>
      <c r="N733" s="103" t="s">
        <v>1951</v>
      </c>
      <c r="O733" s="103" t="s">
        <v>1946</v>
      </c>
      <c r="P733" s="112">
        <v>112</v>
      </c>
      <c r="Q733" s="103" t="s">
        <v>1957</v>
      </c>
      <c r="R733" s="248">
        <v>10825</v>
      </c>
      <c r="S733" s="248">
        <v>300</v>
      </c>
      <c r="T733" s="249">
        <f t="shared" ref="T733" si="63">R733*S733</f>
        <v>3247500</v>
      </c>
      <c r="U733" s="249">
        <f t="shared" si="61"/>
        <v>3637200.0000000005</v>
      </c>
      <c r="V733" s="108"/>
      <c r="W733" s="112">
        <v>2016</v>
      </c>
      <c r="X733" s="103"/>
      <c r="Y733" s="30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</row>
    <row r="734" spans="1:50" s="29" customFormat="1" ht="50.1" customHeight="1">
      <c r="A734" s="57" t="s">
        <v>4914</v>
      </c>
      <c r="B734" s="103" t="s">
        <v>5974</v>
      </c>
      <c r="C734" s="104" t="s">
        <v>1983</v>
      </c>
      <c r="D734" s="104" t="s">
        <v>1974</v>
      </c>
      <c r="E734" s="104" t="s">
        <v>1984</v>
      </c>
      <c r="F734" s="104" t="s">
        <v>1985</v>
      </c>
      <c r="G734" s="103" t="s">
        <v>631</v>
      </c>
      <c r="H734" s="103">
        <v>0</v>
      </c>
      <c r="I734" s="112">
        <v>590000000</v>
      </c>
      <c r="J734" s="112" t="s">
        <v>5</v>
      </c>
      <c r="K734" s="103" t="s">
        <v>422</v>
      </c>
      <c r="L734" s="112" t="s">
        <v>67</v>
      </c>
      <c r="M734" s="103" t="s">
        <v>54</v>
      </c>
      <c r="N734" s="103" t="s">
        <v>1945</v>
      </c>
      <c r="O734" s="103" t="s">
        <v>1946</v>
      </c>
      <c r="P734" s="112">
        <v>112</v>
      </c>
      <c r="Q734" s="103" t="s">
        <v>1957</v>
      </c>
      <c r="R734" s="248">
        <v>300</v>
      </c>
      <c r="S734" s="248">
        <v>277</v>
      </c>
      <c r="T734" s="249">
        <v>0</v>
      </c>
      <c r="U734" s="249">
        <f t="shared" si="61"/>
        <v>0</v>
      </c>
      <c r="V734" s="108"/>
      <c r="W734" s="112">
        <v>2016</v>
      </c>
      <c r="X734" s="103">
        <v>14.19</v>
      </c>
      <c r="Y734" s="30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</row>
    <row r="735" spans="1:50" s="29" customFormat="1" ht="50.1" customHeight="1">
      <c r="A735" s="57" t="s">
        <v>7011</v>
      </c>
      <c r="B735" s="103" t="s">
        <v>5974</v>
      </c>
      <c r="C735" s="104" t="s">
        <v>1983</v>
      </c>
      <c r="D735" s="104" t="s">
        <v>1974</v>
      </c>
      <c r="E735" s="104" t="s">
        <v>1984</v>
      </c>
      <c r="F735" s="104" t="s">
        <v>1985</v>
      </c>
      <c r="G735" s="103" t="s">
        <v>631</v>
      </c>
      <c r="H735" s="103">
        <v>0</v>
      </c>
      <c r="I735" s="112">
        <v>590000000</v>
      </c>
      <c r="J735" s="112" t="s">
        <v>5</v>
      </c>
      <c r="K735" s="103" t="s">
        <v>422</v>
      </c>
      <c r="L735" s="112" t="s">
        <v>67</v>
      </c>
      <c r="M735" s="103" t="s">
        <v>54</v>
      </c>
      <c r="N735" s="103" t="s">
        <v>1951</v>
      </c>
      <c r="O735" s="103" t="s">
        <v>1946</v>
      </c>
      <c r="P735" s="112">
        <v>112</v>
      </c>
      <c r="Q735" s="103" t="s">
        <v>1957</v>
      </c>
      <c r="R735" s="248">
        <v>300</v>
      </c>
      <c r="S735" s="248">
        <v>355</v>
      </c>
      <c r="T735" s="249">
        <v>0</v>
      </c>
      <c r="U735" s="249">
        <f t="shared" si="61"/>
        <v>0</v>
      </c>
      <c r="V735" s="108"/>
      <c r="W735" s="112">
        <v>2016</v>
      </c>
      <c r="X735" s="103">
        <v>11.19</v>
      </c>
      <c r="Y735" s="30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</row>
    <row r="736" spans="1:50" s="29" customFormat="1" ht="50.1" customHeight="1">
      <c r="A736" s="57" t="s">
        <v>8497</v>
      </c>
      <c r="B736" s="103" t="s">
        <v>5974</v>
      </c>
      <c r="C736" s="104" t="s">
        <v>1983</v>
      </c>
      <c r="D736" s="104" t="s">
        <v>1974</v>
      </c>
      <c r="E736" s="104" t="s">
        <v>1984</v>
      </c>
      <c r="F736" s="104" t="s">
        <v>1985</v>
      </c>
      <c r="G736" s="103" t="s">
        <v>631</v>
      </c>
      <c r="H736" s="103">
        <v>0</v>
      </c>
      <c r="I736" s="112">
        <v>590000000</v>
      </c>
      <c r="J736" s="112" t="s">
        <v>5</v>
      </c>
      <c r="K736" s="103" t="s">
        <v>8494</v>
      </c>
      <c r="L736" s="112" t="s">
        <v>67</v>
      </c>
      <c r="M736" s="103" t="s">
        <v>54</v>
      </c>
      <c r="N736" s="103" t="s">
        <v>1951</v>
      </c>
      <c r="O736" s="103" t="s">
        <v>1946</v>
      </c>
      <c r="P736" s="112">
        <v>112</v>
      </c>
      <c r="Q736" s="103" t="s">
        <v>1957</v>
      </c>
      <c r="R736" s="248">
        <v>300</v>
      </c>
      <c r="S736" s="248">
        <v>375</v>
      </c>
      <c r="T736" s="249">
        <f t="shared" ref="T736" si="64">R736*S736</f>
        <v>112500</v>
      </c>
      <c r="U736" s="249">
        <f t="shared" si="61"/>
        <v>126000.00000000001</v>
      </c>
      <c r="V736" s="108"/>
      <c r="W736" s="112">
        <v>2016</v>
      </c>
      <c r="X736" s="103"/>
      <c r="Y736" s="30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</row>
    <row r="737" spans="1:50" s="29" customFormat="1" ht="50.1" customHeight="1">
      <c r="A737" s="57" t="s">
        <v>4915</v>
      </c>
      <c r="B737" s="103" t="s">
        <v>5974</v>
      </c>
      <c r="C737" s="104" t="s">
        <v>1986</v>
      </c>
      <c r="D737" s="104" t="s">
        <v>1974</v>
      </c>
      <c r="E737" s="104" t="s">
        <v>1987</v>
      </c>
      <c r="F737" s="104" t="s">
        <v>1988</v>
      </c>
      <c r="G737" s="103" t="s">
        <v>631</v>
      </c>
      <c r="H737" s="103">
        <v>0</v>
      </c>
      <c r="I737" s="112">
        <v>590000000</v>
      </c>
      <c r="J737" s="112" t="s">
        <v>5</v>
      </c>
      <c r="K737" s="103" t="s">
        <v>422</v>
      </c>
      <c r="L737" s="112" t="s">
        <v>67</v>
      </c>
      <c r="M737" s="103" t="s">
        <v>54</v>
      </c>
      <c r="N737" s="103" t="s">
        <v>1945</v>
      </c>
      <c r="O737" s="103" t="s">
        <v>1946</v>
      </c>
      <c r="P737" s="112">
        <v>112</v>
      </c>
      <c r="Q737" s="103" t="s">
        <v>1957</v>
      </c>
      <c r="R737" s="248">
        <v>50</v>
      </c>
      <c r="S737" s="248">
        <v>213</v>
      </c>
      <c r="T737" s="249">
        <v>0</v>
      </c>
      <c r="U737" s="249">
        <f t="shared" si="61"/>
        <v>0</v>
      </c>
      <c r="V737" s="108"/>
      <c r="W737" s="112">
        <v>2016</v>
      </c>
      <c r="X737" s="103">
        <v>14.19</v>
      </c>
      <c r="Y737" s="30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</row>
    <row r="738" spans="1:50" s="29" customFormat="1" ht="50.1" customHeight="1">
      <c r="A738" s="57" t="s">
        <v>7012</v>
      </c>
      <c r="B738" s="103" t="s">
        <v>5974</v>
      </c>
      <c r="C738" s="104" t="s">
        <v>1986</v>
      </c>
      <c r="D738" s="104" t="s">
        <v>1974</v>
      </c>
      <c r="E738" s="104" t="s">
        <v>1987</v>
      </c>
      <c r="F738" s="104" t="s">
        <v>1988</v>
      </c>
      <c r="G738" s="103" t="s">
        <v>631</v>
      </c>
      <c r="H738" s="103">
        <v>0</v>
      </c>
      <c r="I738" s="112">
        <v>590000000</v>
      </c>
      <c r="J738" s="112" t="s">
        <v>5</v>
      </c>
      <c r="K738" s="103" t="s">
        <v>422</v>
      </c>
      <c r="L738" s="112" t="s">
        <v>67</v>
      </c>
      <c r="M738" s="103" t="s">
        <v>54</v>
      </c>
      <c r="N738" s="103" t="s">
        <v>1951</v>
      </c>
      <c r="O738" s="103" t="s">
        <v>1946</v>
      </c>
      <c r="P738" s="112">
        <v>112</v>
      </c>
      <c r="Q738" s="103" t="s">
        <v>1957</v>
      </c>
      <c r="R738" s="248">
        <v>50</v>
      </c>
      <c r="S738" s="248">
        <v>300</v>
      </c>
      <c r="T738" s="249">
        <v>0</v>
      </c>
      <c r="U738" s="249">
        <f t="shared" si="61"/>
        <v>0</v>
      </c>
      <c r="V738" s="108"/>
      <c r="W738" s="112">
        <v>2016</v>
      </c>
      <c r="X738" s="103">
        <v>11.19</v>
      </c>
      <c r="Y738" s="30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</row>
    <row r="739" spans="1:50" s="29" customFormat="1" ht="50.1" customHeight="1">
      <c r="A739" s="57" t="s">
        <v>8498</v>
      </c>
      <c r="B739" s="103" t="s">
        <v>5974</v>
      </c>
      <c r="C739" s="104" t="s">
        <v>1986</v>
      </c>
      <c r="D739" s="104" t="s">
        <v>1974</v>
      </c>
      <c r="E739" s="104" t="s">
        <v>1987</v>
      </c>
      <c r="F739" s="104" t="s">
        <v>1988</v>
      </c>
      <c r="G739" s="103" t="s">
        <v>631</v>
      </c>
      <c r="H739" s="103">
        <v>0</v>
      </c>
      <c r="I739" s="112">
        <v>590000000</v>
      </c>
      <c r="J739" s="112" t="s">
        <v>5</v>
      </c>
      <c r="K739" s="103" t="s">
        <v>8494</v>
      </c>
      <c r="L739" s="112" t="s">
        <v>67</v>
      </c>
      <c r="M739" s="103" t="s">
        <v>54</v>
      </c>
      <c r="N739" s="103" t="s">
        <v>1951</v>
      </c>
      <c r="O739" s="103" t="s">
        <v>1946</v>
      </c>
      <c r="P739" s="112">
        <v>112</v>
      </c>
      <c r="Q739" s="103" t="s">
        <v>1957</v>
      </c>
      <c r="R739" s="248">
        <v>50</v>
      </c>
      <c r="S739" s="248">
        <v>310</v>
      </c>
      <c r="T739" s="249">
        <f t="shared" ref="T739" si="65">R739*S739</f>
        <v>15500</v>
      </c>
      <c r="U739" s="249">
        <f t="shared" si="61"/>
        <v>17360</v>
      </c>
      <c r="V739" s="108"/>
      <c r="W739" s="112">
        <v>2016</v>
      </c>
      <c r="X739" s="103"/>
      <c r="Y739" s="30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</row>
    <row r="740" spans="1:50" s="29" customFormat="1" ht="50.1" customHeight="1">
      <c r="A740" s="57" t="s">
        <v>4916</v>
      </c>
      <c r="B740" s="103" t="s">
        <v>5974</v>
      </c>
      <c r="C740" s="104" t="s">
        <v>1989</v>
      </c>
      <c r="D740" s="104" t="s">
        <v>1974</v>
      </c>
      <c r="E740" s="104" t="s">
        <v>1990</v>
      </c>
      <c r="F740" s="104" t="s">
        <v>1991</v>
      </c>
      <c r="G740" s="103" t="s">
        <v>631</v>
      </c>
      <c r="H740" s="103">
        <v>0</v>
      </c>
      <c r="I740" s="112">
        <v>590000000</v>
      </c>
      <c r="J740" s="112" t="s">
        <v>5</v>
      </c>
      <c r="K740" s="103" t="s">
        <v>422</v>
      </c>
      <c r="L740" s="112" t="s">
        <v>67</v>
      </c>
      <c r="M740" s="103" t="s">
        <v>54</v>
      </c>
      <c r="N740" s="103" t="s">
        <v>1945</v>
      </c>
      <c r="O740" s="103" t="s">
        <v>1946</v>
      </c>
      <c r="P740" s="112">
        <v>112</v>
      </c>
      <c r="Q740" s="103" t="s">
        <v>1957</v>
      </c>
      <c r="R740" s="248">
        <v>220</v>
      </c>
      <c r="S740" s="248">
        <v>213</v>
      </c>
      <c r="T740" s="249">
        <v>0</v>
      </c>
      <c r="U740" s="249">
        <f t="shared" si="61"/>
        <v>0</v>
      </c>
      <c r="V740" s="108"/>
      <c r="W740" s="112">
        <v>2016</v>
      </c>
      <c r="X740" s="103">
        <v>14.19</v>
      </c>
      <c r="Y740" s="30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</row>
    <row r="741" spans="1:50" s="29" customFormat="1" ht="50.1" customHeight="1">
      <c r="A741" s="57" t="s">
        <v>7013</v>
      </c>
      <c r="B741" s="103" t="s">
        <v>5974</v>
      </c>
      <c r="C741" s="104" t="s">
        <v>1989</v>
      </c>
      <c r="D741" s="104" t="s">
        <v>1974</v>
      </c>
      <c r="E741" s="104" t="s">
        <v>1990</v>
      </c>
      <c r="F741" s="104" t="s">
        <v>1991</v>
      </c>
      <c r="G741" s="103" t="s">
        <v>631</v>
      </c>
      <c r="H741" s="103">
        <v>0</v>
      </c>
      <c r="I741" s="112">
        <v>590000000</v>
      </c>
      <c r="J741" s="112" t="s">
        <v>5</v>
      </c>
      <c r="K741" s="103" t="s">
        <v>422</v>
      </c>
      <c r="L741" s="112" t="s">
        <v>67</v>
      </c>
      <c r="M741" s="103" t="s">
        <v>54</v>
      </c>
      <c r="N741" s="103" t="s">
        <v>1951</v>
      </c>
      <c r="O741" s="103" t="s">
        <v>1946</v>
      </c>
      <c r="P741" s="112">
        <v>112</v>
      </c>
      <c r="Q741" s="103" t="s">
        <v>1957</v>
      </c>
      <c r="R741" s="248">
        <v>220</v>
      </c>
      <c r="S741" s="248">
        <v>320</v>
      </c>
      <c r="T741" s="249">
        <v>0</v>
      </c>
      <c r="U741" s="249">
        <f t="shared" si="61"/>
        <v>0</v>
      </c>
      <c r="V741" s="108"/>
      <c r="W741" s="112">
        <v>2016</v>
      </c>
      <c r="X741" s="103">
        <v>11.19</v>
      </c>
      <c r="Y741" s="30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</row>
    <row r="742" spans="1:50" s="29" customFormat="1" ht="50.1" customHeight="1">
      <c r="A742" s="57" t="s">
        <v>8499</v>
      </c>
      <c r="B742" s="103" t="s">
        <v>5974</v>
      </c>
      <c r="C742" s="104" t="s">
        <v>1989</v>
      </c>
      <c r="D742" s="104" t="s">
        <v>1974</v>
      </c>
      <c r="E742" s="104" t="s">
        <v>1990</v>
      </c>
      <c r="F742" s="104" t="s">
        <v>1991</v>
      </c>
      <c r="G742" s="103" t="s">
        <v>631</v>
      </c>
      <c r="H742" s="103">
        <v>0</v>
      </c>
      <c r="I742" s="112">
        <v>590000000</v>
      </c>
      <c r="J742" s="112" t="s">
        <v>5</v>
      </c>
      <c r="K742" s="103" t="s">
        <v>8494</v>
      </c>
      <c r="L742" s="112" t="s">
        <v>67</v>
      </c>
      <c r="M742" s="103" t="s">
        <v>54</v>
      </c>
      <c r="N742" s="103" t="s">
        <v>1951</v>
      </c>
      <c r="O742" s="103" t="s">
        <v>1946</v>
      </c>
      <c r="P742" s="112">
        <v>112</v>
      </c>
      <c r="Q742" s="103" t="s">
        <v>1957</v>
      </c>
      <c r="R742" s="248">
        <v>220</v>
      </c>
      <c r="S742" s="248">
        <v>390</v>
      </c>
      <c r="T742" s="249">
        <f t="shared" ref="T742" si="66">R742*S742</f>
        <v>85800</v>
      </c>
      <c r="U742" s="249">
        <f t="shared" si="61"/>
        <v>96096.000000000015</v>
      </c>
      <c r="V742" s="108"/>
      <c r="W742" s="112">
        <v>2016</v>
      </c>
      <c r="X742" s="103"/>
      <c r="Y742" s="30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</row>
    <row r="743" spans="1:50" s="29" customFormat="1" ht="50.1" customHeight="1">
      <c r="A743" s="57" t="s">
        <v>4917</v>
      </c>
      <c r="B743" s="103" t="s">
        <v>5974</v>
      </c>
      <c r="C743" s="104" t="s">
        <v>1992</v>
      </c>
      <c r="D743" s="104" t="s">
        <v>1974</v>
      </c>
      <c r="E743" s="104" t="s">
        <v>1993</v>
      </c>
      <c r="F743" s="104" t="s">
        <v>1994</v>
      </c>
      <c r="G743" s="103" t="s">
        <v>631</v>
      </c>
      <c r="H743" s="103">
        <v>0</v>
      </c>
      <c r="I743" s="112">
        <v>590000000</v>
      </c>
      <c r="J743" s="112" t="s">
        <v>5</v>
      </c>
      <c r="K743" s="103" t="s">
        <v>422</v>
      </c>
      <c r="L743" s="112" t="s">
        <v>67</v>
      </c>
      <c r="M743" s="103" t="s">
        <v>54</v>
      </c>
      <c r="N743" s="103" t="s">
        <v>1945</v>
      </c>
      <c r="O743" s="103" t="s">
        <v>1946</v>
      </c>
      <c r="P743" s="112">
        <v>112</v>
      </c>
      <c r="Q743" s="103" t="s">
        <v>1957</v>
      </c>
      <c r="R743" s="248">
        <v>40485.5</v>
      </c>
      <c r="S743" s="248">
        <v>129</v>
      </c>
      <c r="T743" s="249">
        <v>0</v>
      </c>
      <c r="U743" s="249">
        <f t="shared" si="61"/>
        <v>0</v>
      </c>
      <c r="V743" s="108"/>
      <c r="W743" s="112">
        <v>2016</v>
      </c>
      <c r="X743" s="103">
        <v>14.19</v>
      </c>
      <c r="Y743" s="30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</row>
    <row r="744" spans="1:50" s="29" customFormat="1" ht="50.1" customHeight="1">
      <c r="A744" s="57" t="s">
        <v>7014</v>
      </c>
      <c r="B744" s="103" t="s">
        <v>5974</v>
      </c>
      <c r="C744" s="104" t="s">
        <v>1992</v>
      </c>
      <c r="D744" s="104" t="s">
        <v>1974</v>
      </c>
      <c r="E744" s="104" t="s">
        <v>1993</v>
      </c>
      <c r="F744" s="104" t="s">
        <v>1994</v>
      </c>
      <c r="G744" s="103" t="s">
        <v>631</v>
      </c>
      <c r="H744" s="103">
        <v>0</v>
      </c>
      <c r="I744" s="112">
        <v>590000000</v>
      </c>
      <c r="J744" s="112" t="s">
        <v>5</v>
      </c>
      <c r="K744" s="103" t="s">
        <v>422</v>
      </c>
      <c r="L744" s="112" t="s">
        <v>67</v>
      </c>
      <c r="M744" s="103" t="s">
        <v>54</v>
      </c>
      <c r="N744" s="103" t="s">
        <v>1951</v>
      </c>
      <c r="O744" s="103" t="s">
        <v>1946</v>
      </c>
      <c r="P744" s="112">
        <v>112</v>
      </c>
      <c r="Q744" s="103" t="s">
        <v>1957</v>
      </c>
      <c r="R744" s="248">
        <v>40485.5</v>
      </c>
      <c r="S744" s="248">
        <v>205</v>
      </c>
      <c r="T744" s="249">
        <v>0</v>
      </c>
      <c r="U744" s="249">
        <f t="shared" si="61"/>
        <v>0</v>
      </c>
      <c r="V744" s="108"/>
      <c r="W744" s="112">
        <v>2016</v>
      </c>
      <c r="X744" s="103">
        <v>11.19</v>
      </c>
      <c r="Y744" s="30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</row>
    <row r="745" spans="1:50" s="29" customFormat="1" ht="50.1" customHeight="1">
      <c r="A745" s="57" t="s">
        <v>8500</v>
      </c>
      <c r="B745" s="103" t="s">
        <v>5974</v>
      </c>
      <c r="C745" s="104" t="s">
        <v>1992</v>
      </c>
      <c r="D745" s="104" t="s">
        <v>1974</v>
      </c>
      <c r="E745" s="104" t="s">
        <v>1993</v>
      </c>
      <c r="F745" s="104" t="s">
        <v>1994</v>
      </c>
      <c r="G745" s="103" t="s">
        <v>631</v>
      </c>
      <c r="H745" s="103">
        <v>0</v>
      </c>
      <c r="I745" s="112">
        <v>590000000</v>
      </c>
      <c r="J745" s="112" t="s">
        <v>5</v>
      </c>
      <c r="K745" s="103" t="s">
        <v>8494</v>
      </c>
      <c r="L745" s="112" t="s">
        <v>67</v>
      </c>
      <c r="M745" s="103" t="s">
        <v>54</v>
      </c>
      <c r="N745" s="103" t="s">
        <v>1951</v>
      </c>
      <c r="O745" s="103" t="s">
        <v>1946</v>
      </c>
      <c r="P745" s="112">
        <v>112</v>
      </c>
      <c r="Q745" s="103" t="s">
        <v>1957</v>
      </c>
      <c r="R745" s="248">
        <v>40485.5</v>
      </c>
      <c r="S745" s="248">
        <v>230</v>
      </c>
      <c r="T745" s="249">
        <f t="shared" ref="T745" si="67">R745*S745</f>
        <v>9311665</v>
      </c>
      <c r="U745" s="249">
        <f t="shared" si="61"/>
        <v>10429064.800000001</v>
      </c>
      <c r="V745" s="108"/>
      <c r="W745" s="112">
        <v>2016</v>
      </c>
      <c r="X745" s="103"/>
      <c r="Y745" s="30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</row>
    <row r="746" spans="1:50" s="29" customFormat="1" ht="50.1" customHeight="1">
      <c r="A746" s="57" t="s">
        <v>4918</v>
      </c>
      <c r="B746" s="103" t="s">
        <v>5974</v>
      </c>
      <c r="C746" s="104" t="s">
        <v>1995</v>
      </c>
      <c r="D746" s="104" t="s">
        <v>1974</v>
      </c>
      <c r="E746" s="104" t="s">
        <v>1996</v>
      </c>
      <c r="F746" s="104" t="s">
        <v>1997</v>
      </c>
      <c r="G746" s="103" t="s">
        <v>631</v>
      </c>
      <c r="H746" s="103">
        <v>0</v>
      </c>
      <c r="I746" s="112">
        <v>590000000</v>
      </c>
      <c r="J746" s="112" t="s">
        <v>5</v>
      </c>
      <c r="K746" s="103" t="s">
        <v>422</v>
      </c>
      <c r="L746" s="112" t="s">
        <v>67</v>
      </c>
      <c r="M746" s="103" t="s">
        <v>54</v>
      </c>
      <c r="N746" s="103" t="s">
        <v>1945</v>
      </c>
      <c r="O746" s="103" t="s">
        <v>1946</v>
      </c>
      <c r="P746" s="112">
        <v>112</v>
      </c>
      <c r="Q746" s="103" t="s">
        <v>1957</v>
      </c>
      <c r="R746" s="248">
        <v>649.5</v>
      </c>
      <c r="S746" s="248">
        <v>240</v>
      </c>
      <c r="T746" s="249">
        <v>0</v>
      </c>
      <c r="U746" s="249">
        <f t="shared" si="61"/>
        <v>0</v>
      </c>
      <c r="V746" s="108"/>
      <c r="W746" s="112">
        <v>2016</v>
      </c>
      <c r="X746" s="103">
        <v>14.19</v>
      </c>
      <c r="Y746" s="30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</row>
    <row r="747" spans="1:50" s="29" customFormat="1" ht="50.1" customHeight="1">
      <c r="A747" s="57" t="s">
        <v>7015</v>
      </c>
      <c r="B747" s="103" t="s">
        <v>5974</v>
      </c>
      <c r="C747" s="104" t="s">
        <v>1995</v>
      </c>
      <c r="D747" s="104" t="s">
        <v>1974</v>
      </c>
      <c r="E747" s="104" t="s">
        <v>1996</v>
      </c>
      <c r="F747" s="104" t="s">
        <v>1997</v>
      </c>
      <c r="G747" s="103" t="s">
        <v>631</v>
      </c>
      <c r="H747" s="103">
        <v>0</v>
      </c>
      <c r="I747" s="112">
        <v>590000000</v>
      </c>
      <c r="J747" s="112" t="s">
        <v>5</v>
      </c>
      <c r="K747" s="103" t="s">
        <v>422</v>
      </c>
      <c r="L747" s="112" t="s">
        <v>67</v>
      </c>
      <c r="M747" s="103" t="s">
        <v>54</v>
      </c>
      <c r="N747" s="103" t="s">
        <v>1951</v>
      </c>
      <c r="O747" s="103" t="s">
        <v>1946</v>
      </c>
      <c r="P747" s="112">
        <v>112</v>
      </c>
      <c r="Q747" s="103" t="s">
        <v>1957</v>
      </c>
      <c r="R747" s="248">
        <v>649.5</v>
      </c>
      <c r="S747" s="248">
        <v>250</v>
      </c>
      <c r="T747" s="249">
        <v>0</v>
      </c>
      <c r="U747" s="249">
        <f t="shared" si="61"/>
        <v>0</v>
      </c>
      <c r="V747" s="108"/>
      <c r="W747" s="112">
        <v>2016</v>
      </c>
      <c r="X747" s="103">
        <v>11</v>
      </c>
      <c r="Y747" s="30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</row>
    <row r="748" spans="1:50" s="29" customFormat="1" ht="50.1" customHeight="1">
      <c r="A748" s="57" t="s">
        <v>8501</v>
      </c>
      <c r="B748" s="103" t="s">
        <v>5974</v>
      </c>
      <c r="C748" s="104" t="s">
        <v>1995</v>
      </c>
      <c r="D748" s="104" t="s">
        <v>1974</v>
      </c>
      <c r="E748" s="104" t="s">
        <v>1996</v>
      </c>
      <c r="F748" s="104" t="s">
        <v>1997</v>
      </c>
      <c r="G748" s="103" t="s">
        <v>631</v>
      </c>
      <c r="H748" s="103">
        <v>0</v>
      </c>
      <c r="I748" s="112">
        <v>590000000</v>
      </c>
      <c r="J748" s="112" t="s">
        <v>5</v>
      </c>
      <c r="K748" s="103" t="s">
        <v>8494</v>
      </c>
      <c r="L748" s="112" t="s">
        <v>67</v>
      </c>
      <c r="M748" s="103" t="s">
        <v>54</v>
      </c>
      <c r="N748" s="103" t="s">
        <v>1951</v>
      </c>
      <c r="O748" s="103" t="s">
        <v>1946</v>
      </c>
      <c r="P748" s="112">
        <v>112</v>
      </c>
      <c r="Q748" s="103" t="s">
        <v>1957</v>
      </c>
      <c r="R748" s="248">
        <v>649.5</v>
      </c>
      <c r="S748" s="248">
        <v>250</v>
      </c>
      <c r="T748" s="249">
        <f t="shared" ref="T748" si="68">R748*S748</f>
        <v>162375</v>
      </c>
      <c r="U748" s="249">
        <f t="shared" si="61"/>
        <v>181860.00000000003</v>
      </c>
      <c r="V748" s="108"/>
      <c r="W748" s="112">
        <v>2016</v>
      </c>
      <c r="X748" s="103"/>
      <c r="Y748" s="30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</row>
    <row r="749" spans="1:50" s="29" customFormat="1" ht="50.1" customHeight="1">
      <c r="A749" s="57" t="s">
        <v>4919</v>
      </c>
      <c r="B749" s="103" t="s">
        <v>5974</v>
      </c>
      <c r="C749" s="104" t="s">
        <v>2001</v>
      </c>
      <c r="D749" s="104" t="s">
        <v>1974</v>
      </c>
      <c r="E749" s="104" t="s">
        <v>2002</v>
      </c>
      <c r="F749" s="104" t="s">
        <v>2003</v>
      </c>
      <c r="G749" s="103" t="s">
        <v>631</v>
      </c>
      <c r="H749" s="103">
        <v>0</v>
      </c>
      <c r="I749" s="112">
        <v>590000000</v>
      </c>
      <c r="J749" s="112" t="s">
        <v>5</v>
      </c>
      <c r="K749" s="103" t="s">
        <v>422</v>
      </c>
      <c r="L749" s="112" t="s">
        <v>67</v>
      </c>
      <c r="M749" s="103" t="s">
        <v>54</v>
      </c>
      <c r="N749" s="103" t="s">
        <v>1945</v>
      </c>
      <c r="O749" s="103" t="s">
        <v>1946</v>
      </c>
      <c r="P749" s="112">
        <v>112</v>
      </c>
      <c r="Q749" s="103" t="s">
        <v>1957</v>
      </c>
      <c r="R749" s="248">
        <v>420</v>
      </c>
      <c r="S749" s="248">
        <v>186</v>
      </c>
      <c r="T749" s="249">
        <v>0</v>
      </c>
      <c r="U749" s="249">
        <f t="shared" si="61"/>
        <v>0</v>
      </c>
      <c r="V749" s="108"/>
      <c r="W749" s="112">
        <v>2016</v>
      </c>
      <c r="X749" s="103">
        <v>14.19</v>
      </c>
      <c r="Y749" s="30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</row>
    <row r="750" spans="1:50" s="29" customFormat="1" ht="50.1" customHeight="1">
      <c r="A750" s="57" t="s">
        <v>7016</v>
      </c>
      <c r="B750" s="103" t="s">
        <v>5974</v>
      </c>
      <c r="C750" s="104" t="s">
        <v>2001</v>
      </c>
      <c r="D750" s="104" t="s">
        <v>1974</v>
      </c>
      <c r="E750" s="104" t="s">
        <v>2002</v>
      </c>
      <c r="F750" s="104" t="s">
        <v>2003</v>
      </c>
      <c r="G750" s="103" t="s">
        <v>631</v>
      </c>
      <c r="H750" s="103">
        <v>0</v>
      </c>
      <c r="I750" s="112">
        <v>590000000</v>
      </c>
      <c r="J750" s="112" t="s">
        <v>5</v>
      </c>
      <c r="K750" s="103" t="s">
        <v>422</v>
      </c>
      <c r="L750" s="112" t="s">
        <v>67</v>
      </c>
      <c r="M750" s="103" t="s">
        <v>54</v>
      </c>
      <c r="N750" s="103" t="s">
        <v>1951</v>
      </c>
      <c r="O750" s="103" t="s">
        <v>1946</v>
      </c>
      <c r="P750" s="112">
        <v>112</v>
      </c>
      <c r="Q750" s="103" t="s">
        <v>1957</v>
      </c>
      <c r="R750" s="248">
        <v>420</v>
      </c>
      <c r="S750" s="248">
        <v>268</v>
      </c>
      <c r="T750" s="249">
        <v>0</v>
      </c>
      <c r="U750" s="249">
        <f t="shared" si="61"/>
        <v>0</v>
      </c>
      <c r="V750" s="108"/>
      <c r="W750" s="112">
        <v>2016</v>
      </c>
      <c r="X750" s="103">
        <v>11</v>
      </c>
      <c r="Y750" s="30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</row>
    <row r="751" spans="1:50" s="29" customFormat="1" ht="50.1" customHeight="1">
      <c r="A751" s="57" t="s">
        <v>8502</v>
      </c>
      <c r="B751" s="103" t="s">
        <v>5974</v>
      </c>
      <c r="C751" s="104" t="s">
        <v>2001</v>
      </c>
      <c r="D751" s="104" t="s">
        <v>1974</v>
      </c>
      <c r="E751" s="104" t="s">
        <v>2002</v>
      </c>
      <c r="F751" s="104" t="s">
        <v>2003</v>
      </c>
      <c r="G751" s="103" t="s">
        <v>631</v>
      </c>
      <c r="H751" s="103">
        <v>0</v>
      </c>
      <c r="I751" s="112">
        <v>590000000</v>
      </c>
      <c r="J751" s="112" t="s">
        <v>5</v>
      </c>
      <c r="K751" s="103" t="s">
        <v>8494</v>
      </c>
      <c r="L751" s="112" t="s">
        <v>67</v>
      </c>
      <c r="M751" s="103" t="s">
        <v>54</v>
      </c>
      <c r="N751" s="103" t="s">
        <v>1951</v>
      </c>
      <c r="O751" s="103" t="s">
        <v>1946</v>
      </c>
      <c r="P751" s="112">
        <v>112</v>
      </c>
      <c r="Q751" s="103" t="s">
        <v>1957</v>
      </c>
      <c r="R751" s="248">
        <v>420</v>
      </c>
      <c r="S751" s="248">
        <v>268</v>
      </c>
      <c r="T751" s="249">
        <f t="shared" ref="T751" si="69">R751*S751</f>
        <v>112560</v>
      </c>
      <c r="U751" s="249">
        <f t="shared" si="61"/>
        <v>126067.20000000001</v>
      </c>
      <c r="V751" s="108"/>
      <c r="W751" s="112">
        <v>2016</v>
      </c>
      <c r="X751" s="103"/>
      <c r="Y751" s="30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</row>
    <row r="752" spans="1:50" s="29" customFormat="1" ht="50.1" customHeight="1">
      <c r="A752" s="57" t="s">
        <v>4920</v>
      </c>
      <c r="B752" s="103" t="s">
        <v>5974</v>
      </c>
      <c r="C752" s="104" t="s">
        <v>2004</v>
      </c>
      <c r="D752" s="104" t="s">
        <v>1974</v>
      </c>
      <c r="E752" s="104" t="s">
        <v>2005</v>
      </c>
      <c r="F752" s="104" t="s">
        <v>2006</v>
      </c>
      <c r="G752" s="103" t="s">
        <v>631</v>
      </c>
      <c r="H752" s="103">
        <v>0</v>
      </c>
      <c r="I752" s="112">
        <v>590000000</v>
      </c>
      <c r="J752" s="112" t="s">
        <v>5</v>
      </c>
      <c r="K752" s="103" t="s">
        <v>422</v>
      </c>
      <c r="L752" s="112" t="s">
        <v>67</v>
      </c>
      <c r="M752" s="103" t="s">
        <v>54</v>
      </c>
      <c r="N752" s="103" t="s">
        <v>1945</v>
      </c>
      <c r="O752" s="103" t="s">
        <v>1946</v>
      </c>
      <c r="P752" s="112">
        <v>112</v>
      </c>
      <c r="Q752" s="103" t="s">
        <v>1957</v>
      </c>
      <c r="R752" s="248">
        <v>10000</v>
      </c>
      <c r="S752" s="248">
        <v>186</v>
      </c>
      <c r="T752" s="249">
        <v>0</v>
      </c>
      <c r="U752" s="249">
        <f t="shared" si="61"/>
        <v>0</v>
      </c>
      <c r="V752" s="108"/>
      <c r="W752" s="112">
        <v>2016</v>
      </c>
      <c r="X752" s="103">
        <v>14.19</v>
      </c>
      <c r="Y752" s="30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</row>
    <row r="753" spans="1:50" s="29" customFormat="1" ht="50.1" customHeight="1">
      <c r="A753" s="57" t="s">
        <v>7017</v>
      </c>
      <c r="B753" s="103" t="s">
        <v>5974</v>
      </c>
      <c r="C753" s="104" t="s">
        <v>2004</v>
      </c>
      <c r="D753" s="104" t="s">
        <v>1974</v>
      </c>
      <c r="E753" s="104" t="s">
        <v>2005</v>
      </c>
      <c r="F753" s="104" t="s">
        <v>2006</v>
      </c>
      <c r="G753" s="103" t="s">
        <v>631</v>
      </c>
      <c r="H753" s="103">
        <v>0</v>
      </c>
      <c r="I753" s="112">
        <v>590000000</v>
      </c>
      <c r="J753" s="112" t="s">
        <v>5</v>
      </c>
      <c r="K753" s="103" t="s">
        <v>422</v>
      </c>
      <c r="L753" s="112" t="s">
        <v>67</v>
      </c>
      <c r="M753" s="103" t="s">
        <v>54</v>
      </c>
      <c r="N753" s="103" t="s">
        <v>1951</v>
      </c>
      <c r="O753" s="103" t="s">
        <v>1946</v>
      </c>
      <c r="P753" s="112">
        <v>112</v>
      </c>
      <c r="Q753" s="103" t="s">
        <v>1957</v>
      </c>
      <c r="R753" s="248">
        <v>10000</v>
      </c>
      <c r="S753" s="248">
        <v>400</v>
      </c>
      <c r="T753" s="249">
        <v>0</v>
      </c>
      <c r="U753" s="249">
        <f t="shared" si="61"/>
        <v>0</v>
      </c>
      <c r="V753" s="108"/>
      <c r="W753" s="112">
        <v>2016</v>
      </c>
      <c r="X753" s="103">
        <v>11</v>
      </c>
      <c r="Y753" s="30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</row>
    <row r="754" spans="1:50" s="29" customFormat="1" ht="50.1" customHeight="1">
      <c r="A754" s="57" t="s">
        <v>8503</v>
      </c>
      <c r="B754" s="103" t="s">
        <v>5974</v>
      </c>
      <c r="C754" s="104" t="s">
        <v>2004</v>
      </c>
      <c r="D754" s="104" t="s">
        <v>1974</v>
      </c>
      <c r="E754" s="104" t="s">
        <v>2005</v>
      </c>
      <c r="F754" s="104" t="s">
        <v>2006</v>
      </c>
      <c r="G754" s="103" t="s">
        <v>631</v>
      </c>
      <c r="H754" s="103">
        <v>0</v>
      </c>
      <c r="I754" s="112">
        <v>590000000</v>
      </c>
      <c r="J754" s="112" t="s">
        <v>5</v>
      </c>
      <c r="K754" s="103" t="s">
        <v>8494</v>
      </c>
      <c r="L754" s="112" t="s">
        <v>67</v>
      </c>
      <c r="M754" s="103" t="s">
        <v>54</v>
      </c>
      <c r="N754" s="103" t="s">
        <v>1951</v>
      </c>
      <c r="O754" s="103" t="s">
        <v>1946</v>
      </c>
      <c r="P754" s="112">
        <v>112</v>
      </c>
      <c r="Q754" s="103" t="s">
        <v>1957</v>
      </c>
      <c r="R754" s="248">
        <v>10000</v>
      </c>
      <c r="S754" s="248">
        <v>400</v>
      </c>
      <c r="T754" s="249">
        <f t="shared" ref="T754" si="70">R754*S754</f>
        <v>4000000</v>
      </c>
      <c r="U754" s="249">
        <f t="shared" si="61"/>
        <v>4480000</v>
      </c>
      <c r="V754" s="108"/>
      <c r="W754" s="112">
        <v>2016</v>
      </c>
      <c r="X754" s="103"/>
      <c r="Y754" s="30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</row>
    <row r="755" spans="1:50" s="29" customFormat="1" ht="50.1" customHeight="1">
      <c r="A755" s="57" t="s">
        <v>4921</v>
      </c>
      <c r="B755" s="103" t="s">
        <v>5974</v>
      </c>
      <c r="C755" s="104" t="s">
        <v>2007</v>
      </c>
      <c r="D755" s="104" t="s">
        <v>1974</v>
      </c>
      <c r="E755" s="104" t="s">
        <v>2008</v>
      </c>
      <c r="F755" s="104" t="s">
        <v>2009</v>
      </c>
      <c r="G755" s="103" t="s">
        <v>631</v>
      </c>
      <c r="H755" s="103">
        <v>0</v>
      </c>
      <c r="I755" s="112">
        <v>590000000</v>
      </c>
      <c r="J755" s="112" t="s">
        <v>5</v>
      </c>
      <c r="K755" s="103" t="s">
        <v>422</v>
      </c>
      <c r="L755" s="112" t="s">
        <v>67</v>
      </c>
      <c r="M755" s="103" t="s">
        <v>54</v>
      </c>
      <c r="N755" s="103" t="s">
        <v>1945</v>
      </c>
      <c r="O755" s="103" t="s">
        <v>1946</v>
      </c>
      <c r="P755" s="112">
        <v>112</v>
      </c>
      <c r="Q755" s="103" t="s">
        <v>1957</v>
      </c>
      <c r="R755" s="248">
        <v>216.5</v>
      </c>
      <c r="S755" s="248">
        <v>186</v>
      </c>
      <c r="T755" s="249">
        <v>0</v>
      </c>
      <c r="U755" s="249">
        <f t="shared" si="61"/>
        <v>0</v>
      </c>
      <c r="V755" s="108"/>
      <c r="W755" s="112">
        <v>2016</v>
      </c>
      <c r="X755" s="103">
        <v>14.19</v>
      </c>
      <c r="Y755" s="30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</row>
    <row r="756" spans="1:50" s="29" customFormat="1" ht="50.1" customHeight="1">
      <c r="A756" s="57" t="s">
        <v>7018</v>
      </c>
      <c r="B756" s="103" t="s">
        <v>5974</v>
      </c>
      <c r="C756" s="104" t="s">
        <v>2007</v>
      </c>
      <c r="D756" s="104" t="s">
        <v>1974</v>
      </c>
      <c r="E756" s="104" t="s">
        <v>2008</v>
      </c>
      <c r="F756" s="104" t="s">
        <v>2009</v>
      </c>
      <c r="G756" s="103" t="s">
        <v>631</v>
      </c>
      <c r="H756" s="103">
        <v>0</v>
      </c>
      <c r="I756" s="112">
        <v>590000000</v>
      </c>
      <c r="J756" s="112" t="s">
        <v>5</v>
      </c>
      <c r="K756" s="103" t="s">
        <v>422</v>
      </c>
      <c r="L756" s="112" t="s">
        <v>67</v>
      </c>
      <c r="M756" s="103" t="s">
        <v>54</v>
      </c>
      <c r="N756" s="103" t="s">
        <v>1951</v>
      </c>
      <c r="O756" s="103" t="s">
        <v>1946</v>
      </c>
      <c r="P756" s="112">
        <v>112</v>
      </c>
      <c r="Q756" s="103" t="s">
        <v>1957</v>
      </c>
      <c r="R756" s="248">
        <v>216.5</v>
      </c>
      <c r="S756" s="248">
        <v>280</v>
      </c>
      <c r="T756" s="249">
        <v>0</v>
      </c>
      <c r="U756" s="249">
        <f t="shared" si="61"/>
        <v>0</v>
      </c>
      <c r="V756" s="108"/>
      <c r="W756" s="112">
        <v>2016</v>
      </c>
      <c r="X756" s="103">
        <v>11</v>
      </c>
      <c r="Y756" s="30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</row>
    <row r="757" spans="1:50" s="29" customFormat="1" ht="50.1" customHeight="1">
      <c r="A757" s="57" t="s">
        <v>8504</v>
      </c>
      <c r="B757" s="103" t="s">
        <v>5974</v>
      </c>
      <c r="C757" s="104" t="s">
        <v>2007</v>
      </c>
      <c r="D757" s="104" t="s">
        <v>1974</v>
      </c>
      <c r="E757" s="104" t="s">
        <v>2008</v>
      </c>
      <c r="F757" s="104" t="s">
        <v>2009</v>
      </c>
      <c r="G757" s="103" t="s">
        <v>631</v>
      </c>
      <c r="H757" s="103">
        <v>0</v>
      </c>
      <c r="I757" s="112">
        <v>590000000</v>
      </c>
      <c r="J757" s="112" t="s">
        <v>5</v>
      </c>
      <c r="K757" s="103" t="s">
        <v>8494</v>
      </c>
      <c r="L757" s="112" t="s">
        <v>67</v>
      </c>
      <c r="M757" s="103" t="s">
        <v>54</v>
      </c>
      <c r="N757" s="103" t="s">
        <v>1951</v>
      </c>
      <c r="O757" s="103" t="s">
        <v>1946</v>
      </c>
      <c r="P757" s="112">
        <v>112</v>
      </c>
      <c r="Q757" s="103" t="s">
        <v>1957</v>
      </c>
      <c r="R757" s="248">
        <v>216.5</v>
      </c>
      <c r="S757" s="248">
        <v>280</v>
      </c>
      <c r="T757" s="249">
        <f t="shared" ref="T757" si="71">R757*S757</f>
        <v>60620</v>
      </c>
      <c r="U757" s="249">
        <f t="shared" si="61"/>
        <v>67894.400000000009</v>
      </c>
      <c r="V757" s="108"/>
      <c r="W757" s="112">
        <v>2016</v>
      </c>
      <c r="X757" s="103"/>
      <c r="Y757" s="30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</row>
    <row r="758" spans="1:50" s="29" customFormat="1" ht="50.1" customHeight="1">
      <c r="A758" s="57" t="s">
        <v>4922</v>
      </c>
      <c r="B758" s="103" t="s">
        <v>5974</v>
      </c>
      <c r="C758" s="104" t="s">
        <v>2010</v>
      </c>
      <c r="D758" s="104" t="s">
        <v>1974</v>
      </c>
      <c r="E758" s="104" t="s">
        <v>2011</v>
      </c>
      <c r="F758" s="104" t="s">
        <v>2012</v>
      </c>
      <c r="G758" s="103" t="s">
        <v>631</v>
      </c>
      <c r="H758" s="103">
        <v>0</v>
      </c>
      <c r="I758" s="112">
        <v>590000000</v>
      </c>
      <c r="J758" s="112" t="s">
        <v>5</v>
      </c>
      <c r="K758" s="103" t="s">
        <v>422</v>
      </c>
      <c r="L758" s="112" t="s">
        <v>67</v>
      </c>
      <c r="M758" s="103" t="s">
        <v>54</v>
      </c>
      <c r="N758" s="103" t="s">
        <v>1945</v>
      </c>
      <c r="O758" s="103" t="s">
        <v>1946</v>
      </c>
      <c r="P758" s="112">
        <v>112</v>
      </c>
      <c r="Q758" s="103" t="s">
        <v>1957</v>
      </c>
      <c r="R758" s="248">
        <v>2665</v>
      </c>
      <c r="S758" s="248">
        <v>143</v>
      </c>
      <c r="T758" s="249">
        <v>0</v>
      </c>
      <c r="U758" s="249">
        <f t="shared" si="61"/>
        <v>0</v>
      </c>
      <c r="V758" s="108"/>
      <c r="W758" s="112">
        <v>2016</v>
      </c>
      <c r="X758" s="103">
        <v>14.19</v>
      </c>
      <c r="Y758" s="30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</row>
    <row r="759" spans="1:50" s="29" customFormat="1" ht="50.1" customHeight="1">
      <c r="A759" s="57" t="s">
        <v>7019</v>
      </c>
      <c r="B759" s="103" t="s">
        <v>5974</v>
      </c>
      <c r="C759" s="104" t="s">
        <v>2010</v>
      </c>
      <c r="D759" s="104" t="s">
        <v>1974</v>
      </c>
      <c r="E759" s="104" t="s">
        <v>2011</v>
      </c>
      <c r="F759" s="104" t="s">
        <v>2012</v>
      </c>
      <c r="G759" s="103" t="s">
        <v>631</v>
      </c>
      <c r="H759" s="103">
        <v>0</v>
      </c>
      <c r="I759" s="112">
        <v>590000000</v>
      </c>
      <c r="J759" s="112" t="s">
        <v>5</v>
      </c>
      <c r="K759" s="103" t="s">
        <v>422</v>
      </c>
      <c r="L759" s="112" t="s">
        <v>67</v>
      </c>
      <c r="M759" s="103" t="s">
        <v>54</v>
      </c>
      <c r="N759" s="103" t="s">
        <v>1951</v>
      </c>
      <c r="O759" s="103" t="s">
        <v>1946</v>
      </c>
      <c r="P759" s="112">
        <v>112</v>
      </c>
      <c r="Q759" s="103" t="s">
        <v>1957</v>
      </c>
      <c r="R759" s="248">
        <v>2665</v>
      </c>
      <c r="S759" s="248">
        <v>205</v>
      </c>
      <c r="T759" s="249">
        <v>0</v>
      </c>
      <c r="U759" s="249">
        <f t="shared" ref="U759:U784" si="72">T759*1.12</f>
        <v>0</v>
      </c>
      <c r="V759" s="108"/>
      <c r="W759" s="112">
        <v>2016</v>
      </c>
      <c r="X759" s="103">
        <v>11.19</v>
      </c>
      <c r="Y759" s="30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</row>
    <row r="760" spans="1:50" s="29" customFormat="1" ht="50.1" customHeight="1">
      <c r="A760" s="57" t="s">
        <v>8505</v>
      </c>
      <c r="B760" s="103" t="s">
        <v>5974</v>
      </c>
      <c r="C760" s="104" t="s">
        <v>2010</v>
      </c>
      <c r="D760" s="104" t="s">
        <v>1974</v>
      </c>
      <c r="E760" s="104" t="s">
        <v>2011</v>
      </c>
      <c r="F760" s="104" t="s">
        <v>2012</v>
      </c>
      <c r="G760" s="103" t="s">
        <v>631</v>
      </c>
      <c r="H760" s="103">
        <v>0</v>
      </c>
      <c r="I760" s="112">
        <v>590000000</v>
      </c>
      <c r="J760" s="112" t="s">
        <v>5</v>
      </c>
      <c r="K760" s="103" t="s">
        <v>8494</v>
      </c>
      <c r="L760" s="112" t="s">
        <v>67</v>
      </c>
      <c r="M760" s="103" t="s">
        <v>54</v>
      </c>
      <c r="N760" s="103" t="s">
        <v>1951</v>
      </c>
      <c r="O760" s="103" t="s">
        <v>1946</v>
      </c>
      <c r="P760" s="112">
        <v>112</v>
      </c>
      <c r="Q760" s="103" t="s">
        <v>1957</v>
      </c>
      <c r="R760" s="248">
        <v>2665</v>
      </c>
      <c r="S760" s="248">
        <v>230</v>
      </c>
      <c r="T760" s="249">
        <f t="shared" ref="T760" si="73">R760*S760</f>
        <v>612950</v>
      </c>
      <c r="U760" s="249">
        <f t="shared" si="72"/>
        <v>686504.00000000012</v>
      </c>
      <c r="V760" s="108"/>
      <c r="W760" s="112">
        <v>2016</v>
      </c>
      <c r="X760" s="103"/>
      <c r="Y760" s="30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</row>
    <row r="761" spans="1:50" s="29" customFormat="1" ht="50.1" customHeight="1">
      <c r="A761" s="57" t="s">
        <v>4923</v>
      </c>
      <c r="B761" s="103" t="s">
        <v>5974</v>
      </c>
      <c r="C761" s="104" t="s">
        <v>2013</v>
      </c>
      <c r="D761" s="104" t="s">
        <v>1974</v>
      </c>
      <c r="E761" s="104" t="s">
        <v>2014</v>
      </c>
      <c r="F761" s="104" t="s">
        <v>2014</v>
      </c>
      <c r="G761" s="103" t="s">
        <v>631</v>
      </c>
      <c r="H761" s="103">
        <v>0</v>
      </c>
      <c r="I761" s="112">
        <v>590000000</v>
      </c>
      <c r="J761" s="112" t="s">
        <v>5</v>
      </c>
      <c r="K761" s="103" t="s">
        <v>422</v>
      </c>
      <c r="L761" s="112" t="s">
        <v>67</v>
      </c>
      <c r="M761" s="103" t="s">
        <v>54</v>
      </c>
      <c r="N761" s="103" t="s">
        <v>1945</v>
      </c>
      <c r="O761" s="103" t="s">
        <v>1946</v>
      </c>
      <c r="P761" s="112">
        <v>112</v>
      </c>
      <c r="Q761" s="103" t="s">
        <v>1957</v>
      </c>
      <c r="R761" s="248">
        <v>433</v>
      </c>
      <c r="S761" s="248">
        <v>171</v>
      </c>
      <c r="T761" s="249">
        <v>0</v>
      </c>
      <c r="U761" s="249">
        <f t="shared" si="72"/>
        <v>0</v>
      </c>
      <c r="V761" s="108"/>
      <c r="W761" s="112">
        <v>2016</v>
      </c>
      <c r="X761" s="103">
        <v>14.19</v>
      </c>
      <c r="Y761" s="30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</row>
    <row r="762" spans="1:50" s="29" customFormat="1" ht="50.1" customHeight="1">
      <c r="A762" s="57" t="s">
        <v>7020</v>
      </c>
      <c r="B762" s="103" t="s">
        <v>5974</v>
      </c>
      <c r="C762" s="104" t="s">
        <v>2013</v>
      </c>
      <c r="D762" s="104" t="s">
        <v>1974</v>
      </c>
      <c r="E762" s="104" t="s">
        <v>2014</v>
      </c>
      <c r="F762" s="104" t="s">
        <v>2014</v>
      </c>
      <c r="G762" s="103" t="s">
        <v>631</v>
      </c>
      <c r="H762" s="103">
        <v>0</v>
      </c>
      <c r="I762" s="112">
        <v>590000000</v>
      </c>
      <c r="J762" s="112" t="s">
        <v>5</v>
      </c>
      <c r="K762" s="103" t="s">
        <v>422</v>
      </c>
      <c r="L762" s="112" t="s">
        <v>67</v>
      </c>
      <c r="M762" s="103" t="s">
        <v>54</v>
      </c>
      <c r="N762" s="103" t="s">
        <v>1951</v>
      </c>
      <c r="O762" s="103" t="s">
        <v>1946</v>
      </c>
      <c r="P762" s="112">
        <v>112</v>
      </c>
      <c r="Q762" s="103" t="s">
        <v>1957</v>
      </c>
      <c r="R762" s="248">
        <v>433</v>
      </c>
      <c r="S762" s="248">
        <v>234</v>
      </c>
      <c r="T762" s="249">
        <v>0</v>
      </c>
      <c r="U762" s="249">
        <f t="shared" si="72"/>
        <v>0</v>
      </c>
      <c r="V762" s="108"/>
      <c r="W762" s="112">
        <v>2016</v>
      </c>
      <c r="X762" s="103">
        <v>11.19</v>
      </c>
      <c r="Y762" s="30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</row>
    <row r="763" spans="1:50" s="29" customFormat="1" ht="50.1" customHeight="1">
      <c r="A763" s="57" t="s">
        <v>8506</v>
      </c>
      <c r="B763" s="103" t="s">
        <v>5974</v>
      </c>
      <c r="C763" s="104" t="s">
        <v>2013</v>
      </c>
      <c r="D763" s="104" t="s">
        <v>1974</v>
      </c>
      <c r="E763" s="104" t="s">
        <v>2014</v>
      </c>
      <c r="F763" s="104" t="s">
        <v>2014</v>
      </c>
      <c r="G763" s="103" t="s">
        <v>631</v>
      </c>
      <c r="H763" s="103">
        <v>0</v>
      </c>
      <c r="I763" s="112">
        <v>590000000</v>
      </c>
      <c r="J763" s="112" t="s">
        <v>5</v>
      </c>
      <c r="K763" s="103" t="s">
        <v>8494</v>
      </c>
      <c r="L763" s="112" t="s">
        <v>67</v>
      </c>
      <c r="M763" s="103" t="s">
        <v>54</v>
      </c>
      <c r="N763" s="103" t="s">
        <v>1951</v>
      </c>
      <c r="O763" s="103" t="s">
        <v>1946</v>
      </c>
      <c r="P763" s="112">
        <v>112</v>
      </c>
      <c r="Q763" s="103" t="s">
        <v>1957</v>
      </c>
      <c r="R763" s="248">
        <v>433</v>
      </c>
      <c r="S763" s="248">
        <v>250</v>
      </c>
      <c r="T763" s="249">
        <f t="shared" ref="T763" si="74">R763*S763</f>
        <v>108250</v>
      </c>
      <c r="U763" s="249">
        <f t="shared" si="72"/>
        <v>121240.00000000001</v>
      </c>
      <c r="V763" s="108"/>
      <c r="W763" s="112">
        <v>2016</v>
      </c>
      <c r="X763" s="103"/>
      <c r="Y763" s="30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</row>
    <row r="764" spans="1:50" s="29" customFormat="1" ht="50.1" customHeight="1">
      <c r="A764" s="57" t="s">
        <v>4924</v>
      </c>
      <c r="B764" s="103" t="s">
        <v>5974</v>
      </c>
      <c r="C764" s="104" t="s">
        <v>2015</v>
      </c>
      <c r="D764" s="104" t="s">
        <v>1974</v>
      </c>
      <c r="E764" s="104" t="s">
        <v>2016</v>
      </c>
      <c r="F764" s="104" t="s">
        <v>2016</v>
      </c>
      <c r="G764" s="103" t="s">
        <v>631</v>
      </c>
      <c r="H764" s="103">
        <v>0</v>
      </c>
      <c r="I764" s="112">
        <v>590000000</v>
      </c>
      <c r="J764" s="112" t="s">
        <v>5</v>
      </c>
      <c r="K764" s="103" t="s">
        <v>422</v>
      </c>
      <c r="L764" s="112" t="s">
        <v>67</v>
      </c>
      <c r="M764" s="103" t="s">
        <v>54</v>
      </c>
      <c r="N764" s="103" t="s">
        <v>1945</v>
      </c>
      <c r="O764" s="103" t="s">
        <v>1946</v>
      </c>
      <c r="P764" s="112">
        <v>112</v>
      </c>
      <c r="Q764" s="103" t="s">
        <v>1957</v>
      </c>
      <c r="R764" s="248">
        <v>1515.5</v>
      </c>
      <c r="S764" s="248">
        <v>348</v>
      </c>
      <c r="T764" s="249">
        <v>0</v>
      </c>
      <c r="U764" s="249">
        <f t="shared" si="72"/>
        <v>0</v>
      </c>
      <c r="V764" s="108"/>
      <c r="W764" s="112">
        <v>2016</v>
      </c>
      <c r="X764" s="103">
        <v>14.19</v>
      </c>
      <c r="Y764" s="30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</row>
    <row r="765" spans="1:50" s="29" customFormat="1" ht="50.1" customHeight="1">
      <c r="A765" s="57" t="s">
        <v>7021</v>
      </c>
      <c r="B765" s="103" t="s">
        <v>5974</v>
      </c>
      <c r="C765" s="104" t="s">
        <v>2015</v>
      </c>
      <c r="D765" s="104" t="s">
        <v>1974</v>
      </c>
      <c r="E765" s="104" t="s">
        <v>2016</v>
      </c>
      <c r="F765" s="104" t="s">
        <v>2016</v>
      </c>
      <c r="G765" s="103" t="s">
        <v>631</v>
      </c>
      <c r="H765" s="103">
        <v>0</v>
      </c>
      <c r="I765" s="112">
        <v>590000000</v>
      </c>
      <c r="J765" s="112" t="s">
        <v>5</v>
      </c>
      <c r="K765" s="103" t="s">
        <v>422</v>
      </c>
      <c r="L765" s="112" t="s">
        <v>67</v>
      </c>
      <c r="M765" s="103" t="s">
        <v>54</v>
      </c>
      <c r="N765" s="103" t="s">
        <v>1951</v>
      </c>
      <c r="O765" s="103" t="s">
        <v>1946</v>
      </c>
      <c r="P765" s="112">
        <v>112</v>
      </c>
      <c r="Q765" s="103" t="s">
        <v>1957</v>
      </c>
      <c r="R765" s="248">
        <v>1515.5</v>
      </c>
      <c r="S765" s="248">
        <v>312.5</v>
      </c>
      <c r="T765" s="249">
        <v>0</v>
      </c>
      <c r="U765" s="249">
        <f t="shared" si="72"/>
        <v>0</v>
      </c>
      <c r="V765" s="108"/>
      <c r="W765" s="112">
        <v>2016</v>
      </c>
      <c r="X765" s="103">
        <v>11</v>
      </c>
      <c r="Y765" s="30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</row>
    <row r="766" spans="1:50" s="29" customFormat="1" ht="50.1" customHeight="1">
      <c r="A766" s="57" t="s">
        <v>8507</v>
      </c>
      <c r="B766" s="103" t="s">
        <v>5974</v>
      </c>
      <c r="C766" s="104" t="s">
        <v>2015</v>
      </c>
      <c r="D766" s="104" t="s">
        <v>1974</v>
      </c>
      <c r="E766" s="104" t="s">
        <v>2016</v>
      </c>
      <c r="F766" s="104" t="s">
        <v>2016</v>
      </c>
      <c r="G766" s="103" t="s">
        <v>631</v>
      </c>
      <c r="H766" s="103">
        <v>0</v>
      </c>
      <c r="I766" s="112">
        <v>590000000</v>
      </c>
      <c r="J766" s="112" t="s">
        <v>5</v>
      </c>
      <c r="K766" s="103" t="s">
        <v>8494</v>
      </c>
      <c r="L766" s="112" t="s">
        <v>67</v>
      </c>
      <c r="M766" s="103" t="s">
        <v>54</v>
      </c>
      <c r="N766" s="103" t="s">
        <v>1951</v>
      </c>
      <c r="O766" s="103" t="s">
        <v>1946</v>
      </c>
      <c r="P766" s="112">
        <v>112</v>
      </c>
      <c r="Q766" s="103" t="s">
        <v>1957</v>
      </c>
      <c r="R766" s="248">
        <v>1515.5</v>
      </c>
      <c r="S766" s="248">
        <v>312.5</v>
      </c>
      <c r="T766" s="249">
        <f t="shared" ref="T766" si="75">R766*S766</f>
        <v>473593.75</v>
      </c>
      <c r="U766" s="249">
        <f t="shared" si="72"/>
        <v>530425</v>
      </c>
      <c r="V766" s="108"/>
      <c r="W766" s="112">
        <v>2016</v>
      </c>
      <c r="X766" s="103"/>
      <c r="Y766" s="30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</row>
    <row r="767" spans="1:50" s="29" customFormat="1" ht="50.1" customHeight="1">
      <c r="A767" s="57" t="s">
        <v>4925</v>
      </c>
      <c r="B767" s="103" t="s">
        <v>5974</v>
      </c>
      <c r="C767" s="104" t="s">
        <v>2017</v>
      </c>
      <c r="D767" s="104" t="s">
        <v>1974</v>
      </c>
      <c r="E767" s="104" t="s">
        <v>2018</v>
      </c>
      <c r="F767" s="104" t="s">
        <v>2019</v>
      </c>
      <c r="G767" s="103" t="s">
        <v>631</v>
      </c>
      <c r="H767" s="103">
        <v>0</v>
      </c>
      <c r="I767" s="112">
        <v>590000000</v>
      </c>
      <c r="J767" s="112" t="s">
        <v>5</v>
      </c>
      <c r="K767" s="103" t="s">
        <v>422</v>
      </c>
      <c r="L767" s="112" t="s">
        <v>67</v>
      </c>
      <c r="M767" s="103" t="s">
        <v>54</v>
      </c>
      <c r="N767" s="103" t="s">
        <v>1945</v>
      </c>
      <c r="O767" s="103" t="s">
        <v>1946</v>
      </c>
      <c r="P767" s="112">
        <v>112</v>
      </c>
      <c r="Q767" s="103" t="s">
        <v>1957</v>
      </c>
      <c r="R767" s="248">
        <v>433</v>
      </c>
      <c r="S767" s="248">
        <v>171</v>
      </c>
      <c r="T767" s="249">
        <v>0</v>
      </c>
      <c r="U767" s="249">
        <f t="shared" si="72"/>
        <v>0</v>
      </c>
      <c r="V767" s="108"/>
      <c r="W767" s="112">
        <v>2016</v>
      </c>
      <c r="X767" s="103">
        <v>14.19</v>
      </c>
      <c r="Y767" s="30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</row>
    <row r="768" spans="1:50" s="29" customFormat="1" ht="50.1" customHeight="1">
      <c r="A768" s="57" t="s">
        <v>7022</v>
      </c>
      <c r="B768" s="103" t="s">
        <v>5974</v>
      </c>
      <c r="C768" s="104" t="s">
        <v>2017</v>
      </c>
      <c r="D768" s="104" t="s">
        <v>1974</v>
      </c>
      <c r="E768" s="104" t="s">
        <v>2018</v>
      </c>
      <c r="F768" s="104" t="s">
        <v>2019</v>
      </c>
      <c r="G768" s="103" t="s">
        <v>631</v>
      </c>
      <c r="H768" s="103">
        <v>0</v>
      </c>
      <c r="I768" s="112">
        <v>590000000</v>
      </c>
      <c r="J768" s="112" t="s">
        <v>5</v>
      </c>
      <c r="K768" s="103" t="s">
        <v>422</v>
      </c>
      <c r="L768" s="112" t="s">
        <v>67</v>
      </c>
      <c r="M768" s="103" t="s">
        <v>54</v>
      </c>
      <c r="N768" s="103" t="s">
        <v>1951</v>
      </c>
      <c r="O768" s="103" t="s">
        <v>1946</v>
      </c>
      <c r="P768" s="112">
        <v>112</v>
      </c>
      <c r="Q768" s="103" t="s">
        <v>1957</v>
      </c>
      <c r="R768" s="248">
        <v>433</v>
      </c>
      <c r="S768" s="248">
        <v>250</v>
      </c>
      <c r="T768" s="249">
        <v>0</v>
      </c>
      <c r="U768" s="249">
        <f t="shared" si="72"/>
        <v>0</v>
      </c>
      <c r="V768" s="108"/>
      <c r="W768" s="112">
        <v>2016</v>
      </c>
      <c r="X768" s="103">
        <v>11</v>
      </c>
      <c r="Y768" s="30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</row>
    <row r="769" spans="1:50" s="29" customFormat="1" ht="50.1" customHeight="1">
      <c r="A769" s="57" t="s">
        <v>8508</v>
      </c>
      <c r="B769" s="103" t="s">
        <v>5974</v>
      </c>
      <c r="C769" s="104" t="s">
        <v>2017</v>
      </c>
      <c r="D769" s="104" t="s">
        <v>1974</v>
      </c>
      <c r="E769" s="104" t="s">
        <v>2018</v>
      </c>
      <c r="F769" s="104" t="s">
        <v>2019</v>
      </c>
      <c r="G769" s="103" t="s">
        <v>631</v>
      </c>
      <c r="H769" s="103">
        <v>0</v>
      </c>
      <c r="I769" s="112">
        <v>590000000</v>
      </c>
      <c r="J769" s="112" t="s">
        <v>5</v>
      </c>
      <c r="K769" s="103" t="s">
        <v>8494</v>
      </c>
      <c r="L769" s="112" t="s">
        <v>67</v>
      </c>
      <c r="M769" s="103" t="s">
        <v>54</v>
      </c>
      <c r="N769" s="103" t="s">
        <v>1951</v>
      </c>
      <c r="O769" s="103" t="s">
        <v>1946</v>
      </c>
      <c r="P769" s="112">
        <v>112</v>
      </c>
      <c r="Q769" s="103" t="s">
        <v>1957</v>
      </c>
      <c r="R769" s="248">
        <v>433</v>
      </c>
      <c r="S769" s="248">
        <v>250</v>
      </c>
      <c r="T769" s="249">
        <f t="shared" ref="T769" si="76">R769*S769</f>
        <v>108250</v>
      </c>
      <c r="U769" s="249">
        <f t="shared" si="72"/>
        <v>121240.00000000001</v>
      </c>
      <c r="V769" s="108"/>
      <c r="W769" s="112">
        <v>2016</v>
      </c>
      <c r="X769" s="103"/>
      <c r="Y769" s="30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</row>
    <row r="770" spans="1:50" s="29" customFormat="1" ht="50.1" customHeight="1">
      <c r="A770" s="57" t="s">
        <v>4926</v>
      </c>
      <c r="B770" s="103" t="s">
        <v>5974</v>
      </c>
      <c r="C770" s="104" t="s">
        <v>2020</v>
      </c>
      <c r="D770" s="104" t="s">
        <v>1974</v>
      </c>
      <c r="E770" s="104" t="s">
        <v>2021</v>
      </c>
      <c r="F770" s="104" t="s">
        <v>2022</v>
      </c>
      <c r="G770" s="103" t="s">
        <v>631</v>
      </c>
      <c r="H770" s="103">
        <v>0</v>
      </c>
      <c r="I770" s="112">
        <v>590000000</v>
      </c>
      <c r="J770" s="112" t="s">
        <v>5</v>
      </c>
      <c r="K770" s="103" t="s">
        <v>422</v>
      </c>
      <c r="L770" s="112" t="s">
        <v>67</v>
      </c>
      <c r="M770" s="103" t="s">
        <v>54</v>
      </c>
      <c r="N770" s="103" t="s">
        <v>1945</v>
      </c>
      <c r="O770" s="103" t="s">
        <v>1946</v>
      </c>
      <c r="P770" s="112">
        <v>112</v>
      </c>
      <c r="Q770" s="103" t="s">
        <v>1957</v>
      </c>
      <c r="R770" s="248">
        <v>400</v>
      </c>
      <c r="S770" s="248">
        <v>178</v>
      </c>
      <c r="T770" s="249">
        <v>0</v>
      </c>
      <c r="U770" s="249">
        <f t="shared" si="72"/>
        <v>0</v>
      </c>
      <c r="V770" s="108"/>
      <c r="W770" s="112">
        <v>2016</v>
      </c>
      <c r="X770" s="103">
        <v>14.19</v>
      </c>
      <c r="Y770" s="30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</row>
    <row r="771" spans="1:50" s="29" customFormat="1" ht="50.1" customHeight="1">
      <c r="A771" s="57" t="s">
        <v>7023</v>
      </c>
      <c r="B771" s="103" t="s">
        <v>5974</v>
      </c>
      <c r="C771" s="104" t="s">
        <v>2020</v>
      </c>
      <c r="D771" s="104" t="s">
        <v>1974</v>
      </c>
      <c r="E771" s="104" t="s">
        <v>2021</v>
      </c>
      <c r="F771" s="104" t="s">
        <v>2022</v>
      </c>
      <c r="G771" s="103" t="s">
        <v>631</v>
      </c>
      <c r="H771" s="103">
        <v>0</v>
      </c>
      <c r="I771" s="112">
        <v>590000000</v>
      </c>
      <c r="J771" s="112" t="s">
        <v>5</v>
      </c>
      <c r="K771" s="103" t="s">
        <v>422</v>
      </c>
      <c r="L771" s="112" t="s">
        <v>67</v>
      </c>
      <c r="M771" s="103" t="s">
        <v>54</v>
      </c>
      <c r="N771" s="103" t="s">
        <v>1951</v>
      </c>
      <c r="O771" s="103" t="s">
        <v>1946</v>
      </c>
      <c r="P771" s="112">
        <v>112</v>
      </c>
      <c r="Q771" s="103" t="s">
        <v>1957</v>
      </c>
      <c r="R771" s="248">
        <v>400</v>
      </c>
      <c r="S771" s="248">
        <v>233</v>
      </c>
      <c r="T771" s="249">
        <v>0</v>
      </c>
      <c r="U771" s="249">
        <f t="shared" si="72"/>
        <v>0</v>
      </c>
      <c r="V771" s="108"/>
      <c r="W771" s="112">
        <v>2016</v>
      </c>
      <c r="X771" s="103">
        <v>11.19</v>
      </c>
      <c r="Y771" s="30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</row>
    <row r="772" spans="1:50" s="29" customFormat="1" ht="50.1" customHeight="1">
      <c r="A772" s="57" t="s">
        <v>8509</v>
      </c>
      <c r="B772" s="103" t="s">
        <v>5974</v>
      </c>
      <c r="C772" s="104" t="s">
        <v>2020</v>
      </c>
      <c r="D772" s="104" t="s">
        <v>1974</v>
      </c>
      <c r="E772" s="104" t="s">
        <v>2021</v>
      </c>
      <c r="F772" s="104" t="s">
        <v>2022</v>
      </c>
      <c r="G772" s="103" t="s">
        <v>631</v>
      </c>
      <c r="H772" s="103">
        <v>0</v>
      </c>
      <c r="I772" s="112">
        <v>590000000</v>
      </c>
      <c r="J772" s="112" t="s">
        <v>5</v>
      </c>
      <c r="K772" s="103" t="s">
        <v>8494</v>
      </c>
      <c r="L772" s="112" t="s">
        <v>67</v>
      </c>
      <c r="M772" s="103" t="s">
        <v>54</v>
      </c>
      <c r="N772" s="103" t="s">
        <v>1951</v>
      </c>
      <c r="O772" s="103" t="s">
        <v>1946</v>
      </c>
      <c r="P772" s="112">
        <v>112</v>
      </c>
      <c r="Q772" s="103" t="s">
        <v>1957</v>
      </c>
      <c r="R772" s="248">
        <v>400</v>
      </c>
      <c r="S772" s="248">
        <v>250</v>
      </c>
      <c r="T772" s="249">
        <f t="shared" ref="T772" si="77">R772*S772</f>
        <v>100000</v>
      </c>
      <c r="U772" s="249">
        <f t="shared" si="72"/>
        <v>112000.00000000001</v>
      </c>
      <c r="V772" s="108"/>
      <c r="W772" s="112">
        <v>2016</v>
      </c>
      <c r="X772" s="103"/>
      <c r="Y772" s="30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</row>
    <row r="773" spans="1:50" s="29" customFormat="1" ht="50.1" customHeight="1">
      <c r="A773" s="57" t="s">
        <v>4927</v>
      </c>
      <c r="B773" s="103" t="s">
        <v>5974</v>
      </c>
      <c r="C773" s="104" t="s">
        <v>2023</v>
      </c>
      <c r="D773" s="104" t="s">
        <v>1974</v>
      </c>
      <c r="E773" s="104" t="s">
        <v>2024</v>
      </c>
      <c r="F773" s="104" t="s">
        <v>2025</v>
      </c>
      <c r="G773" s="103" t="s">
        <v>631</v>
      </c>
      <c r="H773" s="103">
        <v>0</v>
      </c>
      <c r="I773" s="112">
        <v>590000000</v>
      </c>
      <c r="J773" s="112" t="s">
        <v>5</v>
      </c>
      <c r="K773" s="103" t="s">
        <v>422</v>
      </c>
      <c r="L773" s="112" t="s">
        <v>67</v>
      </c>
      <c r="M773" s="103" t="s">
        <v>54</v>
      </c>
      <c r="N773" s="103" t="s">
        <v>1945</v>
      </c>
      <c r="O773" s="103" t="s">
        <v>1946</v>
      </c>
      <c r="P773" s="112">
        <v>112</v>
      </c>
      <c r="Q773" s="103" t="s">
        <v>1957</v>
      </c>
      <c r="R773" s="248">
        <v>400</v>
      </c>
      <c r="S773" s="248">
        <v>178</v>
      </c>
      <c r="T773" s="249">
        <v>0</v>
      </c>
      <c r="U773" s="249">
        <f t="shared" si="72"/>
        <v>0</v>
      </c>
      <c r="V773" s="108"/>
      <c r="W773" s="112">
        <v>2016</v>
      </c>
      <c r="X773" s="103">
        <v>14.19</v>
      </c>
      <c r="Y773" s="30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</row>
    <row r="774" spans="1:50" s="29" customFormat="1" ht="50.1" customHeight="1">
      <c r="A774" s="57" t="s">
        <v>7024</v>
      </c>
      <c r="B774" s="103" t="s">
        <v>5974</v>
      </c>
      <c r="C774" s="104" t="s">
        <v>2023</v>
      </c>
      <c r="D774" s="104" t="s">
        <v>1974</v>
      </c>
      <c r="E774" s="104" t="s">
        <v>2024</v>
      </c>
      <c r="F774" s="104" t="s">
        <v>2025</v>
      </c>
      <c r="G774" s="103" t="s">
        <v>631</v>
      </c>
      <c r="H774" s="103">
        <v>0</v>
      </c>
      <c r="I774" s="112">
        <v>590000000</v>
      </c>
      <c r="J774" s="112" t="s">
        <v>5</v>
      </c>
      <c r="K774" s="103" t="s">
        <v>422</v>
      </c>
      <c r="L774" s="112" t="s">
        <v>67</v>
      </c>
      <c r="M774" s="103" t="s">
        <v>54</v>
      </c>
      <c r="N774" s="103" t="s">
        <v>1951</v>
      </c>
      <c r="O774" s="103" t="s">
        <v>1946</v>
      </c>
      <c r="P774" s="112">
        <v>112</v>
      </c>
      <c r="Q774" s="103" t="s">
        <v>1957</v>
      </c>
      <c r="R774" s="248">
        <v>400</v>
      </c>
      <c r="S774" s="248">
        <v>250</v>
      </c>
      <c r="T774" s="249">
        <v>0</v>
      </c>
      <c r="U774" s="249">
        <f t="shared" si="72"/>
        <v>0</v>
      </c>
      <c r="V774" s="108"/>
      <c r="W774" s="112">
        <v>2016</v>
      </c>
      <c r="X774" s="103">
        <v>11</v>
      </c>
      <c r="Y774" s="30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</row>
    <row r="775" spans="1:50" s="29" customFormat="1" ht="50.1" customHeight="1">
      <c r="A775" s="57" t="s">
        <v>8510</v>
      </c>
      <c r="B775" s="103" t="s">
        <v>5974</v>
      </c>
      <c r="C775" s="104" t="s">
        <v>2023</v>
      </c>
      <c r="D775" s="104" t="s">
        <v>1974</v>
      </c>
      <c r="E775" s="104" t="s">
        <v>2024</v>
      </c>
      <c r="F775" s="104" t="s">
        <v>2025</v>
      </c>
      <c r="G775" s="103" t="s">
        <v>631</v>
      </c>
      <c r="H775" s="103">
        <v>0</v>
      </c>
      <c r="I775" s="112">
        <v>590000000</v>
      </c>
      <c r="J775" s="112" t="s">
        <v>5</v>
      </c>
      <c r="K775" s="103" t="s">
        <v>8494</v>
      </c>
      <c r="L775" s="112" t="s">
        <v>67</v>
      </c>
      <c r="M775" s="103" t="s">
        <v>54</v>
      </c>
      <c r="N775" s="103" t="s">
        <v>1951</v>
      </c>
      <c r="O775" s="103" t="s">
        <v>1946</v>
      </c>
      <c r="P775" s="112">
        <v>112</v>
      </c>
      <c r="Q775" s="103" t="s">
        <v>1957</v>
      </c>
      <c r="R775" s="248">
        <v>400</v>
      </c>
      <c r="S775" s="248">
        <v>250</v>
      </c>
      <c r="T775" s="249">
        <f t="shared" ref="T775" si="78">R775*S775</f>
        <v>100000</v>
      </c>
      <c r="U775" s="249">
        <f t="shared" si="72"/>
        <v>112000.00000000001</v>
      </c>
      <c r="V775" s="108"/>
      <c r="W775" s="112">
        <v>2016</v>
      </c>
      <c r="X775" s="103"/>
      <c r="Y775" s="30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</row>
    <row r="776" spans="1:50" s="29" customFormat="1" ht="50.1" customHeight="1">
      <c r="A776" s="57" t="s">
        <v>4928</v>
      </c>
      <c r="B776" s="103" t="s">
        <v>5974</v>
      </c>
      <c r="C776" s="104" t="s">
        <v>2026</v>
      </c>
      <c r="D776" s="104" t="s">
        <v>1974</v>
      </c>
      <c r="E776" s="104" t="s">
        <v>2027</v>
      </c>
      <c r="F776" s="104" t="s">
        <v>2028</v>
      </c>
      <c r="G776" s="103" t="s">
        <v>631</v>
      </c>
      <c r="H776" s="103">
        <v>0</v>
      </c>
      <c r="I776" s="112">
        <v>590000000</v>
      </c>
      <c r="J776" s="112" t="s">
        <v>5</v>
      </c>
      <c r="K776" s="103" t="s">
        <v>422</v>
      </c>
      <c r="L776" s="112" t="s">
        <v>67</v>
      </c>
      <c r="M776" s="103" t="s">
        <v>54</v>
      </c>
      <c r="N776" s="103" t="s">
        <v>1945</v>
      </c>
      <c r="O776" s="103" t="s">
        <v>1946</v>
      </c>
      <c r="P776" s="112">
        <v>112</v>
      </c>
      <c r="Q776" s="103" t="s">
        <v>1957</v>
      </c>
      <c r="R776" s="248">
        <v>433</v>
      </c>
      <c r="S776" s="248">
        <v>180</v>
      </c>
      <c r="T776" s="249">
        <v>0</v>
      </c>
      <c r="U776" s="249">
        <f t="shared" si="72"/>
        <v>0</v>
      </c>
      <c r="V776" s="108"/>
      <c r="W776" s="112">
        <v>2016</v>
      </c>
      <c r="X776" s="103">
        <v>14.19</v>
      </c>
      <c r="Y776" s="30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</row>
    <row r="777" spans="1:50" s="29" customFormat="1" ht="50.1" customHeight="1">
      <c r="A777" s="57" t="s">
        <v>7025</v>
      </c>
      <c r="B777" s="103" t="s">
        <v>5974</v>
      </c>
      <c r="C777" s="104" t="s">
        <v>2026</v>
      </c>
      <c r="D777" s="104" t="s">
        <v>1974</v>
      </c>
      <c r="E777" s="104" t="s">
        <v>2027</v>
      </c>
      <c r="F777" s="104" t="s">
        <v>2028</v>
      </c>
      <c r="G777" s="103" t="s">
        <v>631</v>
      </c>
      <c r="H777" s="103">
        <v>0</v>
      </c>
      <c r="I777" s="112">
        <v>590000000</v>
      </c>
      <c r="J777" s="112" t="s">
        <v>5</v>
      </c>
      <c r="K777" s="103" t="s">
        <v>422</v>
      </c>
      <c r="L777" s="112" t="s">
        <v>67</v>
      </c>
      <c r="M777" s="103" t="s">
        <v>54</v>
      </c>
      <c r="N777" s="103" t="s">
        <v>1951</v>
      </c>
      <c r="O777" s="103" t="s">
        <v>1946</v>
      </c>
      <c r="P777" s="112">
        <v>112</v>
      </c>
      <c r="Q777" s="103" t="s">
        <v>1957</v>
      </c>
      <c r="R777" s="248">
        <v>433</v>
      </c>
      <c r="S777" s="248">
        <v>233</v>
      </c>
      <c r="T777" s="249">
        <v>0</v>
      </c>
      <c r="U777" s="249">
        <f t="shared" si="72"/>
        <v>0</v>
      </c>
      <c r="V777" s="108"/>
      <c r="W777" s="112">
        <v>2016</v>
      </c>
      <c r="X777" s="103">
        <v>11.19</v>
      </c>
      <c r="Y777" s="30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</row>
    <row r="778" spans="1:50" s="29" customFormat="1" ht="50.1" customHeight="1">
      <c r="A778" s="57" t="s">
        <v>8511</v>
      </c>
      <c r="B778" s="103" t="s">
        <v>5974</v>
      </c>
      <c r="C778" s="104" t="s">
        <v>2026</v>
      </c>
      <c r="D778" s="104" t="s">
        <v>1974</v>
      </c>
      <c r="E778" s="104" t="s">
        <v>2027</v>
      </c>
      <c r="F778" s="104" t="s">
        <v>2028</v>
      </c>
      <c r="G778" s="103" t="s">
        <v>631</v>
      </c>
      <c r="H778" s="103">
        <v>0</v>
      </c>
      <c r="I778" s="112">
        <v>590000000</v>
      </c>
      <c r="J778" s="112" t="s">
        <v>5</v>
      </c>
      <c r="K778" s="103" t="s">
        <v>8494</v>
      </c>
      <c r="L778" s="112" t="s">
        <v>67</v>
      </c>
      <c r="M778" s="103" t="s">
        <v>54</v>
      </c>
      <c r="N778" s="103" t="s">
        <v>1951</v>
      </c>
      <c r="O778" s="103" t="s">
        <v>1946</v>
      </c>
      <c r="P778" s="112">
        <v>112</v>
      </c>
      <c r="Q778" s="103" t="s">
        <v>1957</v>
      </c>
      <c r="R778" s="248">
        <v>433</v>
      </c>
      <c r="S778" s="248">
        <v>250</v>
      </c>
      <c r="T778" s="249">
        <f t="shared" ref="T778" si="79">R778*S778</f>
        <v>108250</v>
      </c>
      <c r="U778" s="249">
        <f t="shared" si="72"/>
        <v>121240.00000000001</v>
      </c>
      <c r="V778" s="108"/>
      <c r="W778" s="112">
        <v>2016</v>
      </c>
      <c r="X778" s="103"/>
      <c r="Y778" s="30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</row>
    <row r="779" spans="1:50" s="29" customFormat="1" ht="50.1" customHeight="1">
      <c r="A779" s="57" t="s">
        <v>4929</v>
      </c>
      <c r="B779" s="103" t="s">
        <v>5974</v>
      </c>
      <c r="C779" s="104" t="s">
        <v>2029</v>
      </c>
      <c r="D779" s="104" t="s">
        <v>1974</v>
      </c>
      <c r="E779" s="104" t="s">
        <v>2030</v>
      </c>
      <c r="F779" s="104" t="s">
        <v>2031</v>
      </c>
      <c r="G779" s="103" t="s">
        <v>631</v>
      </c>
      <c r="H779" s="103">
        <v>0</v>
      </c>
      <c r="I779" s="112">
        <v>590000000</v>
      </c>
      <c r="J779" s="112" t="s">
        <v>5</v>
      </c>
      <c r="K779" s="103" t="s">
        <v>422</v>
      </c>
      <c r="L779" s="112" t="s">
        <v>67</v>
      </c>
      <c r="M779" s="103" t="s">
        <v>54</v>
      </c>
      <c r="N779" s="103" t="s">
        <v>1945</v>
      </c>
      <c r="O779" s="103" t="s">
        <v>1946</v>
      </c>
      <c r="P779" s="112">
        <v>112</v>
      </c>
      <c r="Q779" s="103" t="s">
        <v>1957</v>
      </c>
      <c r="R779" s="248">
        <v>649.5</v>
      </c>
      <c r="S779" s="248">
        <v>180</v>
      </c>
      <c r="T779" s="249">
        <v>0</v>
      </c>
      <c r="U779" s="249">
        <f t="shared" si="72"/>
        <v>0</v>
      </c>
      <c r="V779" s="108"/>
      <c r="W779" s="112">
        <v>2016</v>
      </c>
      <c r="X779" s="103">
        <v>14.19</v>
      </c>
      <c r="Y779" s="30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</row>
    <row r="780" spans="1:50" s="29" customFormat="1" ht="50.1" customHeight="1">
      <c r="A780" s="57" t="s">
        <v>7026</v>
      </c>
      <c r="B780" s="103" t="s">
        <v>5974</v>
      </c>
      <c r="C780" s="104" t="s">
        <v>2029</v>
      </c>
      <c r="D780" s="104" t="s">
        <v>1974</v>
      </c>
      <c r="E780" s="104" t="s">
        <v>2030</v>
      </c>
      <c r="F780" s="104" t="s">
        <v>2031</v>
      </c>
      <c r="G780" s="103" t="s">
        <v>631</v>
      </c>
      <c r="H780" s="103">
        <v>0</v>
      </c>
      <c r="I780" s="112">
        <v>590000000</v>
      </c>
      <c r="J780" s="112" t="s">
        <v>5</v>
      </c>
      <c r="K780" s="103" t="s">
        <v>422</v>
      </c>
      <c r="L780" s="112" t="s">
        <v>67</v>
      </c>
      <c r="M780" s="103" t="s">
        <v>54</v>
      </c>
      <c r="N780" s="103" t="s">
        <v>1951</v>
      </c>
      <c r="O780" s="103" t="s">
        <v>1946</v>
      </c>
      <c r="P780" s="112">
        <v>112</v>
      </c>
      <c r="Q780" s="103" t="s">
        <v>1957</v>
      </c>
      <c r="R780" s="248">
        <v>649.5</v>
      </c>
      <c r="S780" s="248">
        <v>242</v>
      </c>
      <c r="T780" s="249">
        <v>0</v>
      </c>
      <c r="U780" s="249">
        <f t="shared" si="72"/>
        <v>0</v>
      </c>
      <c r="V780" s="108"/>
      <c r="W780" s="112">
        <v>2016</v>
      </c>
      <c r="X780" s="103">
        <v>11.19</v>
      </c>
      <c r="Y780" s="30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</row>
    <row r="781" spans="1:50" s="29" customFormat="1" ht="50.1" customHeight="1">
      <c r="A781" s="57" t="s">
        <v>8512</v>
      </c>
      <c r="B781" s="103" t="s">
        <v>5974</v>
      </c>
      <c r="C781" s="104" t="s">
        <v>2029</v>
      </c>
      <c r="D781" s="104" t="s">
        <v>1974</v>
      </c>
      <c r="E781" s="104" t="s">
        <v>2030</v>
      </c>
      <c r="F781" s="104" t="s">
        <v>2031</v>
      </c>
      <c r="G781" s="103" t="s">
        <v>631</v>
      </c>
      <c r="H781" s="103">
        <v>0</v>
      </c>
      <c r="I781" s="112">
        <v>590000000</v>
      </c>
      <c r="J781" s="112" t="s">
        <v>5</v>
      </c>
      <c r="K781" s="103" t="s">
        <v>8494</v>
      </c>
      <c r="L781" s="112" t="s">
        <v>67</v>
      </c>
      <c r="M781" s="103" t="s">
        <v>54</v>
      </c>
      <c r="N781" s="103" t="s">
        <v>1951</v>
      </c>
      <c r="O781" s="103" t="s">
        <v>1946</v>
      </c>
      <c r="P781" s="112">
        <v>112</v>
      </c>
      <c r="Q781" s="103" t="s">
        <v>1957</v>
      </c>
      <c r="R781" s="248">
        <v>649.5</v>
      </c>
      <c r="S781" s="248">
        <v>250</v>
      </c>
      <c r="T781" s="249">
        <f t="shared" ref="T781" si="80">R781*S781</f>
        <v>162375</v>
      </c>
      <c r="U781" s="249">
        <f t="shared" si="72"/>
        <v>181860.00000000003</v>
      </c>
      <c r="V781" s="108"/>
      <c r="W781" s="112">
        <v>2016</v>
      </c>
      <c r="X781" s="103"/>
      <c r="Y781" s="30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</row>
    <row r="782" spans="1:50" s="29" customFormat="1" ht="50.1" customHeight="1">
      <c r="A782" s="57" t="s">
        <v>4930</v>
      </c>
      <c r="B782" s="103" t="s">
        <v>5974</v>
      </c>
      <c r="C782" s="104" t="s">
        <v>2032</v>
      </c>
      <c r="D782" s="104" t="s">
        <v>1974</v>
      </c>
      <c r="E782" s="104" t="s">
        <v>2033</v>
      </c>
      <c r="F782" s="104" t="s">
        <v>2034</v>
      </c>
      <c r="G782" s="103" t="s">
        <v>631</v>
      </c>
      <c r="H782" s="103">
        <v>0</v>
      </c>
      <c r="I782" s="112">
        <v>590000000</v>
      </c>
      <c r="J782" s="112" t="s">
        <v>5</v>
      </c>
      <c r="K782" s="103" t="s">
        <v>422</v>
      </c>
      <c r="L782" s="112" t="s">
        <v>67</v>
      </c>
      <c r="M782" s="103" t="s">
        <v>54</v>
      </c>
      <c r="N782" s="103" t="s">
        <v>1945</v>
      </c>
      <c r="O782" s="103" t="s">
        <v>1946</v>
      </c>
      <c r="P782" s="112">
        <v>112</v>
      </c>
      <c r="Q782" s="103" t="s">
        <v>1957</v>
      </c>
      <c r="R782" s="248">
        <v>649.5</v>
      </c>
      <c r="S782" s="248">
        <v>565</v>
      </c>
      <c r="T782" s="249">
        <v>0</v>
      </c>
      <c r="U782" s="249">
        <f t="shared" si="72"/>
        <v>0</v>
      </c>
      <c r="V782" s="108"/>
      <c r="W782" s="112">
        <v>2016</v>
      </c>
      <c r="X782" s="103">
        <v>14.19</v>
      </c>
      <c r="Y782" s="30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</row>
    <row r="783" spans="1:50" s="29" customFormat="1" ht="50.1" customHeight="1">
      <c r="A783" s="57" t="s">
        <v>7027</v>
      </c>
      <c r="B783" s="103" t="s">
        <v>5974</v>
      </c>
      <c r="C783" s="104" t="s">
        <v>2032</v>
      </c>
      <c r="D783" s="104" t="s">
        <v>1974</v>
      </c>
      <c r="E783" s="104" t="s">
        <v>2033</v>
      </c>
      <c r="F783" s="104" t="s">
        <v>2034</v>
      </c>
      <c r="G783" s="103" t="s">
        <v>631</v>
      </c>
      <c r="H783" s="103">
        <v>0</v>
      </c>
      <c r="I783" s="112">
        <v>590000000</v>
      </c>
      <c r="J783" s="112" t="s">
        <v>5</v>
      </c>
      <c r="K783" s="103" t="s">
        <v>422</v>
      </c>
      <c r="L783" s="112" t="s">
        <v>67</v>
      </c>
      <c r="M783" s="103" t="s">
        <v>54</v>
      </c>
      <c r="N783" s="103" t="s">
        <v>1951</v>
      </c>
      <c r="O783" s="103" t="s">
        <v>1946</v>
      </c>
      <c r="P783" s="112">
        <v>112</v>
      </c>
      <c r="Q783" s="103" t="s">
        <v>1957</v>
      </c>
      <c r="R783" s="248">
        <v>649.5</v>
      </c>
      <c r="S783" s="248">
        <v>640</v>
      </c>
      <c r="T783" s="249">
        <v>0</v>
      </c>
      <c r="U783" s="249">
        <f t="shared" si="72"/>
        <v>0</v>
      </c>
      <c r="V783" s="108"/>
      <c r="W783" s="112">
        <v>2016</v>
      </c>
      <c r="X783" s="103">
        <v>11.19</v>
      </c>
      <c r="Y783" s="30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</row>
    <row r="784" spans="1:50" s="29" customFormat="1" ht="50.1" customHeight="1">
      <c r="A784" s="57" t="s">
        <v>8513</v>
      </c>
      <c r="B784" s="103" t="s">
        <v>5974</v>
      </c>
      <c r="C784" s="104" t="s">
        <v>2032</v>
      </c>
      <c r="D784" s="104" t="s">
        <v>1974</v>
      </c>
      <c r="E784" s="104" t="s">
        <v>2033</v>
      </c>
      <c r="F784" s="104" t="s">
        <v>2034</v>
      </c>
      <c r="G784" s="103" t="s">
        <v>631</v>
      </c>
      <c r="H784" s="103">
        <v>0</v>
      </c>
      <c r="I784" s="112">
        <v>590000000</v>
      </c>
      <c r="J784" s="112" t="s">
        <v>5</v>
      </c>
      <c r="K784" s="103" t="s">
        <v>8494</v>
      </c>
      <c r="L784" s="112" t="s">
        <v>67</v>
      </c>
      <c r="M784" s="103" t="s">
        <v>54</v>
      </c>
      <c r="N784" s="103" t="s">
        <v>1951</v>
      </c>
      <c r="O784" s="103" t="s">
        <v>1946</v>
      </c>
      <c r="P784" s="112">
        <v>112</v>
      </c>
      <c r="Q784" s="103" t="s">
        <v>1957</v>
      </c>
      <c r="R784" s="248">
        <v>649.5</v>
      </c>
      <c r="S784" s="248">
        <v>800</v>
      </c>
      <c r="T784" s="249">
        <f t="shared" ref="T784" si="81">R784*S784</f>
        <v>519600</v>
      </c>
      <c r="U784" s="249">
        <f t="shared" si="72"/>
        <v>581952</v>
      </c>
      <c r="V784" s="108"/>
      <c r="W784" s="112">
        <v>2016</v>
      </c>
      <c r="X784" s="103"/>
      <c r="Y784" s="30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</row>
    <row r="785" spans="1:24" ht="50.1" customHeight="1">
      <c r="A785" s="102" t="s">
        <v>4931</v>
      </c>
      <c r="B785" s="103" t="s">
        <v>5974</v>
      </c>
      <c r="C785" s="147" t="s">
        <v>1973</v>
      </c>
      <c r="D785" s="148" t="s">
        <v>1974</v>
      </c>
      <c r="E785" s="147" t="s">
        <v>1975</v>
      </c>
      <c r="F785" s="147" t="s">
        <v>2761</v>
      </c>
      <c r="G785" s="118" t="s">
        <v>4</v>
      </c>
      <c r="H785" s="103">
        <v>0</v>
      </c>
      <c r="I785" s="120" t="s">
        <v>13</v>
      </c>
      <c r="J785" s="105" t="s">
        <v>5</v>
      </c>
      <c r="K785" s="105" t="s">
        <v>2863</v>
      </c>
      <c r="L785" s="120" t="s">
        <v>93</v>
      </c>
      <c r="M785" s="118" t="s">
        <v>54</v>
      </c>
      <c r="N785" s="120" t="s">
        <v>55</v>
      </c>
      <c r="O785" s="118">
        <v>100</v>
      </c>
      <c r="P785" s="149">
        <v>112</v>
      </c>
      <c r="Q785" s="150" t="s">
        <v>1957</v>
      </c>
      <c r="R785" s="121">
        <v>120</v>
      </c>
      <c r="S785" s="121">
        <v>3800</v>
      </c>
      <c r="T785" s="107">
        <f t="shared" ref="T785:T836" si="82">R785*S785</f>
        <v>456000</v>
      </c>
      <c r="U785" s="107">
        <f t="shared" ref="U785:U836" si="83">T785*1.12</f>
        <v>510720.00000000006</v>
      </c>
      <c r="V785" s="162"/>
      <c r="W785" s="112">
        <v>2016</v>
      </c>
      <c r="X785" s="123"/>
    </row>
    <row r="786" spans="1:24" ht="50.1" customHeight="1">
      <c r="A786" s="102" t="s">
        <v>4932</v>
      </c>
      <c r="B786" s="103" t="s">
        <v>5974</v>
      </c>
      <c r="C786" s="120" t="s">
        <v>2864</v>
      </c>
      <c r="D786" s="105" t="s">
        <v>1974</v>
      </c>
      <c r="E786" s="120" t="s">
        <v>2865</v>
      </c>
      <c r="F786" s="120" t="s">
        <v>2770</v>
      </c>
      <c r="G786" s="118" t="s">
        <v>4</v>
      </c>
      <c r="H786" s="103">
        <v>0</v>
      </c>
      <c r="I786" s="120" t="s">
        <v>13</v>
      </c>
      <c r="J786" s="105" t="s">
        <v>5</v>
      </c>
      <c r="K786" s="105" t="s">
        <v>2866</v>
      </c>
      <c r="L786" s="120" t="s">
        <v>93</v>
      </c>
      <c r="M786" s="118" t="s">
        <v>54</v>
      </c>
      <c r="N786" s="120" t="s">
        <v>55</v>
      </c>
      <c r="O786" s="118">
        <v>100</v>
      </c>
      <c r="P786" s="149">
        <v>112</v>
      </c>
      <c r="Q786" s="150" t="s">
        <v>1957</v>
      </c>
      <c r="R786" s="121">
        <v>50</v>
      </c>
      <c r="S786" s="121">
        <v>600</v>
      </c>
      <c r="T786" s="107">
        <f t="shared" si="82"/>
        <v>30000</v>
      </c>
      <c r="U786" s="107">
        <f t="shared" si="83"/>
        <v>33600</v>
      </c>
      <c r="V786" s="162"/>
      <c r="W786" s="112">
        <v>2016</v>
      </c>
      <c r="X786" s="123"/>
    </row>
    <row r="787" spans="1:24" ht="50.1" customHeight="1">
      <c r="A787" s="102" t="s">
        <v>4933</v>
      </c>
      <c r="B787" s="103" t="s">
        <v>5974</v>
      </c>
      <c r="C787" s="104" t="s">
        <v>1852</v>
      </c>
      <c r="D787" s="104" t="s">
        <v>1853</v>
      </c>
      <c r="E787" s="104" t="s">
        <v>1854</v>
      </c>
      <c r="F787" s="104" t="s">
        <v>1855</v>
      </c>
      <c r="G787" s="104" t="s">
        <v>62</v>
      </c>
      <c r="H787" s="103">
        <v>10</v>
      </c>
      <c r="I787" s="105">
        <v>590000000</v>
      </c>
      <c r="J787" s="105" t="s">
        <v>5</v>
      </c>
      <c r="K787" s="104" t="s">
        <v>1740</v>
      </c>
      <c r="L787" s="105" t="s">
        <v>67</v>
      </c>
      <c r="M787" s="104" t="s">
        <v>54</v>
      </c>
      <c r="N787" s="104" t="s">
        <v>1938</v>
      </c>
      <c r="O787" s="104" t="s">
        <v>56</v>
      </c>
      <c r="P787" s="105" t="s">
        <v>1848</v>
      </c>
      <c r="Q787" s="104" t="s">
        <v>1331</v>
      </c>
      <c r="R787" s="106">
        <v>30</v>
      </c>
      <c r="S787" s="106">
        <v>9000</v>
      </c>
      <c r="T787" s="107">
        <f t="shared" si="82"/>
        <v>270000</v>
      </c>
      <c r="U787" s="107">
        <f t="shared" si="83"/>
        <v>302400</v>
      </c>
      <c r="V787" s="108" t="s">
        <v>777</v>
      </c>
      <c r="W787" s="112">
        <v>2016</v>
      </c>
      <c r="X787" s="103"/>
    </row>
    <row r="788" spans="1:24" ht="50.1" customHeight="1">
      <c r="A788" s="102" t="s">
        <v>4934</v>
      </c>
      <c r="B788" s="103" t="s">
        <v>5974</v>
      </c>
      <c r="C788" s="103" t="s">
        <v>3330</v>
      </c>
      <c r="D788" s="104" t="s">
        <v>3331</v>
      </c>
      <c r="E788" s="103" t="s">
        <v>3332</v>
      </c>
      <c r="F788" s="103" t="s">
        <v>3333</v>
      </c>
      <c r="G788" s="118" t="s">
        <v>4</v>
      </c>
      <c r="H788" s="103">
        <v>0</v>
      </c>
      <c r="I788" s="118" t="s">
        <v>13</v>
      </c>
      <c r="J788" s="112" t="s">
        <v>5</v>
      </c>
      <c r="K788" s="112" t="s">
        <v>143</v>
      </c>
      <c r="L788" s="112" t="s">
        <v>2932</v>
      </c>
      <c r="M788" s="118" t="s">
        <v>144</v>
      </c>
      <c r="N788" s="112" t="s">
        <v>2942</v>
      </c>
      <c r="O788" s="112" t="s">
        <v>146</v>
      </c>
      <c r="P788" s="112" t="s">
        <v>871</v>
      </c>
      <c r="Q788" s="112" t="s">
        <v>57</v>
      </c>
      <c r="R788" s="103">
        <v>15</v>
      </c>
      <c r="S788" s="139">
        <v>335</v>
      </c>
      <c r="T788" s="107">
        <f t="shared" si="82"/>
        <v>5025</v>
      </c>
      <c r="U788" s="107">
        <f t="shared" si="83"/>
        <v>5628.0000000000009</v>
      </c>
      <c r="V788" s="158"/>
      <c r="W788" s="112">
        <v>2016</v>
      </c>
      <c r="X788" s="158"/>
    </row>
    <row r="789" spans="1:24" ht="50.1" customHeight="1">
      <c r="A789" s="102" t="s">
        <v>4935</v>
      </c>
      <c r="B789" s="103" t="s">
        <v>5974</v>
      </c>
      <c r="C789" s="103" t="s">
        <v>3334</v>
      </c>
      <c r="D789" s="104" t="s">
        <v>3335</v>
      </c>
      <c r="E789" s="103" t="s">
        <v>3336</v>
      </c>
      <c r="F789" s="103" t="s">
        <v>3337</v>
      </c>
      <c r="G789" s="118" t="s">
        <v>4</v>
      </c>
      <c r="H789" s="103">
        <v>0</v>
      </c>
      <c r="I789" s="118" t="s">
        <v>13</v>
      </c>
      <c r="J789" s="112" t="s">
        <v>5</v>
      </c>
      <c r="K789" s="112" t="s">
        <v>143</v>
      </c>
      <c r="L789" s="112" t="s">
        <v>2932</v>
      </c>
      <c r="M789" s="118" t="s">
        <v>144</v>
      </c>
      <c r="N789" s="112" t="s">
        <v>2942</v>
      </c>
      <c r="O789" s="112" t="s">
        <v>146</v>
      </c>
      <c r="P789" s="112" t="s">
        <v>871</v>
      </c>
      <c r="Q789" s="112" t="s">
        <v>57</v>
      </c>
      <c r="R789" s="103">
        <v>10</v>
      </c>
      <c r="S789" s="139">
        <v>6300</v>
      </c>
      <c r="T789" s="107">
        <f t="shared" si="82"/>
        <v>63000</v>
      </c>
      <c r="U789" s="107">
        <f t="shared" si="83"/>
        <v>70560</v>
      </c>
      <c r="V789" s="158"/>
      <c r="W789" s="112">
        <v>2016</v>
      </c>
      <c r="X789" s="158"/>
    </row>
    <row r="790" spans="1:24" ht="50.1" customHeight="1">
      <c r="A790" s="102" t="s">
        <v>4936</v>
      </c>
      <c r="B790" s="103" t="s">
        <v>5974</v>
      </c>
      <c r="C790" s="104" t="s">
        <v>2227</v>
      </c>
      <c r="D790" s="104" t="s">
        <v>2228</v>
      </c>
      <c r="E790" s="104" t="s">
        <v>2229</v>
      </c>
      <c r="F790" s="104" t="s">
        <v>2230</v>
      </c>
      <c r="G790" s="104" t="s">
        <v>4</v>
      </c>
      <c r="H790" s="103">
        <v>0</v>
      </c>
      <c r="I790" s="105">
        <v>590000000</v>
      </c>
      <c r="J790" s="105" t="s">
        <v>5</v>
      </c>
      <c r="K790" s="104" t="s">
        <v>2160</v>
      </c>
      <c r="L790" s="105" t="s">
        <v>67</v>
      </c>
      <c r="M790" s="104" t="s">
        <v>54</v>
      </c>
      <c r="N790" s="104" t="s">
        <v>1945</v>
      </c>
      <c r="O790" s="104" t="s">
        <v>1946</v>
      </c>
      <c r="P790" s="105">
        <v>796</v>
      </c>
      <c r="Q790" s="104" t="s">
        <v>57</v>
      </c>
      <c r="R790" s="106">
        <v>2000</v>
      </c>
      <c r="S790" s="106">
        <v>6</v>
      </c>
      <c r="T790" s="107">
        <f t="shared" si="82"/>
        <v>12000</v>
      </c>
      <c r="U790" s="107">
        <f t="shared" si="83"/>
        <v>13440.000000000002</v>
      </c>
      <c r="V790" s="108"/>
      <c r="W790" s="112">
        <v>2016</v>
      </c>
      <c r="X790" s="103"/>
    </row>
    <row r="791" spans="1:24" ht="50.1" customHeight="1">
      <c r="A791" s="102" t="s">
        <v>4937</v>
      </c>
      <c r="B791" s="103" t="s">
        <v>5974</v>
      </c>
      <c r="C791" s="250" t="s">
        <v>5857</v>
      </c>
      <c r="D791" s="251" t="s">
        <v>5858</v>
      </c>
      <c r="E791" s="127" t="s">
        <v>5859</v>
      </c>
      <c r="F791" s="252" t="s">
        <v>5860</v>
      </c>
      <c r="G791" s="127" t="s">
        <v>4</v>
      </c>
      <c r="H791" s="111" t="s">
        <v>5861</v>
      </c>
      <c r="I791" s="204">
        <v>590000000</v>
      </c>
      <c r="J791" s="205" t="s">
        <v>5</v>
      </c>
      <c r="K791" s="110" t="s">
        <v>5849</v>
      </c>
      <c r="L791" s="205" t="s">
        <v>93</v>
      </c>
      <c r="M791" s="203" t="s">
        <v>54</v>
      </c>
      <c r="N791" s="103" t="s">
        <v>5853</v>
      </c>
      <c r="O791" s="214" t="s">
        <v>5862</v>
      </c>
      <c r="P791" s="253">
        <v>796</v>
      </c>
      <c r="Q791" s="253" t="s">
        <v>57</v>
      </c>
      <c r="R791" s="139">
        <v>1</v>
      </c>
      <c r="S791" s="254">
        <v>115000</v>
      </c>
      <c r="T791" s="107">
        <f t="shared" si="82"/>
        <v>115000</v>
      </c>
      <c r="U791" s="107">
        <f t="shared" si="83"/>
        <v>128800.00000000001</v>
      </c>
      <c r="V791" s="255"/>
      <c r="W791" s="112">
        <v>2016</v>
      </c>
      <c r="X791" s="203"/>
    </row>
    <row r="792" spans="1:24" ht="50.1" customHeight="1">
      <c r="A792" s="102" t="s">
        <v>4938</v>
      </c>
      <c r="B792" s="103" t="s">
        <v>5974</v>
      </c>
      <c r="C792" s="104" t="s">
        <v>2132</v>
      </c>
      <c r="D792" s="104" t="s">
        <v>2133</v>
      </c>
      <c r="E792" s="104" t="s">
        <v>2130</v>
      </c>
      <c r="F792" s="104" t="s">
        <v>2134</v>
      </c>
      <c r="G792" s="104" t="s">
        <v>4</v>
      </c>
      <c r="H792" s="103">
        <v>0</v>
      </c>
      <c r="I792" s="105">
        <v>590000000</v>
      </c>
      <c r="J792" s="105" t="s">
        <v>5</v>
      </c>
      <c r="K792" s="104" t="s">
        <v>1944</v>
      </c>
      <c r="L792" s="105" t="s">
        <v>67</v>
      </c>
      <c r="M792" s="104" t="s">
        <v>54</v>
      </c>
      <c r="N792" s="104" t="s">
        <v>2086</v>
      </c>
      <c r="O792" s="104" t="s">
        <v>1946</v>
      </c>
      <c r="P792" s="105">
        <v>796</v>
      </c>
      <c r="Q792" s="104" t="s">
        <v>57</v>
      </c>
      <c r="R792" s="106">
        <v>1000</v>
      </c>
      <c r="S792" s="106">
        <v>214</v>
      </c>
      <c r="T792" s="107">
        <f t="shared" si="82"/>
        <v>214000</v>
      </c>
      <c r="U792" s="107">
        <f t="shared" si="83"/>
        <v>239680.00000000003</v>
      </c>
      <c r="V792" s="108"/>
      <c r="W792" s="112">
        <v>2016</v>
      </c>
      <c r="X792" s="103"/>
    </row>
    <row r="793" spans="1:24" ht="50.1" customHeight="1">
      <c r="A793" s="102" t="s">
        <v>4939</v>
      </c>
      <c r="B793" s="103" t="s">
        <v>5974</v>
      </c>
      <c r="C793" s="104" t="s">
        <v>1038</v>
      </c>
      <c r="D793" s="104" t="s">
        <v>1039</v>
      </c>
      <c r="E793" s="104" t="s">
        <v>1040</v>
      </c>
      <c r="F793" s="104" t="s">
        <v>1041</v>
      </c>
      <c r="G793" s="104" t="s">
        <v>4</v>
      </c>
      <c r="H793" s="103">
        <v>0</v>
      </c>
      <c r="I793" s="105">
        <v>590000000</v>
      </c>
      <c r="J793" s="105" t="s">
        <v>5</v>
      </c>
      <c r="K793" s="104" t="s">
        <v>775</v>
      </c>
      <c r="L793" s="105" t="s">
        <v>67</v>
      </c>
      <c r="M793" s="104" t="s">
        <v>201</v>
      </c>
      <c r="N793" s="104" t="s">
        <v>917</v>
      </c>
      <c r="O793" s="104" t="s">
        <v>532</v>
      </c>
      <c r="P793" s="105">
        <v>796</v>
      </c>
      <c r="Q793" s="104" t="s">
        <v>57</v>
      </c>
      <c r="R793" s="106">
        <v>1</v>
      </c>
      <c r="S793" s="106">
        <v>249250.46</v>
      </c>
      <c r="T793" s="107">
        <f t="shared" si="82"/>
        <v>249250.46</v>
      </c>
      <c r="U793" s="107">
        <f t="shared" si="83"/>
        <v>279160.51520000002</v>
      </c>
      <c r="V793" s="108"/>
      <c r="W793" s="112">
        <v>2016</v>
      </c>
      <c r="X793" s="103"/>
    </row>
    <row r="794" spans="1:24" ht="50.1" customHeight="1">
      <c r="A794" s="102" t="s">
        <v>4940</v>
      </c>
      <c r="B794" s="103" t="s">
        <v>5974</v>
      </c>
      <c r="C794" s="104" t="s">
        <v>550</v>
      </c>
      <c r="D794" s="104" t="s">
        <v>551</v>
      </c>
      <c r="E794" s="104" t="s">
        <v>552</v>
      </c>
      <c r="F794" s="109" t="s">
        <v>553</v>
      </c>
      <c r="G794" s="104" t="s">
        <v>4</v>
      </c>
      <c r="H794" s="103">
        <v>0</v>
      </c>
      <c r="I794" s="113">
        <v>590000000</v>
      </c>
      <c r="J794" s="105" t="s">
        <v>5</v>
      </c>
      <c r="K794" s="109" t="s">
        <v>348</v>
      </c>
      <c r="L794" s="105" t="s">
        <v>67</v>
      </c>
      <c r="M794" s="114" t="s">
        <v>144</v>
      </c>
      <c r="N794" s="114" t="s">
        <v>364</v>
      </c>
      <c r="O794" s="114" t="s">
        <v>532</v>
      </c>
      <c r="P794" s="114">
        <v>796</v>
      </c>
      <c r="Q794" s="114" t="s">
        <v>57</v>
      </c>
      <c r="R794" s="112">
        <v>1000</v>
      </c>
      <c r="S794" s="115">
        <v>42</v>
      </c>
      <c r="T794" s="107">
        <f t="shared" si="82"/>
        <v>42000</v>
      </c>
      <c r="U794" s="107">
        <f t="shared" si="83"/>
        <v>47040.000000000007</v>
      </c>
      <c r="V794" s="109"/>
      <c r="W794" s="112">
        <v>2016</v>
      </c>
      <c r="X794" s="103"/>
    </row>
    <row r="795" spans="1:24" ht="50.1" customHeight="1">
      <c r="A795" s="102" t="s">
        <v>4941</v>
      </c>
      <c r="B795" s="103" t="s">
        <v>5974</v>
      </c>
      <c r="C795" s="104" t="s">
        <v>550</v>
      </c>
      <c r="D795" s="104" t="s">
        <v>551</v>
      </c>
      <c r="E795" s="104" t="s">
        <v>552</v>
      </c>
      <c r="F795" s="109" t="s">
        <v>554</v>
      </c>
      <c r="G795" s="104" t="s">
        <v>4</v>
      </c>
      <c r="H795" s="103">
        <v>0</v>
      </c>
      <c r="I795" s="113">
        <v>590000000</v>
      </c>
      <c r="J795" s="105" t="s">
        <v>5</v>
      </c>
      <c r="K795" s="109" t="s">
        <v>348</v>
      </c>
      <c r="L795" s="105" t="s">
        <v>67</v>
      </c>
      <c r="M795" s="114" t="s">
        <v>144</v>
      </c>
      <c r="N795" s="114" t="s">
        <v>364</v>
      </c>
      <c r="O795" s="114" t="s">
        <v>532</v>
      </c>
      <c r="P795" s="114">
        <v>796</v>
      </c>
      <c r="Q795" s="114" t="s">
        <v>57</v>
      </c>
      <c r="R795" s="112">
        <v>300</v>
      </c>
      <c r="S795" s="115">
        <v>10</v>
      </c>
      <c r="T795" s="107">
        <f t="shared" si="82"/>
        <v>3000</v>
      </c>
      <c r="U795" s="107">
        <f t="shared" si="83"/>
        <v>3360.0000000000005</v>
      </c>
      <c r="V795" s="109"/>
      <c r="W795" s="112">
        <v>2016</v>
      </c>
      <c r="X795" s="103"/>
    </row>
    <row r="796" spans="1:24" ht="50.1" customHeight="1">
      <c r="A796" s="102" t="s">
        <v>4942</v>
      </c>
      <c r="B796" s="103" t="s">
        <v>5974</v>
      </c>
      <c r="C796" s="104" t="s">
        <v>945</v>
      </c>
      <c r="D796" s="104" t="s">
        <v>946</v>
      </c>
      <c r="E796" s="104" t="s">
        <v>947</v>
      </c>
      <c r="F796" s="104" t="s">
        <v>948</v>
      </c>
      <c r="G796" s="104" t="s">
        <v>4</v>
      </c>
      <c r="H796" s="103">
        <v>0</v>
      </c>
      <c r="I796" s="105">
        <v>590000000</v>
      </c>
      <c r="J796" s="105" t="s">
        <v>5</v>
      </c>
      <c r="K796" s="104" t="s">
        <v>775</v>
      </c>
      <c r="L796" s="105" t="s">
        <v>67</v>
      </c>
      <c r="M796" s="104" t="s">
        <v>201</v>
      </c>
      <c r="N796" s="104" t="s">
        <v>922</v>
      </c>
      <c r="O796" s="104" t="s">
        <v>35</v>
      </c>
      <c r="P796" s="105">
        <v>796</v>
      </c>
      <c r="Q796" s="104" t="s">
        <v>57</v>
      </c>
      <c r="R796" s="106">
        <v>15</v>
      </c>
      <c r="S796" s="106">
        <v>320</v>
      </c>
      <c r="T796" s="107">
        <f t="shared" si="82"/>
        <v>4800</v>
      </c>
      <c r="U796" s="107">
        <f t="shared" si="83"/>
        <v>5376.0000000000009</v>
      </c>
      <c r="V796" s="108"/>
      <c r="W796" s="112">
        <v>2016</v>
      </c>
      <c r="X796" s="103"/>
    </row>
    <row r="797" spans="1:24" ht="50.1" customHeight="1">
      <c r="A797" s="102" t="s">
        <v>4943</v>
      </c>
      <c r="B797" s="103" t="s">
        <v>5974</v>
      </c>
      <c r="C797" s="104" t="s">
        <v>941</v>
      </c>
      <c r="D797" s="104" t="s">
        <v>942</v>
      </c>
      <c r="E797" s="104" t="s">
        <v>943</v>
      </c>
      <c r="F797" s="104" t="s">
        <v>944</v>
      </c>
      <c r="G797" s="104" t="s">
        <v>4</v>
      </c>
      <c r="H797" s="103">
        <v>0</v>
      </c>
      <c r="I797" s="105">
        <v>590000000</v>
      </c>
      <c r="J797" s="105" t="s">
        <v>5</v>
      </c>
      <c r="K797" s="104" t="s">
        <v>775</v>
      </c>
      <c r="L797" s="105" t="s">
        <v>67</v>
      </c>
      <c r="M797" s="104" t="s">
        <v>201</v>
      </c>
      <c r="N797" s="104" t="s">
        <v>922</v>
      </c>
      <c r="O797" s="104" t="s">
        <v>35</v>
      </c>
      <c r="P797" s="105">
        <v>796</v>
      </c>
      <c r="Q797" s="104" t="s">
        <v>57</v>
      </c>
      <c r="R797" s="106">
        <v>30</v>
      </c>
      <c r="S797" s="106">
        <v>240</v>
      </c>
      <c r="T797" s="107">
        <f t="shared" si="82"/>
        <v>7200</v>
      </c>
      <c r="U797" s="107">
        <f t="shared" si="83"/>
        <v>8064.0000000000009</v>
      </c>
      <c r="V797" s="108"/>
      <c r="W797" s="112">
        <v>2016</v>
      </c>
      <c r="X797" s="103"/>
    </row>
    <row r="798" spans="1:24" ht="50.1" customHeight="1">
      <c r="A798" s="102" t="s">
        <v>4944</v>
      </c>
      <c r="B798" s="103" t="s">
        <v>5974</v>
      </c>
      <c r="C798" s="104" t="s">
        <v>941</v>
      </c>
      <c r="D798" s="104" t="s">
        <v>942</v>
      </c>
      <c r="E798" s="104" t="s">
        <v>943</v>
      </c>
      <c r="F798" s="104" t="s">
        <v>949</v>
      </c>
      <c r="G798" s="104" t="s">
        <v>4</v>
      </c>
      <c r="H798" s="103">
        <v>0</v>
      </c>
      <c r="I798" s="105">
        <v>590000000</v>
      </c>
      <c r="J798" s="105" t="s">
        <v>5</v>
      </c>
      <c r="K798" s="104" t="s">
        <v>775</v>
      </c>
      <c r="L798" s="105" t="s">
        <v>67</v>
      </c>
      <c r="M798" s="104" t="s">
        <v>201</v>
      </c>
      <c r="N798" s="104" t="s">
        <v>922</v>
      </c>
      <c r="O798" s="104" t="s">
        <v>35</v>
      </c>
      <c r="P798" s="105">
        <v>796</v>
      </c>
      <c r="Q798" s="104" t="s">
        <v>57</v>
      </c>
      <c r="R798" s="106">
        <v>12</v>
      </c>
      <c r="S798" s="106">
        <v>110</v>
      </c>
      <c r="T798" s="107">
        <f t="shared" si="82"/>
        <v>1320</v>
      </c>
      <c r="U798" s="107">
        <f t="shared" si="83"/>
        <v>1478.4</v>
      </c>
      <c r="V798" s="108"/>
      <c r="W798" s="112">
        <v>2016</v>
      </c>
      <c r="X798" s="103"/>
    </row>
    <row r="799" spans="1:24" s="1" customFormat="1" ht="50.1" customHeight="1">
      <c r="A799" s="102" t="s">
        <v>4945</v>
      </c>
      <c r="B799" s="103" t="s">
        <v>5974</v>
      </c>
      <c r="C799" s="104" t="s">
        <v>1242</v>
      </c>
      <c r="D799" s="104" t="s">
        <v>1243</v>
      </c>
      <c r="E799" s="104" t="s">
        <v>1244</v>
      </c>
      <c r="F799" s="104" t="s">
        <v>1243</v>
      </c>
      <c r="G799" s="104" t="s">
        <v>4</v>
      </c>
      <c r="H799" s="103">
        <v>0</v>
      </c>
      <c r="I799" s="105">
        <v>590000000</v>
      </c>
      <c r="J799" s="105" t="s">
        <v>5</v>
      </c>
      <c r="K799" s="104" t="s">
        <v>775</v>
      </c>
      <c r="L799" s="105" t="s">
        <v>67</v>
      </c>
      <c r="M799" s="104" t="s">
        <v>54</v>
      </c>
      <c r="N799" s="104" t="s">
        <v>1214</v>
      </c>
      <c r="O799" s="104" t="s">
        <v>532</v>
      </c>
      <c r="P799" s="105">
        <v>796</v>
      </c>
      <c r="Q799" s="104" t="s">
        <v>57</v>
      </c>
      <c r="R799" s="106">
        <v>50</v>
      </c>
      <c r="S799" s="106">
        <v>580</v>
      </c>
      <c r="T799" s="107">
        <f t="shared" si="82"/>
        <v>29000</v>
      </c>
      <c r="U799" s="107">
        <f t="shared" si="83"/>
        <v>32480.000000000004</v>
      </c>
      <c r="V799" s="108"/>
      <c r="W799" s="112">
        <v>2016</v>
      </c>
      <c r="X799" s="103"/>
    </row>
    <row r="800" spans="1:24" s="1" customFormat="1" ht="50.1" customHeight="1">
      <c r="A800" s="102" t="s">
        <v>4946</v>
      </c>
      <c r="B800" s="103" t="s">
        <v>5974</v>
      </c>
      <c r="C800" s="104" t="s">
        <v>1242</v>
      </c>
      <c r="D800" s="104" t="s">
        <v>1243</v>
      </c>
      <c r="E800" s="104" t="s">
        <v>1244</v>
      </c>
      <c r="F800" s="104" t="s">
        <v>1245</v>
      </c>
      <c r="G800" s="104" t="s">
        <v>4</v>
      </c>
      <c r="H800" s="103">
        <v>0</v>
      </c>
      <c r="I800" s="105">
        <v>590000000</v>
      </c>
      <c r="J800" s="105" t="s">
        <v>5</v>
      </c>
      <c r="K800" s="104" t="s">
        <v>775</v>
      </c>
      <c r="L800" s="105" t="s">
        <v>67</v>
      </c>
      <c r="M800" s="104" t="s">
        <v>54</v>
      </c>
      <c r="N800" s="104" t="s">
        <v>1214</v>
      </c>
      <c r="O800" s="104" t="s">
        <v>532</v>
      </c>
      <c r="P800" s="105">
        <v>796</v>
      </c>
      <c r="Q800" s="104" t="s">
        <v>57</v>
      </c>
      <c r="R800" s="106">
        <v>50</v>
      </c>
      <c r="S800" s="106">
        <v>580</v>
      </c>
      <c r="T800" s="107">
        <f t="shared" si="82"/>
        <v>29000</v>
      </c>
      <c r="U800" s="107">
        <f t="shared" si="83"/>
        <v>32480.000000000004</v>
      </c>
      <c r="V800" s="108"/>
      <c r="W800" s="112">
        <v>2016</v>
      </c>
      <c r="X800" s="103"/>
    </row>
    <row r="801" spans="1:24" s="1" customFormat="1" ht="50.1" customHeight="1">
      <c r="A801" s="102" t="s">
        <v>4947</v>
      </c>
      <c r="B801" s="103" t="s">
        <v>5974</v>
      </c>
      <c r="C801" s="103" t="s">
        <v>3338</v>
      </c>
      <c r="D801" s="104" t="s">
        <v>3339</v>
      </c>
      <c r="E801" s="103" t="s">
        <v>3340</v>
      </c>
      <c r="F801" s="103" t="s">
        <v>3341</v>
      </c>
      <c r="G801" s="118" t="s">
        <v>4</v>
      </c>
      <c r="H801" s="103">
        <v>0</v>
      </c>
      <c r="I801" s="118" t="s">
        <v>13</v>
      </c>
      <c r="J801" s="112" t="s">
        <v>5</v>
      </c>
      <c r="K801" s="112" t="s">
        <v>143</v>
      </c>
      <c r="L801" s="112" t="s">
        <v>2932</v>
      </c>
      <c r="M801" s="118" t="s">
        <v>144</v>
      </c>
      <c r="N801" s="112" t="s">
        <v>2942</v>
      </c>
      <c r="O801" s="112" t="s">
        <v>146</v>
      </c>
      <c r="P801" s="112" t="s">
        <v>871</v>
      </c>
      <c r="Q801" s="112" t="s">
        <v>57</v>
      </c>
      <c r="R801" s="103">
        <v>2</v>
      </c>
      <c r="S801" s="139">
        <v>1000</v>
      </c>
      <c r="T801" s="107">
        <f t="shared" si="82"/>
        <v>2000</v>
      </c>
      <c r="U801" s="107">
        <f t="shared" si="83"/>
        <v>2240</v>
      </c>
      <c r="V801" s="158"/>
      <c r="W801" s="112">
        <v>2016</v>
      </c>
      <c r="X801" s="158"/>
    </row>
    <row r="802" spans="1:24" s="1" customFormat="1" ht="50.1" customHeight="1">
      <c r="A802" s="102" t="s">
        <v>4948</v>
      </c>
      <c r="B802" s="103" t="s">
        <v>5974</v>
      </c>
      <c r="C802" s="103" t="s">
        <v>3338</v>
      </c>
      <c r="D802" s="104" t="s">
        <v>3339</v>
      </c>
      <c r="E802" s="103" t="s">
        <v>3340</v>
      </c>
      <c r="F802" s="103" t="s">
        <v>3342</v>
      </c>
      <c r="G802" s="118" t="s">
        <v>4</v>
      </c>
      <c r="H802" s="103">
        <v>0</v>
      </c>
      <c r="I802" s="118" t="s">
        <v>13</v>
      </c>
      <c r="J802" s="112" t="s">
        <v>5</v>
      </c>
      <c r="K802" s="112" t="s">
        <v>143</v>
      </c>
      <c r="L802" s="112" t="s">
        <v>2932</v>
      </c>
      <c r="M802" s="118" t="s">
        <v>144</v>
      </c>
      <c r="N802" s="112" t="s">
        <v>2942</v>
      </c>
      <c r="O802" s="112" t="s">
        <v>146</v>
      </c>
      <c r="P802" s="112" t="s">
        <v>871</v>
      </c>
      <c r="Q802" s="112" t="s">
        <v>57</v>
      </c>
      <c r="R802" s="103">
        <v>4</v>
      </c>
      <c r="S802" s="139">
        <v>1000</v>
      </c>
      <c r="T802" s="107">
        <f t="shared" si="82"/>
        <v>4000</v>
      </c>
      <c r="U802" s="107">
        <f t="shared" si="83"/>
        <v>4480</v>
      </c>
      <c r="V802" s="158"/>
      <c r="W802" s="112">
        <v>2016</v>
      </c>
      <c r="X802" s="158"/>
    </row>
    <row r="803" spans="1:24" s="1" customFormat="1" ht="50.1" customHeight="1">
      <c r="A803" s="102" t="s">
        <v>4949</v>
      </c>
      <c r="B803" s="103" t="s">
        <v>5974</v>
      </c>
      <c r="C803" s="104" t="s">
        <v>1885</v>
      </c>
      <c r="D803" s="104" t="s">
        <v>1886</v>
      </c>
      <c r="E803" s="104" t="s">
        <v>1887</v>
      </c>
      <c r="F803" s="104" t="s">
        <v>1888</v>
      </c>
      <c r="G803" s="104" t="s">
        <v>62</v>
      </c>
      <c r="H803" s="103">
        <v>10</v>
      </c>
      <c r="I803" s="105">
        <v>590000000</v>
      </c>
      <c r="J803" s="105" t="s">
        <v>5</v>
      </c>
      <c r="K803" s="104" t="s">
        <v>1740</v>
      </c>
      <c r="L803" s="105" t="s">
        <v>67</v>
      </c>
      <c r="M803" s="104" t="s">
        <v>54</v>
      </c>
      <c r="N803" s="104" t="s">
        <v>1938</v>
      </c>
      <c r="O803" s="104" t="s">
        <v>56</v>
      </c>
      <c r="P803" s="105">
        <v>5108</v>
      </c>
      <c r="Q803" s="104" t="s">
        <v>1889</v>
      </c>
      <c r="R803" s="106">
        <v>250</v>
      </c>
      <c r="S803" s="106">
        <v>950</v>
      </c>
      <c r="T803" s="107">
        <f t="shared" si="82"/>
        <v>237500</v>
      </c>
      <c r="U803" s="107">
        <f t="shared" si="83"/>
        <v>266000</v>
      </c>
      <c r="V803" s="108" t="s">
        <v>777</v>
      </c>
      <c r="W803" s="112">
        <v>2016</v>
      </c>
      <c r="X803" s="103"/>
    </row>
    <row r="804" spans="1:24" s="1" customFormat="1" ht="50.1" customHeight="1">
      <c r="A804" s="102" t="s">
        <v>4950</v>
      </c>
      <c r="B804" s="103" t="s">
        <v>5974</v>
      </c>
      <c r="C804" s="103" t="s">
        <v>3018</v>
      </c>
      <c r="D804" s="104" t="s">
        <v>3019</v>
      </c>
      <c r="E804" s="103" t="s">
        <v>3020</v>
      </c>
      <c r="F804" s="103" t="s">
        <v>3021</v>
      </c>
      <c r="G804" s="118" t="s">
        <v>4</v>
      </c>
      <c r="H804" s="103">
        <v>0</v>
      </c>
      <c r="I804" s="118" t="s">
        <v>13</v>
      </c>
      <c r="J804" s="112" t="s">
        <v>5</v>
      </c>
      <c r="K804" s="112" t="s">
        <v>143</v>
      </c>
      <c r="L804" s="112" t="s">
        <v>2932</v>
      </c>
      <c r="M804" s="118" t="s">
        <v>144</v>
      </c>
      <c r="N804" s="112" t="s">
        <v>2942</v>
      </c>
      <c r="O804" s="112" t="s">
        <v>146</v>
      </c>
      <c r="P804" s="112" t="s">
        <v>871</v>
      </c>
      <c r="Q804" s="112" t="s">
        <v>57</v>
      </c>
      <c r="R804" s="103">
        <v>10</v>
      </c>
      <c r="S804" s="139">
        <v>650</v>
      </c>
      <c r="T804" s="107">
        <f t="shared" si="82"/>
        <v>6500</v>
      </c>
      <c r="U804" s="107">
        <f t="shared" si="83"/>
        <v>7280.0000000000009</v>
      </c>
      <c r="V804" s="158"/>
      <c r="W804" s="112">
        <v>2016</v>
      </c>
      <c r="X804" s="158"/>
    </row>
    <row r="805" spans="1:24" s="1" customFormat="1" ht="50.1" customHeight="1">
      <c r="A805" s="102" t="s">
        <v>4951</v>
      </c>
      <c r="B805" s="103" t="s">
        <v>5974</v>
      </c>
      <c r="C805" s="104" t="s">
        <v>2530</v>
      </c>
      <c r="D805" s="137" t="s">
        <v>2531</v>
      </c>
      <c r="E805" s="149" t="s">
        <v>2532</v>
      </c>
      <c r="F805" s="103" t="s">
        <v>2533</v>
      </c>
      <c r="G805" s="103" t="s">
        <v>4</v>
      </c>
      <c r="H805" s="103">
        <v>0</v>
      </c>
      <c r="I805" s="111">
        <v>590000000</v>
      </c>
      <c r="J805" s="105" t="s">
        <v>5</v>
      </c>
      <c r="K805" s="129" t="s">
        <v>610</v>
      </c>
      <c r="L805" s="112" t="s">
        <v>5</v>
      </c>
      <c r="M805" s="103" t="s">
        <v>54</v>
      </c>
      <c r="N805" s="103" t="s">
        <v>2371</v>
      </c>
      <c r="O805" s="111" t="s">
        <v>1946</v>
      </c>
      <c r="P805" s="103">
        <v>166</v>
      </c>
      <c r="Q805" s="103" t="s">
        <v>2372</v>
      </c>
      <c r="R805" s="134">
        <v>100</v>
      </c>
      <c r="S805" s="151">
        <v>310</v>
      </c>
      <c r="T805" s="107">
        <f t="shared" si="82"/>
        <v>31000</v>
      </c>
      <c r="U805" s="107">
        <f t="shared" si="83"/>
        <v>34720</v>
      </c>
      <c r="V805" s="197"/>
      <c r="W805" s="112">
        <v>2016</v>
      </c>
      <c r="X805" s="103"/>
    </row>
    <row r="806" spans="1:24" s="1" customFormat="1" ht="50.1" customHeight="1">
      <c r="A806" s="102" t="s">
        <v>4952</v>
      </c>
      <c r="B806" s="103" t="s">
        <v>5974</v>
      </c>
      <c r="C806" s="104" t="s">
        <v>972</v>
      </c>
      <c r="D806" s="104" t="s">
        <v>973</v>
      </c>
      <c r="E806" s="104" t="s">
        <v>974</v>
      </c>
      <c r="F806" s="104" t="s">
        <v>975</v>
      </c>
      <c r="G806" s="104" t="s">
        <v>4</v>
      </c>
      <c r="H806" s="103">
        <v>0</v>
      </c>
      <c r="I806" s="105">
        <v>590000000</v>
      </c>
      <c r="J806" s="105" t="s">
        <v>5</v>
      </c>
      <c r="K806" s="104" t="s">
        <v>775</v>
      </c>
      <c r="L806" s="105" t="s">
        <v>67</v>
      </c>
      <c r="M806" s="104" t="s">
        <v>201</v>
      </c>
      <c r="N806" s="104" t="s">
        <v>922</v>
      </c>
      <c r="O806" s="104" t="s">
        <v>35</v>
      </c>
      <c r="P806" s="105">
        <v>796</v>
      </c>
      <c r="Q806" s="104" t="s">
        <v>57</v>
      </c>
      <c r="R806" s="106">
        <v>4</v>
      </c>
      <c r="S806" s="106">
        <v>8000</v>
      </c>
      <c r="T806" s="107">
        <f t="shared" si="82"/>
        <v>32000</v>
      </c>
      <c r="U806" s="107">
        <f t="shared" si="83"/>
        <v>35840</v>
      </c>
      <c r="V806" s="108"/>
      <c r="W806" s="112">
        <v>2016</v>
      </c>
      <c r="X806" s="103"/>
    </row>
    <row r="807" spans="1:24" s="1" customFormat="1" ht="50.1" customHeight="1">
      <c r="A807" s="102" t="s">
        <v>4953</v>
      </c>
      <c r="B807" s="103" t="s">
        <v>5974</v>
      </c>
      <c r="C807" s="104" t="s">
        <v>1246</v>
      </c>
      <c r="D807" s="104" t="s">
        <v>1247</v>
      </c>
      <c r="E807" s="104" t="s">
        <v>1248</v>
      </c>
      <c r="F807" s="104" t="s">
        <v>1249</v>
      </c>
      <c r="G807" s="104" t="s">
        <v>4</v>
      </c>
      <c r="H807" s="103">
        <v>0</v>
      </c>
      <c r="I807" s="105">
        <v>590000000</v>
      </c>
      <c r="J807" s="105" t="s">
        <v>5</v>
      </c>
      <c r="K807" s="104" t="s">
        <v>775</v>
      </c>
      <c r="L807" s="105" t="s">
        <v>67</v>
      </c>
      <c r="M807" s="104" t="s">
        <v>54</v>
      </c>
      <c r="N807" s="104" t="s">
        <v>1214</v>
      </c>
      <c r="O807" s="104" t="s">
        <v>532</v>
      </c>
      <c r="P807" s="105">
        <v>796</v>
      </c>
      <c r="Q807" s="104" t="s">
        <v>57</v>
      </c>
      <c r="R807" s="106">
        <v>80</v>
      </c>
      <c r="S807" s="106">
        <v>200</v>
      </c>
      <c r="T807" s="107">
        <f t="shared" si="82"/>
        <v>16000</v>
      </c>
      <c r="U807" s="107">
        <f t="shared" si="83"/>
        <v>17920</v>
      </c>
      <c r="V807" s="108"/>
      <c r="W807" s="112">
        <v>2016</v>
      </c>
      <c r="X807" s="103"/>
    </row>
    <row r="808" spans="1:24" s="1" customFormat="1" ht="50.1" customHeight="1">
      <c r="A808" s="102" t="s">
        <v>4954</v>
      </c>
      <c r="B808" s="103" t="s">
        <v>5974</v>
      </c>
      <c r="C808" s="104" t="s">
        <v>1403</v>
      </c>
      <c r="D808" s="104" t="s">
        <v>1247</v>
      </c>
      <c r="E808" s="104" t="s">
        <v>1404</v>
      </c>
      <c r="F808" s="104" t="s">
        <v>1405</v>
      </c>
      <c r="G808" s="104" t="s">
        <v>4</v>
      </c>
      <c r="H808" s="103">
        <v>0</v>
      </c>
      <c r="I808" s="105">
        <v>590000000</v>
      </c>
      <c r="J808" s="105" t="s">
        <v>5</v>
      </c>
      <c r="K808" s="104" t="s">
        <v>775</v>
      </c>
      <c r="L808" s="105" t="s">
        <v>67</v>
      </c>
      <c r="M808" s="104" t="s">
        <v>201</v>
      </c>
      <c r="N808" s="104" t="s">
        <v>922</v>
      </c>
      <c r="O808" s="104" t="s">
        <v>532</v>
      </c>
      <c r="P808" s="105">
        <v>796</v>
      </c>
      <c r="Q808" s="104" t="s">
        <v>57</v>
      </c>
      <c r="R808" s="106">
        <v>12</v>
      </c>
      <c r="S808" s="106">
        <v>250</v>
      </c>
      <c r="T808" s="107">
        <f t="shared" si="82"/>
        <v>3000</v>
      </c>
      <c r="U808" s="107">
        <f t="shared" si="83"/>
        <v>3360.0000000000005</v>
      </c>
      <c r="V808" s="108"/>
      <c r="W808" s="112">
        <v>2016</v>
      </c>
      <c r="X808" s="103"/>
    </row>
    <row r="809" spans="1:24" s="1" customFormat="1" ht="50.1" customHeight="1">
      <c r="A809" s="102" t="s">
        <v>4955</v>
      </c>
      <c r="B809" s="103" t="s">
        <v>5974</v>
      </c>
      <c r="C809" s="104" t="s">
        <v>1403</v>
      </c>
      <c r="D809" s="104" t="s">
        <v>1247</v>
      </c>
      <c r="E809" s="104" t="s">
        <v>1404</v>
      </c>
      <c r="F809" s="104" t="s">
        <v>1406</v>
      </c>
      <c r="G809" s="104" t="s">
        <v>4</v>
      </c>
      <c r="H809" s="103">
        <v>0</v>
      </c>
      <c r="I809" s="105">
        <v>590000000</v>
      </c>
      <c r="J809" s="105" t="s">
        <v>5</v>
      </c>
      <c r="K809" s="104" t="s">
        <v>775</v>
      </c>
      <c r="L809" s="105" t="s">
        <v>67</v>
      </c>
      <c r="M809" s="104" t="s">
        <v>201</v>
      </c>
      <c r="N809" s="104" t="s">
        <v>922</v>
      </c>
      <c r="O809" s="104" t="s">
        <v>532</v>
      </c>
      <c r="P809" s="105">
        <v>796</v>
      </c>
      <c r="Q809" s="104" t="s">
        <v>57</v>
      </c>
      <c r="R809" s="106">
        <v>12</v>
      </c>
      <c r="S809" s="106">
        <v>250</v>
      </c>
      <c r="T809" s="107">
        <f t="shared" si="82"/>
        <v>3000</v>
      </c>
      <c r="U809" s="107">
        <f t="shared" si="83"/>
        <v>3360.0000000000005</v>
      </c>
      <c r="V809" s="108"/>
      <c r="W809" s="112">
        <v>2016</v>
      </c>
      <c r="X809" s="103"/>
    </row>
    <row r="810" spans="1:24" s="1" customFormat="1" ht="50.1" customHeight="1">
      <c r="A810" s="102" t="s">
        <v>4956</v>
      </c>
      <c r="B810" s="103" t="s">
        <v>5974</v>
      </c>
      <c r="C810" s="104" t="s">
        <v>1403</v>
      </c>
      <c r="D810" s="104" t="s">
        <v>1247</v>
      </c>
      <c r="E810" s="104" t="s">
        <v>1404</v>
      </c>
      <c r="F810" s="104" t="s">
        <v>1407</v>
      </c>
      <c r="G810" s="104" t="s">
        <v>4</v>
      </c>
      <c r="H810" s="103">
        <v>0</v>
      </c>
      <c r="I810" s="105">
        <v>590000000</v>
      </c>
      <c r="J810" s="105" t="s">
        <v>5</v>
      </c>
      <c r="K810" s="104" t="s">
        <v>775</v>
      </c>
      <c r="L810" s="105" t="s">
        <v>67</v>
      </c>
      <c r="M810" s="104" t="s">
        <v>201</v>
      </c>
      <c r="N810" s="104" t="s">
        <v>922</v>
      </c>
      <c r="O810" s="104" t="s">
        <v>532</v>
      </c>
      <c r="P810" s="105">
        <v>796</v>
      </c>
      <c r="Q810" s="104" t="s">
        <v>57</v>
      </c>
      <c r="R810" s="106">
        <v>12</v>
      </c>
      <c r="S810" s="106">
        <v>320</v>
      </c>
      <c r="T810" s="107">
        <f t="shared" si="82"/>
        <v>3840</v>
      </c>
      <c r="U810" s="107">
        <f t="shared" si="83"/>
        <v>4300.8</v>
      </c>
      <c r="V810" s="108"/>
      <c r="W810" s="112">
        <v>2016</v>
      </c>
      <c r="X810" s="103"/>
    </row>
    <row r="811" spans="1:24" s="1" customFormat="1" ht="50.1" customHeight="1">
      <c r="A811" s="102" t="s">
        <v>4957</v>
      </c>
      <c r="B811" s="103" t="s">
        <v>5974</v>
      </c>
      <c r="C811" s="104" t="s">
        <v>1403</v>
      </c>
      <c r="D811" s="104" t="s">
        <v>1247</v>
      </c>
      <c r="E811" s="104" t="s">
        <v>1404</v>
      </c>
      <c r="F811" s="104" t="s">
        <v>1408</v>
      </c>
      <c r="G811" s="104" t="s">
        <v>4</v>
      </c>
      <c r="H811" s="103">
        <v>0</v>
      </c>
      <c r="I811" s="105">
        <v>590000000</v>
      </c>
      <c r="J811" s="105" t="s">
        <v>5</v>
      </c>
      <c r="K811" s="104" t="s">
        <v>775</v>
      </c>
      <c r="L811" s="105" t="s">
        <v>67</v>
      </c>
      <c r="M811" s="104" t="s">
        <v>201</v>
      </c>
      <c r="N811" s="104" t="s">
        <v>922</v>
      </c>
      <c r="O811" s="104" t="s">
        <v>532</v>
      </c>
      <c r="P811" s="105">
        <v>796</v>
      </c>
      <c r="Q811" s="104" t="s">
        <v>57</v>
      </c>
      <c r="R811" s="106">
        <v>12</v>
      </c>
      <c r="S811" s="106">
        <v>400</v>
      </c>
      <c r="T811" s="107">
        <f t="shared" si="82"/>
        <v>4800</v>
      </c>
      <c r="U811" s="107">
        <f t="shared" si="83"/>
        <v>5376.0000000000009</v>
      </c>
      <c r="V811" s="108"/>
      <c r="W811" s="112">
        <v>2016</v>
      </c>
      <c r="X811" s="103"/>
    </row>
    <row r="812" spans="1:24" s="1" customFormat="1" ht="50.1" customHeight="1">
      <c r="A812" s="102" t="s">
        <v>4958</v>
      </c>
      <c r="B812" s="103" t="s">
        <v>5974</v>
      </c>
      <c r="C812" s="104" t="s">
        <v>1403</v>
      </c>
      <c r="D812" s="104" t="s">
        <v>1247</v>
      </c>
      <c r="E812" s="104" t="s">
        <v>1404</v>
      </c>
      <c r="F812" s="104" t="s">
        <v>1409</v>
      </c>
      <c r="G812" s="104" t="s">
        <v>4</v>
      </c>
      <c r="H812" s="103">
        <v>0</v>
      </c>
      <c r="I812" s="105">
        <v>590000000</v>
      </c>
      <c r="J812" s="105" t="s">
        <v>5</v>
      </c>
      <c r="K812" s="104" t="s">
        <v>775</v>
      </c>
      <c r="L812" s="105" t="s">
        <v>67</v>
      </c>
      <c r="M812" s="104" t="s">
        <v>201</v>
      </c>
      <c r="N812" s="104" t="s">
        <v>922</v>
      </c>
      <c r="O812" s="104" t="s">
        <v>532</v>
      </c>
      <c r="P812" s="105">
        <v>796</v>
      </c>
      <c r="Q812" s="104" t="s">
        <v>57</v>
      </c>
      <c r="R812" s="106">
        <v>12</v>
      </c>
      <c r="S812" s="106">
        <v>500</v>
      </c>
      <c r="T812" s="107">
        <f t="shared" si="82"/>
        <v>6000</v>
      </c>
      <c r="U812" s="107">
        <f t="shared" si="83"/>
        <v>6720.0000000000009</v>
      </c>
      <c r="V812" s="108"/>
      <c r="W812" s="112">
        <v>2016</v>
      </c>
      <c r="X812" s="103"/>
    </row>
    <row r="813" spans="1:24" s="1" customFormat="1" ht="50.1" customHeight="1">
      <c r="A813" s="102" t="s">
        <v>4959</v>
      </c>
      <c r="B813" s="103" t="s">
        <v>5974</v>
      </c>
      <c r="C813" s="104" t="s">
        <v>1515</v>
      </c>
      <c r="D813" s="104" t="s">
        <v>1247</v>
      </c>
      <c r="E813" s="104" t="s">
        <v>1516</v>
      </c>
      <c r="F813" s="104" t="s">
        <v>1517</v>
      </c>
      <c r="G813" s="104" t="s">
        <v>62</v>
      </c>
      <c r="H813" s="103">
        <v>10</v>
      </c>
      <c r="I813" s="105">
        <v>590000000</v>
      </c>
      <c r="J813" s="105" t="s">
        <v>5</v>
      </c>
      <c r="K813" s="104" t="s">
        <v>775</v>
      </c>
      <c r="L813" s="105" t="s">
        <v>67</v>
      </c>
      <c r="M813" s="104" t="s">
        <v>54</v>
      </c>
      <c r="N813" s="104" t="s">
        <v>2361</v>
      </c>
      <c r="O813" s="104" t="s">
        <v>532</v>
      </c>
      <c r="P813" s="105">
        <v>796</v>
      </c>
      <c r="Q813" s="104" t="s">
        <v>57</v>
      </c>
      <c r="R813" s="106">
        <v>50</v>
      </c>
      <c r="S813" s="106">
        <v>429</v>
      </c>
      <c r="T813" s="107">
        <f t="shared" si="82"/>
        <v>21450</v>
      </c>
      <c r="U813" s="107">
        <f t="shared" si="83"/>
        <v>24024.000000000004</v>
      </c>
      <c r="V813" s="153" t="s">
        <v>777</v>
      </c>
      <c r="W813" s="112">
        <v>2016</v>
      </c>
      <c r="X813" s="103"/>
    </row>
    <row r="814" spans="1:24" s="1" customFormat="1" ht="50.1" customHeight="1">
      <c r="A814" s="102" t="s">
        <v>4960</v>
      </c>
      <c r="B814" s="103" t="s">
        <v>5974</v>
      </c>
      <c r="C814" s="104" t="s">
        <v>1518</v>
      </c>
      <c r="D814" s="104" t="s">
        <v>1247</v>
      </c>
      <c r="E814" s="104" t="s">
        <v>1519</v>
      </c>
      <c r="F814" s="104" t="s">
        <v>1932</v>
      </c>
      <c r="G814" s="104" t="s">
        <v>62</v>
      </c>
      <c r="H814" s="103">
        <v>10</v>
      </c>
      <c r="I814" s="105">
        <v>590000000</v>
      </c>
      <c r="J814" s="105" t="s">
        <v>5</v>
      </c>
      <c r="K814" s="104" t="s">
        <v>775</v>
      </c>
      <c r="L814" s="105" t="s">
        <v>67</v>
      </c>
      <c r="M814" s="104" t="s">
        <v>54</v>
      </c>
      <c r="N814" s="104" t="s">
        <v>2361</v>
      </c>
      <c r="O814" s="104" t="s">
        <v>532</v>
      </c>
      <c r="P814" s="105">
        <v>796</v>
      </c>
      <c r="Q814" s="104" t="s">
        <v>57</v>
      </c>
      <c r="R814" s="106">
        <v>50</v>
      </c>
      <c r="S814" s="106">
        <v>3108</v>
      </c>
      <c r="T814" s="107">
        <f t="shared" si="82"/>
        <v>155400</v>
      </c>
      <c r="U814" s="107">
        <f t="shared" si="83"/>
        <v>174048.00000000003</v>
      </c>
      <c r="V814" s="153" t="s">
        <v>777</v>
      </c>
      <c r="W814" s="112">
        <v>2016</v>
      </c>
      <c r="X814" s="103"/>
    </row>
    <row r="815" spans="1:24" s="1" customFormat="1" ht="50.1" customHeight="1">
      <c r="A815" s="102" t="s">
        <v>4961</v>
      </c>
      <c r="B815" s="103" t="s">
        <v>5974</v>
      </c>
      <c r="C815" s="104" t="s">
        <v>1564</v>
      </c>
      <c r="D815" s="104" t="s">
        <v>1247</v>
      </c>
      <c r="E815" s="104" t="s">
        <v>1565</v>
      </c>
      <c r="F815" s="104" t="s">
        <v>1566</v>
      </c>
      <c r="G815" s="104" t="s">
        <v>4</v>
      </c>
      <c r="H815" s="103">
        <v>0</v>
      </c>
      <c r="I815" s="105">
        <v>590000000</v>
      </c>
      <c r="J815" s="105" t="s">
        <v>5</v>
      </c>
      <c r="K815" s="104" t="s">
        <v>775</v>
      </c>
      <c r="L815" s="105" t="s">
        <v>67</v>
      </c>
      <c r="M815" s="104" t="s">
        <v>201</v>
      </c>
      <c r="N815" s="104" t="s">
        <v>922</v>
      </c>
      <c r="O815" s="104" t="s">
        <v>532</v>
      </c>
      <c r="P815" s="105">
        <v>796</v>
      </c>
      <c r="Q815" s="104" t="s">
        <v>57</v>
      </c>
      <c r="R815" s="106">
        <v>4</v>
      </c>
      <c r="S815" s="106">
        <v>14300</v>
      </c>
      <c r="T815" s="107">
        <f t="shared" si="82"/>
        <v>57200</v>
      </c>
      <c r="U815" s="107">
        <f t="shared" si="83"/>
        <v>64064.000000000007</v>
      </c>
      <c r="V815" s="108"/>
      <c r="W815" s="112">
        <v>2016</v>
      </c>
      <c r="X815" s="103"/>
    </row>
    <row r="816" spans="1:24" s="1" customFormat="1" ht="50.1" customHeight="1">
      <c r="A816" s="102" t="s">
        <v>4962</v>
      </c>
      <c r="B816" s="103" t="s">
        <v>5974</v>
      </c>
      <c r="C816" s="104" t="s">
        <v>1564</v>
      </c>
      <c r="D816" s="104" t="s">
        <v>1247</v>
      </c>
      <c r="E816" s="104" t="s">
        <v>1565</v>
      </c>
      <c r="F816" s="104" t="s">
        <v>1567</v>
      </c>
      <c r="G816" s="104" t="s">
        <v>4</v>
      </c>
      <c r="H816" s="103">
        <v>0</v>
      </c>
      <c r="I816" s="105">
        <v>590000000</v>
      </c>
      <c r="J816" s="105" t="s">
        <v>5</v>
      </c>
      <c r="K816" s="104" t="s">
        <v>775</v>
      </c>
      <c r="L816" s="105" t="s">
        <v>67</v>
      </c>
      <c r="M816" s="104" t="s">
        <v>201</v>
      </c>
      <c r="N816" s="104" t="s">
        <v>922</v>
      </c>
      <c r="O816" s="104" t="s">
        <v>532</v>
      </c>
      <c r="P816" s="105">
        <v>796</v>
      </c>
      <c r="Q816" s="104" t="s">
        <v>57</v>
      </c>
      <c r="R816" s="106">
        <v>4</v>
      </c>
      <c r="S816" s="106">
        <v>9800</v>
      </c>
      <c r="T816" s="107">
        <f t="shared" si="82"/>
        <v>39200</v>
      </c>
      <c r="U816" s="107">
        <f t="shared" si="83"/>
        <v>43904.000000000007</v>
      </c>
      <c r="V816" s="108"/>
      <c r="W816" s="112">
        <v>2016</v>
      </c>
      <c r="X816" s="103"/>
    </row>
    <row r="817" spans="1:24" s="1" customFormat="1" ht="50.1" customHeight="1">
      <c r="A817" s="102" t="s">
        <v>4963</v>
      </c>
      <c r="B817" s="103" t="s">
        <v>5974</v>
      </c>
      <c r="C817" s="104" t="s">
        <v>1669</v>
      </c>
      <c r="D817" s="104" t="s">
        <v>1247</v>
      </c>
      <c r="E817" s="104" t="s">
        <v>1670</v>
      </c>
      <c r="F817" s="104" t="s">
        <v>1671</v>
      </c>
      <c r="G817" s="104" t="s">
        <v>4</v>
      </c>
      <c r="H817" s="103">
        <v>0</v>
      </c>
      <c r="I817" s="105">
        <v>590000000</v>
      </c>
      <c r="J817" s="105" t="s">
        <v>5</v>
      </c>
      <c r="K817" s="104" t="s">
        <v>866</v>
      </c>
      <c r="L817" s="105" t="s">
        <v>67</v>
      </c>
      <c r="M817" s="104" t="s">
        <v>201</v>
      </c>
      <c r="N817" s="104" t="s">
        <v>1291</v>
      </c>
      <c r="O817" s="104" t="s">
        <v>532</v>
      </c>
      <c r="P817" s="105">
        <v>796</v>
      </c>
      <c r="Q817" s="104" t="s">
        <v>57</v>
      </c>
      <c r="R817" s="106">
        <v>5</v>
      </c>
      <c r="S817" s="106">
        <v>3480</v>
      </c>
      <c r="T817" s="107">
        <f t="shared" si="82"/>
        <v>17400</v>
      </c>
      <c r="U817" s="107">
        <f t="shared" si="83"/>
        <v>19488.000000000004</v>
      </c>
      <c r="V817" s="108"/>
      <c r="W817" s="112">
        <v>2016</v>
      </c>
      <c r="X817" s="103"/>
    </row>
    <row r="818" spans="1:24" s="1" customFormat="1" ht="50.1" customHeight="1">
      <c r="A818" s="102" t="s">
        <v>4964</v>
      </c>
      <c r="B818" s="103" t="s">
        <v>5974</v>
      </c>
      <c r="C818" s="104" t="s">
        <v>1696</v>
      </c>
      <c r="D818" s="104" t="s">
        <v>1247</v>
      </c>
      <c r="E818" s="104" t="s">
        <v>1248</v>
      </c>
      <c r="F818" s="104" t="s">
        <v>1697</v>
      </c>
      <c r="G818" s="104" t="s">
        <v>4</v>
      </c>
      <c r="H818" s="103">
        <v>0</v>
      </c>
      <c r="I818" s="105">
        <v>590000000</v>
      </c>
      <c r="J818" s="105" t="s">
        <v>5</v>
      </c>
      <c r="K818" s="104" t="s">
        <v>866</v>
      </c>
      <c r="L818" s="105" t="s">
        <v>67</v>
      </c>
      <c r="M818" s="104" t="s">
        <v>201</v>
      </c>
      <c r="N818" s="104" t="s">
        <v>1291</v>
      </c>
      <c r="O818" s="104" t="s">
        <v>532</v>
      </c>
      <c r="P818" s="105">
        <v>839</v>
      </c>
      <c r="Q818" s="104" t="s">
        <v>318</v>
      </c>
      <c r="R818" s="106">
        <v>4</v>
      </c>
      <c r="S818" s="106">
        <v>13500</v>
      </c>
      <c r="T818" s="107">
        <f t="shared" si="82"/>
        <v>54000</v>
      </c>
      <c r="U818" s="107">
        <f t="shared" si="83"/>
        <v>60480.000000000007</v>
      </c>
      <c r="V818" s="108"/>
      <c r="W818" s="112">
        <v>2016</v>
      </c>
      <c r="X818" s="103"/>
    </row>
    <row r="819" spans="1:24" s="1" customFormat="1" ht="50.1" customHeight="1">
      <c r="A819" s="102" t="s">
        <v>4965</v>
      </c>
      <c r="B819" s="103" t="s">
        <v>5974</v>
      </c>
      <c r="C819" s="104" t="s">
        <v>1696</v>
      </c>
      <c r="D819" s="104" t="s">
        <v>1247</v>
      </c>
      <c r="E819" s="104" t="s">
        <v>1248</v>
      </c>
      <c r="F819" s="104" t="s">
        <v>1698</v>
      </c>
      <c r="G819" s="104" t="s">
        <v>4</v>
      </c>
      <c r="H819" s="103">
        <v>0</v>
      </c>
      <c r="I819" s="105">
        <v>590000000</v>
      </c>
      <c r="J819" s="105" t="s">
        <v>5</v>
      </c>
      <c r="K819" s="104" t="s">
        <v>866</v>
      </c>
      <c r="L819" s="105" t="s">
        <v>67</v>
      </c>
      <c r="M819" s="104" t="s">
        <v>201</v>
      </c>
      <c r="N819" s="104" t="s">
        <v>1291</v>
      </c>
      <c r="O819" s="104" t="s">
        <v>532</v>
      </c>
      <c r="P819" s="105">
        <v>839</v>
      </c>
      <c r="Q819" s="104" t="s">
        <v>318</v>
      </c>
      <c r="R819" s="106">
        <v>4</v>
      </c>
      <c r="S819" s="106">
        <v>17100</v>
      </c>
      <c r="T819" s="107">
        <f t="shared" si="82"/>
        <v>68400</v>
      </c>
      <c r="U819" s="107">
        <f t="shared" si="83"/>
        <v>76608.000000000015</v>
      </c>
      <c r="V819" s="108"/>
      <c r="W819" s="112">
        <v>2016</v>
      </c>
      <c r="X819" s="103"/>
    </row>
    <row r="820" spans="1:24" s="1" customFormat="1" ht="50.1" customHeight="1">
      <c r="A820" s="102" t="s">
        <v>4966</v>
      </c>
      <c r="B820" s="103" t="s">
        <v>5974</v>
      </c>
      <c r="C820" s="104" t="s">
        <v>1696</v>
      </c>
      <c r="D820" s="104" t="s">
        <v>1247</v>
      </c>
      <c r="E820" s="104" t="s">
        <v>1248</v>
      </c>
      <c r="F820" s="104" t="s">
        <v>1699</v>
      </c>
      <c r="G820" s="104" t="s">
        <v>4</v>
      </c>
      <c r="H820" s="103">
        <v>0</v>
      </c>
      <c r="I820" s="105">
        <v>590000000</v>
      </c>
      <c r="J820" s="105" t="s">
        <v>5</v>
      </c>
      <c r="K820" s="104" t="s">
        <v>866</v>
      </c>
      <c r="L820" s="105" t="s">
        <v>67</v>
      </c>
      <c r="M820" s="104" t="s">
        <v>201</v>
      </c>
      <c r="N820" s="104" t="s">
        <v>1291</v>
      </c>
      <c r="O820" s="104" t="s">
        <v>532</v>
      </c>
      <c r="P820" s="105">
        <v>839</v>
      </c>
      <c r="Q820" s="104" t="s">
        <v>318</v>
      </c>
      <c r="R820" s="106">
        <v>4</v>
      </c>
      <c r="S820" s="106">
        <v>11400</v>
      </c>
      <c r="T820" s="107">
        <f t="shared" si="82"/>
        <v>45600</v>
      </c>
      <c r="U820" s="107">
        <f t="shared" si="83"/>
        <v>51072.000000000007</v>
      </c>
      <c r="V820" s="108"/>
      <c r="W820" s="112">
        <v>2016</v>
      </c>
      <c r="X820" s="103"/>
    </row>
    <row r="821" spans="1:24" s="1" customFormat="1" ht="50.1" customHeight="1">
      <c r="A821" s="102" t="s">
        <v>4967</v>
      </c>
      <c r="B821" s="103" t="s">
        <v>5974</v>
      </c>
      <c r="C821" s="104" t="s">
        <v>1696</v>
      </c>
      <c r="D821" s="104" t="s">
        <v>1247</v>
      </c>
      <c r="E821" s="104" t="s">
        <v>1248</v>
      </c>
      <c r="F821" s="104" t="s">
        <v>1700</v>
      </c>
      <c r="G821" s="104" t="s">
        <v>4</v>
      </c>
      <c r="H821" s="103">
        <v>0</v>
      </c>
      <c r="I821" s="105">
        <v>590000000</v>
      </c>
      <c r="J821" s="105" t="s">
        <v>5</v>
      </c>
      <c r="K821" s="104" t="s">
        <v>866</v>
      </c>
      <c r="L821" s="105" t="s">
        <v>67</v>
      </c>
      <c r="M821" s="104" t="s">
        <v>201</v>
      </c>
      <c r="N821" s="104" t="s">
        <v>1291</v>
      </c>
      <c r="O821" s="104" t="s">
        <v>532</v>
      </c>
      <c r="P821" s="105">
        <v>839</v>
      </c>
      <c r="Q821" s="104" t="s">
        <v>318</v>
      </c>
      <c r="R821" s="106">
        <v>4</v>
      </c>
      <c r="S821" s="106">
        <v>7050</v>
      </c>
      <c r="T821" s="107">
        <f t="shared" si="82"/>
        <v>28200</v>
      </c>
      <c r="U821" s="107">
        <f t="shared" si="83"/>
        <v>31584.000000000004</v>
      </c>
      <c r="V821" s="108"/>
      <c r="W821" s="112">
        <v>2016</v>
      </c>
      <c r="X821" s="103"/>
    </row>
    <row r="822" spans="1:24" s="1" customFormat="1" ht="50.1" customHeight="1">
      <c r="A822" s="102" t="s">
        <v>4968</v>
      </c>
      <c r="B822" s="103" t="s">
        <v>5974</v>
      </c>
      <c r="C822" s="103" t="s">
        <v>3343</v>
      </c>
      <c r="D822" s="104" t="s">
        <v>3344</v>
      </c>
      <c r="E822" s="103" t="s">
        <v>4247</v>
      </c>
      <c r="F822" s="103" t="s">
        <v>3345</v>
      </c>
      <c r="G822" s="118" t="s">
        <v>4</v>
      </c>
      <c r="H822" s="103">
        <v>0</v>
      </c>
      <c r="I822" s="118" t="s">
        <v>13</v>
      </c>
      <c r="J822" s="112" t="s">
        <v>5</v>
      </c>
      <c r="K822" s="112" t="s">
        <v>143</v>
      </c>
      <c r="L822" s="112" t="s">
        <v>2932</v>
      </c>
      <c r="M822" s="118" t="s">
        <v>144</v>
      </c>
      <c r="N822" s="112" t="s">
        <v>2942</v>
      </c>
      <c r="O822" s="112" t="s">
        <v>146</v>
      </c>
      <c r="P822" s="112" t="s">
        <v>871</v>
      </c>
      <c r="Q822" s="112" t="s">
        <v>57</v>
      </c>
      <c r="R822" s="103">
        <v>4</v>
      </c>
      <c r="S822" s="139">
        <v>35350</v>
      </c>
      <c r="T822" s="107">
        <f t="shared" si="82"/>
        <v>141400</v>
      </c>
      <c r="U822" s="107">
        <f t="shared" si="83"/>
        <v>158368.00000000003</v>
      </c>
      <c r="V822" s="158"/>
      <c r="W822" s="112">
        <v>2016</v>
      </c>
      <c r="X822" s="158"/>
    </row>
    <row r="823" spans="1:24" s="1" customFormat="1" ht="50.1" customHeight="1">
      <c r="A823" s="102" t="s">
        <v>4969</v>
      </c>
      <c r="B823" s="103" t="s">
        <v>5974</v>
      </c>
      <c r="C823" s="103" t="s">
        <v>3346</v>
      </c>
      <c r="D823" s="104" t="s">
        <v>3347</v>
      </c>
      <c r="E823" s="103" t="s">
        <v>3348</v>
      </c>
      <c r="F823" s="103" t="s">
        <v>3349</v>
      </c>
      <c r="G823" s="118" t="s">
        <v>4</v>
      </c>
      <c r="H823" s="103">
        <v>0</v>
      </c>
      <c r="I823" s="118" t="s">
        <v>13</v>
      </c>
      <c r="J823" s="112" t="s">
        <v>5</v>
      </c>
      <c r="K823" s="112" t="s">
        <v>143</v>
      </c>
      <c r="L823" s="112" t="s">
        <v>2932</v>
      </c>
      <c r="M823" s="118" t="s">
        <v>144</v>
      </c>
      <c r="N823" s="112" t="s">
        <v>2942</v>
      </c>
      <c r="O823" s="112" t="s">
        <v>146</v>
      </c>
      <c r="P823" s="103">
        <v>704</v>
      </c>
      <c r="Q823" s="103" t="s">
        <v>3350</v>
      </c>
      <c r="R823" s="103">
        <v>7</v>
      </c>
      <c r="S823" s="139">
        <v>35000</v>
      </c>
      <c r="T823" s="107">
        <f t="shared" si="82"/>
        <v>245000</v>
      </c>
      <c r="U823" s="107">
        <f t="shared" si="83"/>
        <v>274400</v>
      </c>
      <c r="V823" s="158"/>
      <c r="W823" s="112">
        <v>2016</v>
      </c>
      <c r="X823" s="158"/>
    </row>
    <row r="824" spans="1:24" s="1" customFormat="1" ht="50.1" customHeight="1">
      <c r="A824" s="102" t="s">
        <v>4970</v>
      </c>
      <c r="B824" s="103" t="s">
        <v>5974</v>
      </c>
      <c r="C824" s="103" t="s">
        <v>3740</v>
      </c>
      <c r="D824" s="104" t="s">
        <v>3741</v>
      </c>
      <c r="E824" s="103" t="s">
        <v>3742</v>
      </c>
      <c r="F824" s="103" t="s">
        <v>3743</v>
      </c>
      <c r="G824" s="118" t="s">
        <v>4</v>
      </c>
      <c r="H824" s="103">
        <v>0</v>
      </c>
      <c r="I824" s="118" t="s">
        <v>13</v>
      </c>
      <c r="J824" s="112" t="s">
        <v>5</v>
      </c>
      <c r="K824" s="112" t="s">
        <v>143</v>
      </c>
      <c r="L824" s="112" t="s">
        <v>2932</v>
      </c>
      <c r="M824" s="118" t="s">
        <v>144</v>
      </c>
      <c r="N824" s="112" t="s">
        <v>2942</v>
      </c>
      <c r="O824" s="112" t="s">
        <v>146</v>
      </c>
      <c r="P824" s="103">
        <v>704</v>
      </c>
      <c r="Q824" s="103" t="s">
        <v>3350</v>
      </c>
      <c r="R824" s="103">
        <v>4</v>
      </c>
      <c r="S824" s="139">
        <v>1000</v>
      </c>
      <c r="T824" s="107">
        <f t="shared" si="82"/>
        <v>4000</v>
      </c>
      <c r="U824" s="107">
        <f t="shared" si="83"/>
        <v>4480</v>
      </c>
      <c r="V824" s="123"/>
      <c r="W824" s="112">
        <v>2016</v>
      </c>
      <c r="X824" s="123"/>
    </row>
    <row r="825" spans="1:24" s="1" customFormat="1" ht="50.1" customHeight="1">
      <c r="A825" s="102" t="s">
        <v>4971</v>
      </c>
      <c r="B825" s="103" t="s">
        <v>5974</v>
      </c>
      <c r="C825" s="104" t="s">
        <v>1916</v>
      </c>
      <c r="D825" s="104" t="s">
        <v>1917</v>
      </c>
      <c r="E825" s="104" t="s">
        <v>1918</v>
      </c>
      <c r="F825" s="104" t="s">
        <v>1919</v>
      </c>
      <c r="G825" s="104" t="s">
        <v>62</v>
      </c>
      <c r="H825" s="103">
        <v>10</v>
      </c>
      <c r="I825" s="105">
        <v>590000000</v>
      </c>
      <c r="J825" s="105" t="s">
        <v>5</v>
      </c>
      <c r="K825" s="104" t="s">
        <v>1740</v>
      </c>
      <c r="L825" s="105" t="s">
        <v>67</v>
      </c>
      <c r="M825" s="104" t="s">
        <v>54</v>
      </c>
      <c r="N825" s="104" t="s">
        <v>1938</v>
      </c>
      <c r="O825" s="104" t="s">
        <v>56</v>
      </c>
      <c r="P825" s="105">
        <v>796</v>
      </c>
      <c r="Q825" s="104" t="s">
        <v>57</v>
      </c>
      <c r="R825" s="106">
        <v>40</v>
      </c>
      <c r="S825" s="106">
        <v>480</v>
      </c>
      <c r="T825" s="107">
        <f t="shared" si="82"/>
        <v>19200</v>
      </c>
      <c r="U825" s="107">
        <f t="shared" si="83"/>
        <v>21504.000000000004</v>
      </c>
      <c r="V825" s="108" t="s">
        <v>777</v>
      </c>
      <c r="W825" s="112">
        <v>2016</v>
      </c>
      <c r="X825" s="103"/>
    </row>
    <row r="826" spans="1:24" s="1" customFormat="1" ht="50.1" customHeight="1">
      <c r="A826" s="102" t="s">
        <v>4972</v>
      </c>
      <c r="B826" s="103" t="s">
        <v>5974</v>
      </c>
      <c r="C826" s="103" t="s">
        <v>3645</v>
      </c>
      <c r="D826" s="104" t="s">
        <v>3646</v>
      </c>
      <c r="E826" s="103" t="s">
        <v>3647</v>
      </c>
      <c r="F826" s="103" t="s">
        <v>3648</v>
      </c>
      <c r="G826" s="118" t="s">
        <v>4</v>
      </c>
      <c r="H826" s="103">
        <v>0</v>
      </c>
      <c r="I826" s="118" t="s">
        <v>13</v>
      </c>
      <c r="J826" s="112" t="s">
        <v>5</v>
      </c>
      <c r="K826" s="112" t="s">
        <v>143</v>
      </c>
      <c r="L826" s="112" t="s">
        <v>2932</v>
      </c>
      <c r="M826" s="118" t="s">
        <v>144</v>
      </c>
      <c r="N826" s="112" t="s">
        <v>2942</v>
      </c>
      <c r="O826" s="112" t="s">
        <v>146</v>
      </c>
      <c r="P826" s="112" t="s">
        <v>871</v>
      </c>
      <c r="Q826" s="112" t="s">
        <v>57</v>
      </c>
      <c r="R826" s="103">
        <v>9</v>
      </c>
      <c r="S826" s="139">
        <v>51398</v>
      </c>
      <c r="T826" s="107">
        <f t="shared" si="82"/>
        <v>462582</v>
      </c>
      <c r="U826" s="107">
        <f t="shared" si="83"/>
        <v>518091.84</v>
      </c>
      <c r="V826" s="123"/>
      <c r="W826" s="112">
        <v>2016</v>
      </c>
      <c r="X826" s="123"/>
    </row>
    <row r="827" spans="1:24" s="1" customFormat="1" ht="50.1" customHeight="1">
      <c r="A827" s="102" t="s">
        <v>4973</v>
      </c>
      <c r="B827" s="103" t="s">
        <v>5974</v>
      </c>
      <c r="C827" s="104" t="s">
        <v>1049</v>
      </c>
      <c r="D827" s="104" t="s">
        <v>1050</v>
      </c>
      <c r="E827" s="104" t="s">
        <v>1051</v>
      </c>
      <c r="F827" s="104" t="s">
        <v>1052</v>
      </c>
      <c r="G827" s="104" t="s">
        <v>4</v>
      </c>
      <c r="H827" s="103">
        <v>0</v>
      </c>
      <c r="I827" s="105">
        <v>590000000</v>
      </c>
      <c r="J827" s="105" t="s">
        <v>5</v>
      </c>
      <c r="K827" s="104" t="s">
        <v>866</v>
      </c>
      <c r="L827" s="104" t="s">
        <v>5</v>
      </c>
      <c r="M827" s="104" t="s">
        <v>54</v>
      </c>
      <c r="N827" s="104" t="s">
        <v>1053</v>
      </c>
      <c r="O827" s="104" t="s">
        <v>624</v>
      </c>
      <c r="P827" s="105" t="s">
        <v>871</v>
      </c>
      <c r="Q827" s="104" t="s">
        <v>57</v>
      </c>
      <c r="R827" s="106">
        <v>10</v>
      </c>
      <c r="S827" s="106">
        <v>7130</v>
      </c>
      <c r="T827" s="107">
        <f t="shared" si="82"/>
        <v>71300</v>
      </c>
      <c r="U827" s="107">
        <f t="shared" si="83"/>
        <v>79856.000000000015</v>
      </c>
      <c r="V827" s="108"/>
      <c r="W827" s="112">
        <v>2016</v>
      </c>
      <c r="X827" s="103"/>
    </row>
    <row r="828" spans="1:24" s="1" customFormat="1" ht="50.1" customHeight="1">
      <c r="A828" s="102" t="s">
        <v>4974</v>
      </c>
      <c r="B828" s="103" t="s">
        <v>5974</v>
      </c>
      <c r="C828" s="104" t="s">
        <v>1049</v>
      </c>
      <c r="D828" s="104" t="s">
        <v>1050</v>
      </c>
      <c r="E828" s="104" t="s">
        <v>1051</v>
      </c>
      <c r="F828" s="104" t="s">
        <v>1054</v>
      </c>
      <c r="G828" s="104" t="s">
        <v>4</v>
      </c>
      <c r="H828" s="103">
        <v>0</v>
      </c>
      <c r="I828" s="105">
        <v>590000000</v>
      </c>
      <c r="J828" s="105" t="s">
        <v>5</v>
      </c>
      <c r="K828" s="104" t="s">
        <v>866</v>
      </c>
      <c r="L828" s="104" t="s">
        <v>5</v>
      </c>
      <c r="M828" s="104" t="s">
        <v>54</v>
      </c>
      <c r="N828" s="104" t="s">
        <v>1053</v>
      </c>
      <c r="O828" s="104" t="s">
        <v>624</v>
      </c>
      <c r="P828" s="105" t="s">
        <v>871</v>
      </c>
      <c r="Q828" s="104" t="s">
        <v>57</v>
      </c>
      <c r="R828" s="106">
        <v>10</v>
      </c>
      <c r="S828" s="106">
        <v>7129.9999999999991</v>
      </c>
      <c r="T828" s="107">
        <f t="shared" si="82"/>
        <v>71299.999999999985</v>
      </c>
      <c r="U828" s="107">
        <f t="shared" si="83"/>
        <v>79855.999999999985</v>
      </c>
      <c r="V828" s="108"/>
      <c r="W828" s="112">
        <v>2016</v>
      </c>
      <c r="X828" s="103"/>
    </row>
    <row r="829" spans="1:24" s="1" customFormat="1" ht="50.1" customHeight="1">
      <c r="A829" s="102" t="s">
        <v>4975</v>
      </c>
      <c r="B829" s="103" t="s">
        <v>5974</v>
      </c>
      <c r="C829" s="104" t="s">
        <v>1049</v>
      </c>
      <c r="D829" s="104" t="s">
        <v>1050</v>
      </c>
      <c r="E829" s="104" t="s">
        <v>1051</v>
      </c>
      <c r="F829" s="104" t="s">
        <v>1055</v>
      </c>
      <c r="G829" s="104" t="s">
        <v>4</v>
      </c>
      <c r="H829" s="103">
        <v>0</v>
      </c>
      <c r="I829" s="105">
        <v>590000000</v>
      </c>
      <c r="J829" s="105" t="s">
        <v>5</v>
      </c>
      <c r="K829" s="104" t="s">
        <v>866</v>
      </c>
      <c r="L829" s="104" t="s">
        <v>5</v>
      </c>
      <c r="M829" s="104" t="s">
        <v>54</v>
      </c>
      <c r="N829" s="104" t="s">
        <v>1053</v>
      </c>
      <c r="O829" s="104" t="s">
        <v>624</v>
      </c>
      <c r="P829" s="105" t="s">
        <v>871</v>
      </c>
      <c r="Q829" s="104" t="s">
        <v>57</v>
      </c>
      <c r="R829" s="106">
        <v>10</v>
      </c>
      <c r="S829" s="106">
        <v>7127</v>
      </c>
      <c r="T829" s="107">
        <f t="shared" si="82"/>
        <v>71270</v>
      </c>
      <c r="U829" s="107">
        <f t="shared" si="83"/>
        <v>79822.400000000009</v>
      </c>
      <c r="V829" s="108"/>
      <c r="W829" s="112">
        <v>2016</v>
      </c>
      <c r="X829" s="103"/>
    </row>
    <row r="830" spans="1:24" s="1" customFormat="1" ht="50.1" customHeight="1">
      <c r="A830" s="102" t="s">
        <v>4976</v>
      </c>
      <c r="B830" s="103" t="s">
        <v>5974</v>
      </c>
      <c r="C830" s="104" t="s">
        <v>1049</v>
      </c>
      <c r="D830" s="104" t="s">
        <v>1050</v>
      </c>
      <c r="E830" s="104" t="s">
        <v>1051</v>
      </c>
      <c r="F830" s="104" t="s">
        <v>1156</v>
      </c>
      <c r="G830" s="104" t="s">
        <v>4</v>
      </c>
      <c r="H830" s="103">
        <v>0</v>
      </c>
      <c r="I830" s="105">
        <v>590000000</v>
      </c>
      <c r="J830" s="105" t="s">
        <v>5</v>
      </c>
      <c r="K830" s="104" t="s">
        <v>866</v>
      </c>
      <c r="L830" s="104" t="s">
        <v>5</v>
      </c>
      <c r="M830" s="104" t="s">
        <v>54</v>
      </c>
      <c r="N830" s="104" t="s">
        <v>1157</v>
      </c>
      <c r="O830" s="104" t="s">
        <v>35</v>
      </c>
      <c r="P830" s="105" t="s">
        <v>871</v>
      </c>
      <c r="Q830" s="104" t="s">
        <v>57</v>
      </c>
      <c r="R830" s="106">
        <v>20</v>
      </c>
      <c r="S830" s="106">
        <v>2645</v>
      </c>
      <c r="T830" s="107">
        <f t="shared" si="82"/>
        <v>52900</v>
      </c>
      <c r="U830" s="107">
        <f t="shared" si="83"/>
        <v>59248.000000000007</v>
      </c>
      <c r="V830" s="108"/>
      <c r="W830" s="112">
        <v>2016</v>
      </c>
      <c r="X830" s="103"/>
    </row>
    <row r="831" spans="1:24" s="1" customFormat="1" ht="50.1" customHeight="1">
      <c r="A831" s="102" t="s">
        <v>4977</v>
      </c>
      <c r="B831" s="103" t="s">
        <v>5974</v>
      </c>
      <c r="C831" s="104" t="s">
        <v>1692</v>
      </c>
      <c r="D831" s="104" t="s">
        <v>1050</v>
      </c>
      <c r="E831" s="104" t="s">
        <v>1693</v>
      </c>
      <c r="F831" s="104" t="s">
        <v>1694</v>
      </c>
      <c r="G831" s="104" t="s">
        <v>4</v>
      </c>
      <c r="H831" s="103">
        <v>0</v>
      </c>
      <c r="I831" s="105">
        <v>590000000</v>
      </c>
      <c r="J831" s="105" t="s">
        <v>5</v>
      </c>
      <c r="K831" s="104" t="s">
        <v>866</v>
      </c>
      <c r="L831" s="105" t="s">
        <v>67</v>
      </c>
      <c r="M831" s="104" t="s">
        <v>201</v>
      </c>
      <c r="N831" s="104" t="s">
        <v>1291</v>
      </c>
      <c r="O831" s="104" t="s">
        <v>532</v>
      </c>
      <c r="P831" s="105">
        <v>796</v>
      </c>
      <c r="Q831" s="104" t="s">
        <v>57</v>
      </c>
      <c r="R831" s="106">
        <v>20</v>
      </c>
      <c r="S831" s="106">
        <v>370</v>
      </c>
      <c r="T831" s="107">
        <f t="shared" si="82"/>
        <v>7400</v>
      </c>
      <c r="U831" s="107">
        <f t="shared" si="83"/>
        <v>8288</v>
      </c>
      <c r="V831" s="108"/>
      <c r="W831" s="112">
        <v>2016</v>
      </c>
      <c r="X831" s="103"/>
    </row>
    <row r="832" spans="1:24" s="1" customFormat="1" ht="50.1" customHeight="1">
      <c r="A832" s="102" t="s">
        <v>4978</v>
      </c>
      <c r="B832" s="103" t="s">
        <v>5974</v>
      </c>
      <c r="C832" s="104" t="s">
        <v>1692</v>
      </c>
      <c r="D832" s="104" t="s">
        <v>1050</v>
      </c>
      <c r="E832" s="104" t="s">
        <v>1693</v>
      </c>
      <c r="F832" s="104" t="s">
        <v>1695</v>
      </c>
      <c r="G832" s="104" t="s">
        <v>4</v>
      </c>
      <c r="H832" s="103">
        <v>0</v>
      </c>
      <c r="I832" s="105">
        <v>590000000</v>
      </c>
      <c r="J832" s="105" t="s">
        <v>5</v>
      </c>
      <c r="K832" s="104" t="s">
        <v>866</v>
      </c>
      <c r="L832" s="105" t="s">
        <v>67</v>
      </c>
      <c r="M832" s="104" t="s">
        <v>201</v>
      </c>
      <c r="N832" s="104" t="s">
        <v>1291</v>
      </c>
      <c r="O832" s="104" t="s">
        <v>532</v>
      </c>
      <c r="P832" s="105">
        <v>796</v>
      </c>
      <c r="Q832" s="104" t="s">
        <v>57</v>
      </c>
      <c r="R832" s="106">
        <v>20</v>
      </c>
      <c r="S832" s="106">
        <v>130</v>
      </c>
      <c r="T832" s="107">
        <f t="shared" si="82"/>
        <v>2600</v>
      </c>
      <c r="U832" s="107">
        <f t="shared" si="83"/>
        <v>2912.0000000000005</v>
      </c>
      <c r="V832" s="108"/>
      <c r="W832" s="112">
        <v>2016</v>
      </c>
      <c r="X832" s="103"/>
    </row>
    <row r="833" spans="1:24" s="1" customFormat="1" ht="50.1" customHeight="1">
      <c r="A833" s="102" t="s">
        <v>4979</v>
      </c>
      <c r="B833" s="103" t="s">
        <v>5974</v>
      </c>
      <c r="C833" s="103" t="s">
        <v>3351</v>
      </c>
      <c r="D833" s="104" t="s">
        <v>1050</v>
      </c>
      <c r="E833" s="103" t="s">
        <v>3352</v>
      </c>
      <c r="F833" s="103" t="s">
        <v>3353</v>
      </c>
      <c r="G833" s="112" t="s">
        <v>4</v>
      </c>
      <c r="H833" s="103">
        <v>0</v>
      </c>
      <c r="I833" s="118" t="s">
        <v>13</v>
      </c>
      <c r="J833" s="112" t="s">
        <v>5</v>
      </c>
      <c r="K833" s="112" t="s">
        <v>143</v>
      </c>
      <c r="L833" s="112" t="s">
        <v>2932</v>
      </c>
      <c r="M833" s="118" t="s">
        <v>144</v>
      </c>
      <c r="N833" s="112" t="s">
        <v>3354</v>
      </c>
      <c r="O833" s="112" t="s">
        <v>2980</v>
      </c>
      <c r="P833" s="112" t="s">
        <v>871</v>
      </c>
      <c r="Q833" s="112" t="s">
        <v>57</v>
      </c>
      <c r="R833" s="103">
        <v>1413</v>
      </c>
      <c r="S833" s="139">
        <v>35</v>
      </c>
      <c r="T833" s="107">
        <f t="shared" si="82"/>
        <v>49455</v>
      </c>
      <c r="U833" s="107">
        <f t="shared" si="83"/>
        <v>55389.600000000006</v>
      </c>
      <c r="V833" s="112"/>
      <c r="W833" s="112">
        <v>2016</v>
      </c>
      <c r="X833" s="112"/>
    </row>
    <row r="834" spans="1:24" s="1" customFormat="1" ht="50.1" customHeight="1">
      <c r="A834" s="102" t="s">
        <v>4980</v>
      </c>
      <c r="B834" s="103" t="s">
        <v>5974</v>
      </c>
      <c r="C834" s="103" t="s">
        <v>3351</v>
      </c>
      <c r="D834" s="104" t="s">
        <v>1050</v>
      </c>
      <c r="E834" s="103" t="s">
        <v>3352</v>
      </c>
      <c r="F834" s="103" t="s">
        <v>3355</v>
      </c>
      <c r="G834" s="118" t="s">
        <v>4</v>
      </c>
      <c r="H834" s="103">
        <v>0</v>
      </c>
      <c r="I834" s="118" t="s">
        <v>13</v>
      </c>
      <c r="J834" s="112" t="s">
        <v>5</v>
      </c>
      <c r="K834" s="112" t="s">
        <v>143</v>
      </c>
      <c r="L834" s="112" t="s">
        <v>2932</v>
      </c>
      <c r="M834" s="118" t="s">
        <v>144</v>
      </c>
      <c r="N834" s="112" t="s">
        <v>2942</v>
      </c>
      <c r="O834" s="112" t="s">
        <v>146</v>
      </c>
      <c r="P834" s="112" t="s">
        <v>871</v>
      </c>
      <c r="Q834" s="112" t="s">
        <v>57</v>
      </c>
      <c r="R834" s="103">
        <v>454</v>
      </c>
      <c r="S834" s="139">
        <v>37</v>
      </c>
      <c r="T834" s="107">
        <f t="shared" si="82"/>
        <v>16798</v>
      </c>
      <c r="U834" s="107">
        <f t="shared" si="83"/>
        <v>18813.760000000002</v>
      </c>
      <c r="V834" s="158"/>
      <c r="W834" s="112">
        <v>2016</v>
      </c>
      <c r="X834" s="158"/>
    </row>
    <row r="835" spans="1:24" s="1" customFormat="1" ht="50.1" customHeight="1">
      <c r="A835" s="102" t="s">
        <v>4981</v>
      </c>
      <c r="B835" s="103" t="s">
        <v>5974</v>
      </c>
      <c r="C835" s="103" t="s">
        <v>3351</v>
      </c>
      <c r="D835" s="104" t="s">
        <v>1050</v>
      </c>
      <c r="E835" s="103" t="s">
        <v>3352</v>
      </c>
      <c r="F835" s="103" t="s">
        <v>3356</v>
      </c>
      <c r="G835" s="118" t="s">
        <v>4</v>
      </c>
      <c r="H835" s="103">
        <v>0</v>
      </c>
      <c r="I835" s="118" t="s">
        <v>13</v>
      </c>
      <c r="J835" s="112" t="s">
        <v>5</v>
      </c>
      <c r="K835" s="112" t="s">
        <v>143</v>
      </c>
      <c r="L835" s="112" t="s">
        <v>2932</v>
      </c>
      <c r="M835" s="118" t="s">
        <v>144</v>
      </c>
      <c r="N835" s="112" t="s">
        <v>2942</v>
      </c>
      <c r="O835" s="112" t="s">
        <v>146</v>
      </c>
      <c r="P835" s="112" t="s">
        <v>871</v>
      </c>
      <c r="Q835" s="112" t="s">
        <v>57</v>
      </c>
      <c r="R835" s="103">
        <v>310</v>
      </c>
      <c r="S835" s="139">
        <v>45</v>
      </c>
      <c r="T835" s="107">
        <f t="shared" si="82"/>
        <v>13950</v>
      </c>
      <c r="U835" s="107">
        <f t="shared" si="83"/>
        <v>15624.000000000002</v>
      </c>
      <c r="V835" s="158"/>
      <c r="W835" s="112">
        <v>2016</v>
      </c>
      <c r="X835" s="158"/>
    </row>
    <row r="836" spans="1:24" s="1" customFormat="1" ht="50.1" customHeight="1">
      <c r="A836" s="102" t="s">
        <v>4982</v>
      </c>
      <c r="B836" s="103" t="s">
        <v>5974</v>
      </c>
      <c r="C836" s="103" t="s">
        <v>3351</v>
      </c>
      <c r="D836" s="104" t="s">
        <v>1050</v>
      </c>
      <c r="E836" s="103" t="s">
        <v>3352</v>
      </c>
      <c r="F836" s="103" t="s">
        <v>3357</v>
      </c>
      <c r="G836" s="118" t="s">
        <v>4</v>
      </c>
      <c r="H836" s="103">
        <v>0</v>
      </c>
      <c r="I836" s="118" t="s">
        <v>13</v>
      </c>
      <c r="J836" s="112" t="s">
        <v>5</v>
      </c>
      <c r="K836" s="112" t="s">
        <v>143</v>
      </c>
      <c r="L836" s="112" t="s">
        <v>2932</v>
      </c>
      <c r="M836" s="118" t="s">
        <v>144</v>
      </c>
      <c r="N836" s="112" t="s">
        <v>2942</v>
      </c>
      <c r="O836" s="112" t="s">
        <v>2980</v>
      </c>
      <c r="P836" s="112" t="s">
        <v>871</v>
      </c>
      <c r="Q836" s="112" t="s">
        <v>57</v>
      </c>
      <c r="R836" s="103">
        <v>3</v>
      </c>
      <c r="S836" s="139">
        <v>70</v>
      </c>
      <c r="T836" s="107">
        <f t="shared" si="82"/>
        <v>210</v>
      </c>
      <c r="U836" s="107">
        <f t="shared" si="83"/>
        <v>235.20000000000002</v>
      </c>
      <c r="V836" s="162"/>
      <c r="W836" s="112">
        <v>2016</v>
      </c>
      <c r="X836" s="123"/>
    </row>
    <row r="837" spans="1:24" s="1" customFormat="1" ht="50.1" customHeight="1">
      <c r="A837" s="102" t="s">
        <v>4983</v>
      </c>
      <c r="B837" s="103" t="s">
        <v>5974</v>
      </c>
      <c r="C837" s="103" t="s">
        <v>3351</v>
      </c>
      <c r="D837" s="104" t="s">
        <v>1050</v>
      </c>
      <c r="E837" s="103" t="s">
        <v>3352</v>
      </c>
      <c r="F837" s="103" t="s">
        <v>3358</v>
      </c>
      <c r="G837" s="118" t="s">
        <v>4</v>
      </c>
      <c r="H837" s="103">
        <v>0</v>
      </c>
      <c r="I837" s="118" t="s">
        <v>13</v>
      </c>
      <c r="J837" s="112" t="s">
        <v>5</v>
      </c>
      <c r="K837" s="112" t="s">
        <v>143</v>
      </c>
      <c r="L837" s="112" t="s">
        <v>2932</v>
      </c>
      <c r="M837" s="118" t="s">
        <v>144</v>
      </c>
      <c r="N837" s="112" t="s">
        <v>2942</v>
      </c>
      <c r="O837" s="112" t="s">
        <v>2980</v>
      </c>
      <c r="P837" s="112" t="s">
        <v>871</v>
      </c>
      <c r="Q837" s="112" t="s">
        <v>57</v>
      </c>
      <c r="R837" s="103">
        <v>9</v>
      </c>
      <c r="S837" s="139">
        <v>80</v>
      </c>
      <c r="T837" s="107">
        <f t="shared" ref="T837:T904" si="84">R837*S837</f>
        <v>720</v>
      </c>
      <c r="U837" s="107">
        <f t="shared" ref="U837:U904" si="85">T837*1.12</f>
        <v>806.40000000000009</v>
      </c>
      <c r="V837" s="162"/>
      <c r="W837" s="112">
        <v>2016</v>
      </c>
      <c r="X837" s="123"/>
    </row>
    <row r="838" spans="1:24" s="1" customFormat="1" ht="50.1" customHeight="1">
      <c r="A838" s="102" t="s">
        <v>4984</v>
      </c>
      <c r="B838" s="103" t="s">
        <v>5974</v>
      </c>
      <c r="C838" s="104" t="s">
        <v>1868</v>
      </c>
      <c r="D838" s="104" t="s">
        <v>1869</v>
      </c>
      <c r="E838" s="104" t="s">
        <v>1870</v>
      </c>
      <c r="F838" s="104" t="s">
        <v>1871</v>
      </c>
      <c r="G838" s="104" t="s">
        <v>62</v>
      </c>
      <c r="H838" s="103">
        <v>10</v>
      </c>
      <c r="I838" s="105">
        <v>590000000</v>
      </c>
      <c r="J838" s="105" t="s">
        <v>5</v>
      </c>
      <c r="K838" s="104" t="s">
        <v>1740</v>
      </c>
      <c r="L838" s="105" t="s">
        <v>67</v>
      </c>
      <c r="M838" s="104" t="s">
        <v>54</v>
      </c>
      <c r="N838" s="104" t="s">
        <v>1938</v>
      </c>
      <c r="O838" s="104" t="s">
        <v>56</v>
      </c>
      <c r="P838" s="105" t="s">
        <v>871</v>
      </c>
      <c r="Q838" s="104" t="s">
        <v>57</v>
      </c>
      <c r="R838" s="106">
        <v>75</v>
      </c>
      <c r="S838" s="106">
        <v>468</v>
      </c>
      <c r="T838" s="107">
        <f t="shared" si="84"/>
        <v>35100</v>
      </c>
      <c r="U838" s="107">
        <f t="shared" si="85"/>
        <v>39312.000000000007</v>
      </c>
      <c r="V838" s="108" t="s">
        <v>777</v>
      </c>
      <c r="W838" s="112">
        <v>2016</v>
      </c>
      <c r="X838" s="103"/>
    </row>
    <row r="839" spans="1:24" s="1" customFormat="1" ht="50.1" customHeight="1">
      <c r="A839" s="102" t="s">
        <v>4985</v>
      </c>
      <c r="B839" s="103" t="s">
        <v>5974</v>
      </c>
      <c r="C839" s="104" t="s">
        <v>862</v>
      </c>
      <c r="D839" s="104" t="s">
        <v>863</v>
      </c>
      <c r="E839" s="104" t="s">
        <v>864</v>
      </c>
      <c r="F839" s="104" t="s">
        <v>865</v>
      </c>
      <c r="G839" s="104" t="s">
        <v>4</v>
      </c>
      <c r="H839" s="103">
        <v>0</v>
      </c>
      <c r="I839" s="105">
        <v>590000000</v>
      </c>
      <c r="J839" s="105" t="s">
        <v>5</v>
      </c>
      <c r="K839" s="104" t="s">
        <v>866</v>
      </c>
      <c r="L839" s="105" t="s">
        <v>67</v>
      </c>
      <c r="M839" s="104" t="s">
        <v>144</v>
      </c>
      <c r="N839" s="104" t="s">
        <v>776</v>
      </c>
      <c r="O839" s="104" t="s">
        <v>532</v>
      </c>
      <c r="P839" s="105">
        <v>796</v>
      </c>
      <c r="Q839" s="104" t="s">
        <v>57</v>
      </c>
      <c r="R839" s="106">
        <v>1</v>
      </c>
      <c r="S839" s="106">
        <v>120979.99999999999</v>
      </c>
      <c r="T839" s="107">
        <f t="shared" si="84"/>
        <v>120979.99999999999</v>
      </c>
      <c r="U839" s="107">
        <f t="shared" si="85"/>
        <v>135497.60000000001</v>
      </c>
      <c r="V839" s="108"/>
      <c r="W839" s="112">
        <v>2016</v>
      </c>
      <c r="X839" s="103"/>
    </row>
    <row r="840" spans="1:24" s="1" customFormat="1" ht="50.1" customHeight="1">
      <c r="A840" s="102" t="s">
        <v>4986</v>
      </c>
      <c r="B840" s="103" t="s">
        <v>5974</v>
      </c>
      <c r="C840" s="103" t="s">
        <v>3364</v>
      </c>
      <c r="D840" s="104" t="s">
        <v>863</v>
      </c>
      <c r="E840" s="103" t="s">
        <v>3365</v>
      </c>
      <c r="F840" s="103" t="s">
        <v>3366</v>
      </c>
      <c r="G840" s="118" t="s">
        <v>4</v>
      </c>
      <c r="H840" s="256">
        <v>95.3</v>
      </c>
      <c r="I840" s="118" t="s">
        <v>13</v>
      </c>
      <c r="J840" s="112" t="s">
        <v>5</v>
      </c>
      <c r="K840" s="112" t="s">
        <v>143</v>
      </c>
      <c r="L840" s="112" t="s">
        <v>2932</v>
      </c>
      <c r="M840" s="118" t="s">
        <v>144</v>
      </c>
      <c r="N840" s="112" t="s">
        <v>2942</v>
      </c>
      <c r="O840" s="112" t="s">
        <v>146</v>
      </c>
      <c r="P840" s="112" t="s">
        <v>871</v>
      </c>
      <c r="Q840" s="112" t="s">
        <v>57</v>
      </c>
      <c r="R840" s="103">
        <v>4</v>
      </c>
      <c r="S840" s="139">
        <v>325000</v>
      </c>
      <c r="T840" s="107">
        <f t="shared" si="84"/>
        <v>1300000</v>
      </c>
      <c r="U840" s="107">
        <f t="shared" si="85"/>
        <v>1456000.0000000002</v>
      </c>
      <c r="V840" s="158"/>
      <c r="W840" s="112">
        <v>2016</v>
      </c>
      <c r="X840" s="158"/>
    </row>
    <row r="841" spans="1:24" s="1" customFormat="1" ht="50.1" customHeight="1">
      <c r="A841" s="102" t="s">
        <v>4987</v>
      </c>
      <c r="B841" s="103" t="s">
        <v>5974</v>
      </c>
      <c r="C841" s="103" t="s">
        <v>3361</v>
      </c>
      <c r="D841" s="104" t="s">
        <v>3359</v>
      </c>
      <c r="E841" s="103" t="s">
        <v>3362</v>
      </c>
      <c r="F841" s="103" t="s">
        <v>3360</v>
      </c>
      <c r="G841" s="112" t="s">
        <v>4</v>
      </c>
      <c r="H841" s="139">
        <v>50</v>
      </c>
      <c r="I841" s="118" t="s">
        <v>13</v>
      </c>
      <c r="J841" s="112" t="s">
        <v>5</v>
      </c>
      <c r="K841" s="112" t="s">
        <v>4232</v>
      </c>
      <c r="L841" s="112" t="s">
        <v>2932</v>
      </c>
      <c r="M841" s="118" t="s">
        <v>144</v>
      </c>
      <c r="N841" s="112" t="s">
        <v>2942</v>
      </c>
      <c r="O841" s="112" t="s">
        <v>146</v>
      </c>
      <c r="P841" s="112" t="s">
        <v>871</v>
      </c>
      <c r="Q841" s="112" t="s">
        <v>57</v>
      </c>
      <c r="R841" s="103">
        <v>7</v>
      </c>
      <c r="S841" s="139">
        <v>343929</v>
      </c>
      <c r="T841" s="107">
        <f t="shared" si="84"/>
        <v>2407503</v>
      </c>
      <c r="U841" s="107">
        <f t="shared" si="85"/>
        <v>2696403.3600000003</v>
      </c>
      <c r="V841" s="112"/>
      <c r="W841" s="112">
        <v>2016</v>
      </c>
      <c r="X841" s="112"/>
    </row>
    <row r="842" spans="1:24" s="1" customFormat="1" ht="50.1" customHeight="1">
      <c r="A842" s="102" t="s">
        <v>4988</v>
      </c>
      <c r="B842" s="103" t="s">
        <v>5974</v>
      </c>
      <c r="C842" s="103" t="s">
        <v>3361</v>
      </c>
      <c r="D842" s="104" t="s">
        <v>3359</v>
      </c>
      <c r="E842" s="103" t="s">
        <v>3362</v>
      </c>
      <c r="F842" s="103" t="s">
        <v>3363</v>
      </c>
      <c r="G842" s="118" t="s">
        <v>4</v>
      </c>
      <c r="H842" s="119">
        <v>50</v>
      </c>
      <c r="I842" s="118" t="s">
        <v>13</v>
      </c>
      <c r="J842" s="112" t="s">
        <v>5</v>
      </c>
      <c r="K842" s="112" t="s">
        <v>4232</v>
      </c>
      <c r="L842" s="112" t="s">
        <v>2932</v>
      </c>
      <c r="M842" s="118" t="s">
        <v>144</v>
      </c>
      <c r="N842" s="112" t="s">
        <v>2942</v>
      </c>
      <c r="O842" s="112" t="s">
        <v>146</v>
      </c>
      <c r="P842" s="112" t="s">
        <v>871</v>
      </c>
      <c r="Q842" s="112" t="s">
        <v>57</v>
      </c>
      <c r="R842" s="103">
        <v>4</v>
      </c>
      <c r="S842" s="139">
        <v>125233</v>
      </c>
      <c r="T842" s="107">
        <f t="shared" si="84"/>
        <v>500932</v>
      </c>
      <c r="U842" s="107">
        <f t="shared" si="85"/>
        <v>561043.84000000008</v>
      </c>
      <c r="V842" s="158"/>
      <c r="W842" s="112">
        <v>2016</v>
      </c>
      <c r="X842" s="158"/>
    </row>
    <row r="843" spans="1:24" s="1" customFormat="1" ht="50.1" customHeight="1">
      <c r="A843" s="102" t="s">
        <v>4989</v>
      </c>
      <c r="B843" s="103" t="s">
        <v>5974</v>
      </c>
      <c r="C843" s="104" t="s">
        <v>1019</v>
      </c>
      <c r="D843" s="104" t="s">
        <v>1020</v>
      </c>
      <c r="E843" s="104" t="s">
        <v>1021</v>
      </c>
      <c r="F843" s="104" t="s">
        <v>1022</v>
      </c>
      <c r="G843" s="104" t="s">
        <v>4</v>
      </c>
      <c r="H843" s="103">
        <v>0</v>
      </c>
      <c r="I843" s="105">
        <v>590000000</v>
      </c>
      <c r="J843" s="105" t="s">
        <v>5</v>
      </c>
      <c r="K843" s="104" t="s">
        <v>775</v>
      </c>
      <c r="L843" s="105" t="s">
        <v>67</v>
      </c>
      <c r="M843" s="104" t="s">
        <v>201</v>
      </c>
      <c r="N843" s="104" t="s">
        <v>917</v>
      </c>
      <c r="O843" s="104" t="s">
        <v>532</v>
      </c>
      <c r="P843" s="105">
        <v>796</v>
      </c>
      <c r="Q843" s="104" t="s">
        <v>57</v>
      </c>
      <c r="R843" s="106">
        <v>1</v>
      </c>
      <c r="S843" s="106">
        <v>250000</v>
      </c>
      <c r="T843" s="107">
        <f t="shared" si="84"/>
        <v>250000</v>
      </c>
      <c r="U843" s="107">
        <f t="shared" si="85"/>
        <v>280000</v>
      </c>
      <c r="V843" s="108"/>
      <c r="W843" s="112">
        <v>2016</v>
      </c>
      <c r="X843" s="103"/>
    </row>
    <row r="844" spans="1:24" s="1" customFormat="1" ht="50.1" customHeight="1">
      <c r="A844" s="102" t="s">
        <v>4990</v>
      </c>
      <c r="B844" s="103" t="s">
        <v>5974</v>
      </c>
      <c r="C844" s="103" t="s">
        <v>3367</v>
      </c>
      <c r="D844" s="104" t="s">
        <v>1020</v>
      </c>
      <c r="E844" s="103" t="s">
        <v>3368</v>
      </c>
      <c r="F844" s="103" t="s">
        <v>3369</v>
      </c>
      <c r="G844" s="118" t="s">
        <v>4</v>
      </c>
      <c r="H844" s="103">
        <v>0</v>
      </c>
      <c r="I844" s="118" t="s">
        <v>13</v>
      </c>
      <c r="J844" s="112" t="s">
        <v>5</v>
      </c>
      <c r="K844" s="112" t="s">
        <v>143</v>
      </c>
      <c r="L844" s="112" t="s">
        <v>2932</v>
      </c>
      <c r="M844" s="118" t="s">
        <v>144</v>
      </c>
      <c r="N844" s="112" t="s">
        <v>2942</v>
      </c>
      <c r="O844" s="112" t="s">
        <v>146</v>
      </c>
      <c r="P844" s="112" t="s">
        <v>871</v>
      </c>
      <c r="Q844" s="112" t="s">
        <v>57</v>
      </c>
      <c r="R844" s="103">
        <v>3</v>
      </c>
      <c r="S844" s="139">
        <v>60500</v>
      </c>
      <c r="T844" s="107">
        <f t="shared" si="84"/>
        <v>181500</v>
      </c>
      <c r="U844" s="107">
        <f t="shared" si="85"/>
        <v>203280.00000000003</v>
      </c>
      <c r="V844" s="158"/>
      <c r="W844" s="112">
        <v>2016</v>
      </c>
      <c r="X844" s="158"/>
    </row>
    <row r="845" spans="1:24" s="1" customFormat="1" ht="50.1" customHeight="1">
      <c r="A845" s="102" t="s">
        <v>4991</v>
      </c>
      <c r="B845" s="103" t="s">
        <v>5974</v>
      </c>
      <c r="C845" s="103" t="s">
        <v>3370</v>
      </c>
      <c r="D845" s="104" t="s">
        <v>1020</v>
      </c>
      <c r="E845" s="103" t="s">
        <v>3371</v>
      </c>
      <c r="F845" s="103" t="s">
        <v>3372</v>
      </c>
      <c r="G845" s="112" t="s">
        <v>4</v>
      </c>
      <c r="H845" s="103">
        <v>0</v>
      </c>
      <c r="I845" s="118" t="s">
        <v>13</v>
      </c>
      <c r="J845" s="112" t="s">
        <v>5</v>
      </c>
      <c r="K845" s="112" t="s">
        <v>143</v>
      </c>
      <c r="L845" s="112" t="s">
        <v>2932</v>
      </c>
      <c r="M845" s="118" t="s">
        <v>144</v>
      </c>
      <c r="N845" s="112" t="s">
        <v>3373</v>
      </c>
      <c r="O845" s="112" t="s">
        <v>146</v>
      </c>
      <c r="P845" s="112" t="s">
        <v>871</v>
      </c>
      <c r="Q845" s="112" t="s">
        <v>57</v>
      </c>
      <c r="R845" s="103">
        <v>4</v>
      </c>
      <c r="S845" s="139">
        <v>4230</v>
      </c>
      <c r="T845" s="107">
        <f t="shared" si="84"/>
        <v>16920</v>
      </c>
      <c r="U845" s="107">
        <f t="shared" si="85"/>
        <v>18950.400000000001</v>
      </c>
      <c r="V845" s="112"/>
      <c r="W845" s="112">
        <v>2016</v>
      </c>
      <c r="X845" s="112"/>
    </row>
    <row r="846" spans="1:24" s="1" customFormat="1" ht="50.1" customHeight="1">
      <c r="A846" s="102" t="s">
        <v>4992</v>
      </c>
      <c r="B846" s="103" t="s">
        <v>5974</v>
      </c>
      <c r="C846" s="103" t="s">
        <v>3370</v>
      </c>
      <c r="D846" s="104" t="s">
        <v>1020</v>
      </c>
      <c r="E846" s="103" t="s">
        <v>3371</v>
      </c>
      <c r="F846" s="103" t="s">
        <v>3374</v>
      </c>
      <c r="G846" s="118" t="s">
        <v>4</v>
      </c>
      <c r="H846" s="103">
        <v>0</v>
      </c>
      <c r="I846" s="118" t="s">
        <v>13</v>
      </c>
      <c r="J846" s="112" t="s">
        <v>5</v>
      </c>
      <c r="K846" s="112" t="s">
        <v>143</v>
      </c>
      <c r="L846" s="112" t="s">
        <v>2932</v>
      </c>
      <c r="M846" s="118" t="s">
        <v>144</v>
      </c>
      <c r="N846" s="112" t="s">
        <v>2942</v>
      </c>
      <c r="O846" s="112" t="s">
        <v>146</v>
      </c>
      <c r="P846" s="112" t="s">
        <v>871</v>
      </c>
      <c r="Q846" s="112" t="s">
        <v>57</v>
      </c>
      <c r="R846" s="103">
        <v>3</v>
      </c>
      <c r="S846" s="139">
        <v>4230</v>
      </c>
      <c r="T846" s="107">
        <f t="shared" si="84"/>
        <v>12690</v>
      </c>
      <c r="U846" s="107">
        <f t="shared" si="85"/>
        <v>14212.800000000001</v>
      </c>
      <c r="V846" s="158"/>
      <c r="W846" s="112">
        <v>2016</v>
      </c>
      <c r="X846" s="158"/>
    </row>
    <row r="847" spans="1:24" s="1" customFormat="1" ht="50.1" customHeight="1">
      <c r="A847" s="102" t="s">
        <v>4993</v>
      </c>
      <c r="B847" s="103" t="s">
        <v>5974</v>
      </c>
      <c r="C847" s="103" t="s">
        <v>3375</v>
      </c>
      <c r="D847" s="104" t="s">
        <v>3376</v>
      </c>
      <c r="E847" s="103" t="s">
        <v>3377</v>
      </c>
      <c r="F847" s="103" t="s">
        <v>3378</v>
      </c>
      <c r="G847" s="118" t="s">
        <v>4</v>
      </c>
      <c r="H847" s="103">
        <v>0</v>
      </c>
      <c r="I847" s="118" t="s">
        <v>13</v>
      </c>
      <c r="J847" s="112" t="s">
        <v>5</v>
      </c>
      <c r="K847" s="112" t="s">
        <v>143</v>
      </c>
      <c r="L847" s="112" t="s">
        <v>2932</v>
      </c>
      <c r="M847" s="118" t="s">
        <v>144</v>
      </c>
      <c r="N847" s="112" t="s">
        <v>2942</v>
      </c>
      <c r="O847" s="112" t="s">
        <v>146</v>
      </c>
      <c r="P847" s="112" t="s">
        <v>871</v>
      </c>
      <c r="Q847" s="112" t="s">
        <v>57</v>
      </c>
      <c r="R847" s="103">
        <v>4</v>
      </c>
      <c r="S847" s="139">
        <v>2000</v>
      </c>
      <c r="T847" s="107">
        <f t="shared" si="84"/>
        <v>8000</v>
      </c>
      <c r="U847" s="107">
        <f t="shared" si="85"/>
        <v>8960</v>
      </c>
      <c r="V847" s="158"/>
      <c r="W847" s="112">
        <v>2016</v>
      </c>
      <c r="X847" s="158"/>
    </row>
    <row r="848" spans="1:24" s="1" customFormat="1" ht="50.1" customHeight="1">
      <c r="A848" s="102" t="s">
        <v>4994</v>
      </c>
      <c r="B848" s="103" t="s">
        <v>5974</v>
      </c>
      <c r="C848" s="103" t="s">
        <v>3375</v>
      </c>
      <c r="D848" s="104" t="s">
        <v>3376</v>
      </c>
      <c r="E848" s="103" t="s">
        <v>3377</v>
      </c>
      <c r="F848" s="103" t="s">
        <v>3379</v>
      </c>
      <c r="G848" s="118" t="s">
        <v>4</v>
      </c>
      <c r="H848" s="103">
        <v>0</v>
      </c>
      <c r="I848" s="118" t="s">
        <v>13</v>
      </c>
      <c r="J848" s="112" t="s">
        <v>5</v>
      </c>
      <c r="K848" s="112" t="s">
        <v>143</v>
      </c>
      <c r="L848" s="112" t="s">
        <v>2932</v>
      </c>
      <c r="M848" s="118" t="s">
        <v>144</v>
      </c>
      <c r="N848" s="112" t="s">
        <v>2942</v>
      </c>
      <c r="O848" s="112" t="s">
        <v>146</v>
      </c>
      <c r="P848" s="112" t="s">
        <v>871</v>
      </c>
      <c r="Q848" s="112" t="s">
        <v>57</v>
      </c>
      <c r="R848" s="103">
        <v>5</v>
      </c>
      <c r="S848" s="139">
        <v>2000</v>
      </c>
      <c r="T848" s="107">
        <f t="shared" si="84"/>
        <v>10000</v>
      </c>
      <c r="U848" s="107">
        <f t="shared" si="85"/>
        <v>11200.000000000002</v>
      </c>
      <c r="V848" s="158"/>
      <c r="W848" s="112">
        <v>2016</v>
      </c>
      <c r="X848" s="158"/>
    </row>
    <row r="849" spans="1:24" s="1" customFormat="1" ht="50.1" customHeight="1">
      <c r="A849" s="102" t="s">
        <v>4995</v>
      </c>
      <c r="B849" s="103" t="s">
        <v>5974</v>
      </c>
      <c r="C849" s="104" t="s">
        <v>2667</v>
      </c>
      <c r="D849" s="109" t="s">
        <v>2668</v>
      </c>
      <c r="E849" s="103" t="s">
        <v>2669</v>
      </c>
      <c r="F849" s="110" t="s">
        <v>2670</v>
      </c>
      <c r="G849" s="103" t="s">
        <v>4</v>
      </c>
      <c r="H849" s="103">
        <v>0</v>
      </c>
      <c r="I849" s="111">
        <v>590000000</v>
      </c>
      <c r="J849" s="105" t="s">
        <v>5</v>
      </c>
      <c r="K849" s="129" t="s">
        <v>610</v>
      </c>
      <c r="L849" s="112" t="s">
        <v>5</v>
      </c>
      <c r="M849" s="110" t="s">
        <v>54</v>
      </c>
      <c r="N849" s="103" t="s">
        <v>2371</v>
      </c>
      <c r="O849" s="111" t="s">
        <v>1946</v>
      </c>
      <c r="P849" s="110" t="s">
        <v>1602</v>
      </c>
      <c r="Q849" s="110" t="s">
        <v>2372</v>
      </c>
      <c r="R849" s="134" t="s">
        <v>2671</v>
      </c>
      <c r="S849" s="110" t="s">
        <v>2672</v>
      </c>
      <c r="T849" s="107">
        <f t="shared" si="84"/>
        <v>826000</v>
      </c>
      <c r="U849" s="107">
        <f t="shared" si="85"/>
        <v>925120.00000000012</v>
      </c>
      <c r="V849" s="110"/>
      <c r="W849" s="112">
        <v>2016</v>
      </c>
      <c r="X849" s="103"/>
    </row>
    <row r="850" spans="1:24" s="1" customFormat="1" ht="50.1" customHeight="1">
      <c r="A850" s="102" t="s">
        <v>4996</v>
      </c>
      <c r="B850" s="103" t="s">
        <v>5974</v>
      </c>
      <c r="C850" s="104" t="s">
        <v>2539</v>
      </c>
      <c r="D850" s="104" t="s">
        <v>2540</v>
      </c>
      <c r="E850" s="149" t="s">
        <v>2541</v>
      </c>
      <c r="F850" s="103" t="s">
        <v>2542</v>
      </c>
      <c r="G850" s="103" t="s">
        <v>4</v>
      </c>
      <c r="H850" s="103">
        <v>0</v>
      </c>
      <c r="I850" s="111">
        <v>590000000</v>
      </c>
      <c r="J850" s="105" t="s">
        <v>5</v>
      </c>
      <c r="K850" s="129" t="s">
        <v>610</v>
      </c>
      <c r="L850" s="112" t="s">
        <v>5</v>
      </c>
      <c r="M850" s="103" t="s">
        <v>54</v>
      </c>
      <c r="N850" s="103" t="s">
        <v>2371</v>
      </c>
      <c r="O850" s="111" t="s">
        <v>1946</v>
      </c>
      <c r="P850" s="103">
        <v>166</v>
      </c>
      <c r="Q850" s="103" t="s">
        <v>2372</v>
      </c>
      <c r="R850" s="134">
        <v>1400</v>
      </c>
      <c r="S850" s="151">
        <v>750</v>
      </c>
      <c r="T850" s="107">
        <f t="shared" si="84"/>
        <v>1050000</v>
      </c>
      <c r="U850" s="107">
        <f t="shared" si="85"/>
        <v>1176000</v>
      </c>
      <c r="V850" s="197"/>
      <c r="W850" s="112">
        <v>2016</v>
      </c>
      <c r="X850" s="103"/>
    </row>
    <row r="851" spans="1:24" s="1" customFormat="1" ht="50.1" customHeight="1">
      <c r="A851" s="102" t="s">
        <v>4997</v>
      </c>
      <c r="B851" s="103" t="s">
        <v>5974</v>
      </c>
      <c r="C851" s="104" t="s">
        <v>498</v>
      </c>
      <c r="D851" s="104" t="s">
        <v>499</v>
      </c>
      <c r="E851" s="104" t="s">
        <v>500</v>
      </c>
      <c r="F851" s="104" t="s">
        <v>501</v>
      </c>
      <c r="G851" s="104" t="s">
        <v>4</v>
      </c>
      <c r="H851" s="103">
        <v>0</v>
      </c>
      <c r="I851" s="113">
        <v>590000000</v>
      </c>
      <c r="J851" s="105" t="s">
        <v>5</v>
      </c>
      <c r="K851" s="114" t="s">
        <v>133</v>
      </c>
      <c r="L851" s="105" t="s">
        <v>67</v>
      </c>
      <c r="M851" s="114" t="s">
        <v>144</v>
      </c>
      <c r="N851" s="114" t="s">
        <v>364</v>
      </c>
      <c r="O851" s="105" t="s">
        <v>146</v>
      </c>
      <c r="P851" s="114">
        <v>796</v>
      </c>
      <c r="Q851" s="104" t="s">
        <v>57</v>
      </c>
      <c r="R851" s="115">
        <v>3</v>
      </c>
      <c r="S851" s="115">
        <v>250</v>
      </c>
      <c r="T851" s="107">
        <f t="shared" si="84"/>
        <v>750</v>
      </c>
      <c r="U851" s="107">
        <f t="shared" si="85"/>
        <v>840.00000000000011</v>
      </c>
      <c r="V851" s="114"/>
      <c r="W851" s="112">
        <v>2016</v>
      </c>
      <c r="X851" s="103"/>
    </row>
    <row r="852" spans="1:24" s="1" customFormat="1" ht="50.1" customHeight="1">
      <c r="A852" s="102" t="s">
        <v>4998</v>
      </c>
      <c r="B852" s="103" t="s">
        <v>5974</v>
      </c>
      <c r="C852" s="104" t="s">
        <v>468</v>
      </c>
      <c r="D852" s="104" t="s">
        <v>469</v>
      </c>
      <c r="E852" s="104" t="s">
        <v>470</v>
      </c>
      <c r="F852" s="109" t="s">
        <v>469</v>
      </c>
      <c r="G852" s="104" t="s">
        <v>4</v>
      </c>
      <c r="H852" s="103">
        <v>0</v>
      </c>
      <c r="I852" s="113">
        <v>590000000</v>
      </c>
      <c r="J852" s="105" t="s">
        <v>5</v>
      </c>
      <c r="K852" s="114" t="s">
        <v>430</v>
      </c>
      <c r="L852" s="105" t="s">
        <v>67</v>
      </c>
      <c r="M852" s="114" t="s">
        <v>144</v>
      </c>
      <c r="N852" s="114" t="s">
        <v>364</v>
      </c>
      <c r="O852" s="105" t="s">
        <v>146</v>
      </c>
      <c r="P852" s="104">
        <v>796</v>
      </c>
      <c r="Q852" s="104" t="s">
        <v>57</v>
      </c>
      <c r="R852" s="112">
        <v>25</v>
      </c>
      <c r="S852" s="115">
        <v>280</v>
      </c>
      <c r="T852" s="107">
        <f t="shared" si="84"/>
        <v>7000</v>
      </c>
      <c r="U852" s="107">
        <f t="shared" si="85"/>
        <v>7840.0000000000009</v>
      </c>
      <c r="V852" s="109"/>
      <c r="W852" s="112">
        <v>2016</v>
      </c>
      <c r="X852" s="103"/>
    </row>
    <row r="853" spans="1:24" s="1" customFormat="1" ht="50.1" customHeight="1">
      <c r="A853" s="102" t="s">
        <v>4999</v>
      </c>
      <c r="B853" s="103" t="s">
        <v>5974</v>
      </c>
      <c r="C853" s="104" t="s">
        <v>483</v>
      </c>
      <c r="D853" s="104" t="s">
        <v>484</v>
      </c>
      <c r="E853" s="104" t="s">
        <v>485</v>
      </c>
      <c r="F853" s="104" t="s">
        <v>486</v>
      </c>
      <c r="G853" s="104" t="s">
        <v>4</v>
      </c>
      <c r="H853" s="103">
        <v>0</v>
      </c>
      <c r="I853" s="113">
        <v>590000000</v>
      </c>
      <c r="J853" s="105" t="s">
        <v>5</v>
      </c>
      <c r="K853" s="114" t="s">
        <v>475</v>
      </c>
      <c r="L853" s="105" t="s">
        <v>67</v>
      </c>
      <c r="M853" s="114" t="s">
        <v>144</v>
      </c>
      <c r="N853" s="114" t="s">
        <v>364</v>
      </c>
      <c r="O853" s="105" t="s">
        <v>146</v>
      </c>
      <c r="P853" s="114">
        <v>5111</v>
      </c>
      <c r="Q853" s="104" t="s">
        <v>370</v>
      </c>
      <c r="R853" s="115">
        <v>4</v>
      </c>
      <c r="S853" s="115">
        <v>3450</v>
      </c>
      <c r="T853" s="107">
        <f t="shared" si="84"/>
        <v>13800</v>
      </c>
      <c r="U853" s="107">
        <f t="shared" si="85"/>
        <v>15456.000000000002</v>
      </c>
      <c r="V853" s="114"/>
      <c r="W853" s="112">
        <v>2016</v>
      </c>
      <c r="X853" s="103"/>
    </row>
    <row r="854" spans="1:24" s="1" customFormat="1" ht="50.1" customHeight="1">
      <c r="A854" s="102" t="s">
        <v>5000</v>
      </c>
      <c r="B854" s="103" t="s">
        <v>5974</v>
      </c>
      <c r="C854" s="103" t="s">
        <v>2288</v>
      </c>
      <c r="D854" s="104" t="s">
        <v>484</v>
      </c>
      <c r="E854" s="103" t="s">
        <v>2289</v>
      </c>
      <c r="F854" s="103" t="s">
        <v>2290</v>
      </c>
      <c r="G854" s="103" t="s">
        <v>4</v>
      </c>
      <c r="H854" s="103">
        <v>10</v>
      </c>
      <c r="I854" s="112">
        <v>590000000</v>
      </c>
      <c r="J854" s="105" t="s">
        <v>5</v>
      </c>
      <c r="K854" s="103" t="s">
        <v>2160</v>
      </c>
      <c r="L854" s="105" t="s">
        <v>67</v>
      </c>
      <c r="M854" s="103" t="s">
        <v>54</v>
      </c>
      <c r="N854" s="103" t="s">
        <v>1951</v>
      </c>
      <c r="O854" s="103" t="s">
        <v>1946</v>
      </c>
      <c r="P854" s="112">
        <v>796</v>
      </c>
      <c r="Q854" s="103" t="s">
        <v>57</v>
      </c>
      <c r="R854" s="106">
        <v>140</v>
      </c>
      <c r="S854" s="106">
        <v>103</v>
      </c>
      <c r="T854" s="107">
        <f t="shared" si="84"/>
        <v>14420</v>
      </c>
      <c r="U854" s="107">
        <f t="shared" si="85"/>
        <v>16150.400000000001</v>
      </c>
      <c r="V854" s="153"/>
      <c r="W854" s="112">
        <v>2016</v>
      </c>
      <c r="X854" s="103"/>
    </row>
    <row r="855" spans="1:24" s="1" customFormat="1" ht="50.1" customHeight="1">
      <c r="A855" s="102" t="s">
        <v>5001</v>
      </c>
      <c r="B855" s="103" t="s">
        <v>5974</v>
      </c>
      <c r="C855" s="104" t="s">
        <v>1894</v>
      </c>
      <c r="D855" s="104" t="s">
        <v>1895</v>
      </c>
      <c r="E855" s="104" t="s">
        <v>1896</v>
      </c>
      <c r="F855" s="104" t="s">
        <v>1897</v>
      </c>
      <c r="G855" s="104" t="s">
        <v>62</v>
      </c>
      <c r="H855" s="103">
        <v>10</v>
      </c>
      <c r="I855" s="105">
        <v>590000000</v>
      </c>
      <c r="J855" s="105" t="s">
        <v>5</v>
      </c>
      <c r="K855" s="104" t="s">
        <v>1740</v>
      </c>
      <c r="L855" s="105" t="s">
        <v>67</v>
      </c>
      <c r="M855" s="104" t="s">
        <v>54</v>
      </c>
      <c r="N855" s="104" t="s">
        <v>1938</v>
      </c>
      <c r="O855" s="104" t="s">
        <v>56</v>
      </c>
      <c r="P855" s="105">
        <v>736</v>
      </c>
      <c r="Q855" s="104" t="s">
        <v>1331</v>
      </c>
      <c r="R855" s="106">
        <v>40</v>
      </c>
      <c r="S855" s="106">
        <v>1781</v>
      </c>
      <c r="T855" s="107">
        <f t="shared" si="84"/>
        <v>71240</v>
      </c>
      <c r="U855" s="107">
        <f t="shared" si="85"/>
        <v>79788.800000000003</v>
      </c>
      <c r="V855" s="108" t="s">
        <v>777</v>
      </c>
      <c r="W855" s="112">
        <v>2016</v>
      </c>
      <c r="X855" s="103"/>
    </row>
    <row r="856" spans="1:24" s="1" customFormat="1" ht="50.1" customHeight="1">
      <c r="A856" s="102" t="s">
        <v>5002</v>
      </c>
      <c r="B856" s="103" t="s">
        <v>5974</v>
      </c>
      <c r="C856" s="103" t="s">
        <v>3385</v>
      </c>
      <c r="D856" s="104" t="s">
        <v>3386</v>
      </c>
      <c r="E856" s="103" t="s">
        <v>3387</v>
      </c>
      <c r="F856" s="103" t="s">
        <v>3388</v>
      </c>
      <c r="G856" s="118" t="s">
        <v>4</v>
      </c>
      <c r="H856" s="103">
        <v>0</v>
      </c>
      <c r="I856" s="118" t="s">
        <v>13</v>
      </c>
      <c r="J856" s="112" t="s">
        <v>5</v>
      </c>
      <c r="K856" s="112" t="s">
        <v>143</v>
      </c>
      <c r="L856" s="112" t="s">
        <v>2932</v>
      </c>
      <c r="M856" s="118" t="s">
        <v>144</v>
      </c>
      <c r="N856" s="112" t="s">
        <v>2942</v>
      </c>
      <c r="O856" s="112" t="s">
        <v>146</v>
      </c>
      <c r="P856" s="112" t="s">
        <v>871</v>
      </c>
      <c r="Q856" s="112" t="s">
        <v>57</v>
      </c>
      <c r="R856" s="103">
        <v>10</v>
      </c>
      <c r="S856" s="139">
        <v>5100</v>
      </c>
      <c r="T856" s="107">
        <f t="shared" si="84"/>
        <v>51000</v>
      </c>
      <c r="U856" s="107">
        <f t="shared" si="85"/>
        <v>57120.000000000007</v>
      </c>
      <c r="V856" s="162"/>
      <c r="W856" s="112">
        <v>2016</v>
      </c>
      <c r="X856" s="123"/>
    </row>
    <row r="857" spans="1:24" s="1" customFormat="1" ht="50.1" customHeight="1">
      <c r="A857" s="102" t="s">
        <v>5003</v>
      </c>
      <c r="B857" s="103" t="s">
        <v>5974</v>
      </c>
      <c r="C857" s="103" t="s">
        <v>3389</v>
      </c>
      <c r="D857" s="104" t="s">
        <v>3386</v>
      </c>
      <c r="E857" s="103" t="s">
        <v>3390</v>
      </c>
      <c r="F857" s="103" t="s">
        <v>3391</v>
      </c>
      <c r="G857" s="118" t="s">
        <v>4</v>
      </c>
      <c r="H857" s="103">
        <v>0</v>
      </c>
      <c r="I857" s="118" t="s">
        <v>13</v>
      </c>
      <c r="J857" s="112" t="s">
        <v>5</v>
      </c>
      <c r="K857" s="112" t="s">
        <v>143</v>
      </c>
      <c r="L857" s="112" t="s">
        <v>2932</v>
      </c>
      <c r="M857" s="118" t="s">
        <v>144</v>
      </c>
      <c r="N857" s="112" t="s">
        <v>2942</v>
      </c>
      <c r="O857" s="112" t="s">
        <v>146</v>
      </c>
      <c r="P857" s="112" t="s">
        <v>871</v>
      </c>
      <c r="Q857" s="112" t="s">
        <v>57</v>
      </c>
      <c r="R857" s="103">
        <v>2</v>
      </c>
      <c r="S857" s="139">
        <v>6500</v>
      </c>
      <c r="T857" s="107">
        <f t="shared" si="84"/>
        <v>13000</v>
      </c>
      <c r="U857" s="107">
        <f t="shared" si="85"/>
        <v>14560.000000000002</v>
      </c>
      <c r="V857" s="162"/>
      <c r="W857" s="112">
        <v>2016</v>
      </c>
      <c r="X857" s="123"/>
    </row>
    <row r="858" spans="1:24" s="1" customFormat="1" ht="50.1" customHeight="1">
      <c r="A858" s="102" t="s">
        <v>5004</v>
      </c>
      <c r="B858" s="103" t="s">
        <v>5974</v>
      </c>
      <c r="C858" s="103" t="s">
        <v>3392</v>
      </c>
      <c r="D858" s="104" t="s">
        <v>3386</v>
      </c>
      <c r="E858" s="103" t="s">
        <v>3393</v>
      </c>
      <c r="F858" s="103" t="s">
        <v>3394</v>
      </c>
      <c r="G858" s="118" t="s">
        <v>4</v>
      </c>
      <c r="H858" s="103">
        <v>0</v>
      </c>
      <c r="I858" s="118" t="s">
        <v>13</v>
      </c>
      <c r="J858" s="112" t="s">
        <v>5</v>
      </c>
      <c r="K858" s="112" t="s">
        <v>143</v>
      </c>
      <c r="L858" s="112" t="s">
        <v>2932</v>
      </c>
      <c r="M858" s="118" t="s">
        <v>144</v>
      </c>
      <c r="N858" s="112" t="s">
        <v>2942</v>
      </c>
      <c r="O858" s="112" t="s">
        <v>146</v>
      </c>
      <c r="P858" s="112" t="s">
        <v>871</v>
      </c>
      <c r="Q858" s="112" t="s">
        <v>57</v>
      </c>
      <c r="R858" s="103">
        <v>14</v>
      </c>
      <c r="S858" s="139">
        <v>2100</v>
      </c>
      <c r="T858" s="107">
        <f t="shared" si="84"/>
        <v>29400</v>
      </c>
      <c r="U858" s="107">
        <f t="shared" si="85"/>
        <v>32928</v>
      </c>
      <c r="V858" s="162"/>
      <c r="W858" s="112">
        <v>2016</v>
      </c>
      <c r="X858" s="123"/>
    </row>
    <row r="859" spans="1:24" s="1" customFormat="1" ht="50.1" customHeight="1">
      <c r="A859" s="102" t="s">
        <v>5005</v>
      </c>
      <c r="B859" s="103" t="s">
        <v>5974</v>
      </c>
      <c r="C859" s="104" t="s">
        <v>2575</v>
      </c>
      <c r="D859" s="137" t="s">
        <v>2576</v>
      </c>
      <c r="E859" s="149" t="s">
        <v>2577</v>
      </c>
      <c r="F859" s="127" t="s">
        <v>2578</v>
      </c>
      <c r="G859" s="103" t="s">
        <v>4</v>
      </c>
      <c r="H859" s="103">
        <v>0</v>
      </c>
      <c r="I859" s="111">
        <v>590000000</v>
      </c>
      <c r="J859" s="105" t="s">
        <v>5</v>
      </c>
      <c r="K859" s="129" t="s">
        <v>610</v>
      </c>
      <c r="L859" s="112" t="s">
        <v>5</v>
      </c>
      <c r="M859" s="103" t="s">
        <v>54</v>
      </c>
      <c r="N859" s="103" t="s">
        <v>4230</v>
      </c>
      <c r="O859" s="111" t="s">
        <v>1946</v>
      </c>
      <c r="P859" s="103">
        <v>166</v>
      </c>
      <c r="Q859" s="103" t="s">
        <v>2372</v>
      </c>
      <c r="R859" s="134">
        <v>1000</v>
      </c>
      <c r="S859" s="151">
        <v>1024</v>
      </c>
      <c r="T859" s="107">
        <f t="shared" si="84"/>
        <v>1024000</v>
      </c>
      <c r="U859" s="107">
        <f t="shared" si="85"/>
        <v>1146880</v>
      </c>
      <c r="V859" s="197" t="s">
        <v>777</v>
      </c>
      <c r="W859" s="112">
        <v>2016</v>
      </c>
      <c r="X859" s="103"/>
    </row>
    <row r="860" spans="1:24" s="1" customFormat="1" ht="50.1" customHeight="1">
      <c r="A860" s="102" t="s">
        <v>5006</v>
      </c>
      <c r="B860" s="103" t="s">
        <v>5974</v>
      </c>
      <c r="C860" s="104" t="s">
        <v>1908</v>
      </c>
      <c r="D860" s="104" t="s">
        <v>1909</v>
      </c>
      <c r="E860" s="104" t="s">
        <v>1910</v>
      </c>
      <c r="F860" s="104" t="s">
        <v>1911</v>
      </c>
      <c r="G860" s="104" t="s">
        <v>62</v>
      </c>
      <c r="H860" s="103">
        <v>10</v>
      </c>
      <c r="I860" s="105">
        <v>590000000</v>
      </c>
      <c r="J860" s="105" t="s">
        <v>5</v>
      </c>
      <c r="K860" s="104" t="s">
        <v>1740</v>
      </c>
      <c r="L860" s="105" t="s">
        <v>67</v>
      </c>
      <c r="M860" s="104" t="s">
        <v>54</v>
      </c>
      <c r="N860" s="104" t="s">
        <v>1938</v>
      </c>
      <c r="O860" s="104" t="s">
        <v>56</v>
      </c>
      <c r="P860" s="105">
        <v>166</v>
      </c>
      <c r="Q860" s="104" t="s">
        <v>1204</v>
      </c>
      <c r="R860" s="106">
        <v>30</v>
      </c>
      <c r="S860" s="106">
        <v>450</v>
      </c>
      <c r="T860" s="107">
        <f t="shared" si="84"/>
        <v>13500</v>
      </c>
      <c r="U860" s="107">
        <f t="shared" si="85"/>
        <v>15120.000000000002</v>
      </c>
      <c r="V860" s="108" t="s">
        <v>777</v>
      </c>
      <c r="W860" s="112">
        <v>2016</v>
      </c>
      <c r="X860" s="103"/>
    </row>
    <row r="861" spans="1:24" s="1" customFormat="1" ht="50.1" customHeight="1">
      <c r="A861" s="102" t="s">
        <v>5007</v>
      </c>
      <c r="B861" s="103" t="s">
        <v>5974</v>
      </c>
      <c r="C861" s="104" t="s">
        <v>2064</v>
      </c>
      <c r="D861" s="104" t="s">
        <v>1909</v>
      </c>
      <c r="E861" s="104" t="s">
        <v>1910</v>
      </c>
      <c r="F861" s="104" t="s">
        <v>2065</v>
      </c>
      <c r="G861" s="104" t="s">
        <v>4</v>
      </c>
      <c r="H861" s="103">
        <v>0</v>
      </c>
      <c r="I861" s="105">
        <v>590000000</v>
      </c>
      <c r="J861" s="105" t="s">
        <v>5</v>
      </c>
      <c r="K861" s="104" t="s">
        <v>2055</v>
      </c>
      <c r="L861" s="105" t="s">
        <v>67</v>
      </c>
      <c r="M861" s="104" t="s">
        <v>54</v>
      </c>
      <c r="N861" s="104" t="s">
        <v>1945</v>
      </c>
      <c r="O861" s="104" t="s">
        <v>1946</v>
      </c>
      <c r="P861" s="105">
        <v>112</v>
      </c>
      <c r="Q861" s="104" t="s">
        <v>1957</v>
      </c>
      <c r="R861" s="106">
        <v>150</v>
      </c>
      <c r="S861" s="106">
        <v>310</v>
      </c>
      <c r="T861" s="107">
        <f t="shared" si="84"/>
        <v>46500</v>
      </c>
      <c r="U861" s="107">
        <f t="shared" si="85"/>
        <v>52080.000000000007</v>
      </c>
      <c r="V861" s="108"/>
      <c r="W861" s="112">
        <v>2016</v>
      </c>
      <c r="X861" s="103"/>
    </row>
    <row r="862" spans="1:24" s="1" customFormat="1" ht="50.1" customHeight="1">
      <c r="A862" s="102" t="s">
        <v>5008</v>
      </c>
      <c r="B862" s="103" t="s">
        <v>5974</v>
      </c>
      <c r="C862" s="104" t="s">
        <v>241</v>
      </c>
      <c r="D862" s="104" t="s">
        <v>242</v>
      </c>
      <c r="E862" s="104" t="s">
        <v>243</v>
      </c>
      <c r="F862" s="104" t="s">
        <v>244</v>
      </c>
      <c r="G862" s="105" t="s">
        <v>4</v>
      </c>
      <c r="H862" s="103">
        <v>0</v>
      </c>
      <c r="I862" s="113">
        <v>590000000</v>
      </c>
      <c r="J862" s="105" t="s">
        <v>5</v>
      </c>
      <c r="K862" s="257" t="s">
        <v>245</v>
      </c>
      <c r="L862" s="105" t="s">
        <v>67</v>
      </c>
      <c r="M862" s="114" t="s">
        <v>144</v>
      </c>
      <c r="N862" s="105" t="s">
        <v>145</v>
      </c>
      <c r="O862" s="105" t="s">
        <v>146</v>
      </c>
      <c r="P862" s="105">
        <v>796</v>
      </c>
      <c r="Q862" s="105" t="s">
        <v>57</v>
      </c>
      <c r="R862" s="115">
        <v>8</v>
      </c>
      <c r="S862" s="115">
        <v>4700</v>
      </c>
      <c r="T862" s="107">
        <f t="shared" si="84"/>
        <v>37600</v>
      </c>
      <c r="U862" s="107">
        <f t="shared" si="85"/>
        <v>42112.000000000007</v>
      </c>
      <c r="V862" s="105"/>
      <c r="W862" s="112">
        <v>2016</v>
      </c>
      <c r="X862" s="103"/>
    </row>
    <row r="863" spans="1:24" s="1" customFormat="1" ht="50.1" customHeight="1">
      <c r="A863" s="102" t="s">
        <v>5009</v>
      </c>
      <c r="B863" s="103" t="s">
        <v>5974</v>
      </c>
      <c r="C863" s="104" t="s">
        <v>246</v>
      </c>
      <c r="D863" s="104" t="s">
        <v>242</v>
      </c>
      <c r="E863" s="104" t="s">
        <v>247</v>
      </c>
      <c r="F863" s="104" t="s">
        <v>244</v>
      </c>
      <c r="G863" s="105" t="s">
        <v>4</v>
      </c>
      <c r="H863" s="103">
        <v>0</v>
      </c>
      <c r="I863" s="113">
        <v>590000000</v>
      </c>
      <c r="J863" s="105" t="s">
        <v>5</v>
      </c>
      <c r="K863" s="105" t="s">
        <v>143</v>
      </c>
      <c r="L863" s="105" t="s">
        <v>67</v>
      </c>
      <c r="M863" s="114" t="s">
        <v>144</v>
      </c>
      <c r="N863" s="105" t="s">
        <v>145</v>
      </c>
      <c r="O863" s="105" t="s">
        <v>146</v>
      </c>
      <c r="P863" s="105">
        <v>796</v>
      </c>
      <c r="Q863" s="105" t="s">
        <v>57</v>
      </c>
      <c r="R863" s="115">
        <v>15</v>
      </c>
      <c r="S863" s="115">
        <v>5200</v>
      </c>
      <c r="T863" s="107">
        <f t="shared" si="84"/>
        <v>78000</v>
      </c>
      <c r="U863" s="107">
        <f t="shared" si="85"/>
        <v>87360.000000000015</v>
      </c>
      <c r="V863" s="105"/>
      <c r="W863" s="112">
        <v>2016</v>
      </c>
      <c r="X863" s="103"/>
    </row>
    <row r="864" spans="1:24" s="1" customFormat="1" ht="50.1" customHeight="1">
      <c r="A864" s="102" t="s">
        <v>5010</v>
      </c>
      <c r="B864" s="103" t="s">
        <v>5974</v>
      </c>
      <c r="C864" s="104" t="s">
        <v>248</v>
      </c>
      <c r="D864" s="104" t="s">
        <v>242</v>
      </c>
      <c r="E864" s="104" t="s">
        <v>249</v>
      </c>
      <c r="F864" s="104" t="s">
        <v>244</v>
      </c>
      <c r="G864" s="105" t="s">
        <v>4</v>
      </c>
      <c r="H864" s="103">
        <v>0</v>
      </c>
      <c r="I864" s="113">
        <v>590000000</v>
      </c>
      <c r="J864" s="105" t="s">
        <v>5</v>
      </c>
      <c r="K864" s="105" t="s">
        <v>250</v>
      </c>
      <c r="L864" s="105" t="s">
        <v>67</v>
      </c>
      <c r="M864" s="114" t="s">
        <v>144</v>
      </c>
      <c r="N864" s="105" t="s">
        <v>145</v>
      </c>
      <c r="O864" s="105" t="s">
        <v>146</v>
      </c>
      <c r="P864" s="105">
        <v>796</v>
      </c>
      <c r="Q864" s="105" t="s">
        <v>57</v>
      </c>
      <c r="R864" s="115">
        <v>10</v>
      </c>
      <c r="S864" s="115">
        <v>9100</v>
      </c>
      <c r="T864" s="107">
        <f t="shared" si="84"/>
        <v>91000</v>
      </c>
      <c r="U864" s="107">
        <f t="shared" si="85"/>
        <v>101920.00000000001</v>
      </c>
      <c r="V864" s="105"/>
      <c r="W864" s="112">
        <v>2016</v>
      </c>
      <c r="X864" s="103"/>
    </row>
    <row r="865" spans="1:44" s="1" customFormat="1" ht="50.1" customHeight="1">
      <c r="A865" s="102" t="s">
        <v>5011</v>
      </c>
      <c r="B865" s="103" t="s">
        <v>5974</v>
      </c>
      <c r="C865" s="104" t="s">
        <v>246</v>
      </c>
      <c r="D865" s="104" t="s">
        <v>242</v>
      </c>
      <c r="E865" s="104" t="s">
        <v>247</v>
      </c>
      <c r="F865" s="104" t="s">
        <v>244</v>
      </c>
      <c r="G865" s="105" t="s">
        <v>4</v>
      </c>
      <c r="H865" s="103">
        <v>0</v>
      </c>
      <c r="I865" s="113">
        <v>590000000</v>
      </c>
      <c r="J865" s="105" t="s">
        <v>5</v>
      </c>
      <c r="K865" s="105" t="s">
        <v>143</v>
      </c>
      <c r="L865" s="105" t="s">
        <v>67</v>
      </c>
      <c r="M865" s="114" t="s">
        <v>144</v>
      </c>
      <c r="N865" s="105" t="s">
        <v>145</v>
      </c>
      <c r="O865" s="105" t="s">
        <v>146</v>
      </c>
      <c r="P865" s="105">
        <v>796</v>
      </c>
      <c r="Q865" s="105" t="s">
        <v>57</v>
      </c>
      <c r="R865" s="115">
        <v>10</v>
      </c>
      <c r="S865" s="115">
        <v>5970</v>
      </c>
      <c r="T865" s="107">
        <f t="shared" si="84"/>
        <v>59700</v>
      </c>
      <c r="U865" s="107">
        <f t="shared" si="85"/>
        <v>66864</v>
      </c>
      <c r="V865" s="105"/>
      <c r="W865" s="112">
        <v>2016</v>
      </c>
      <c r="X865" s="103"/>
    </row>
    <row r="866" spans="1:44" s="1" customFormat="1" ht="50.1" customHeight="1">
      <c r="A866" s="102" t="s">
        <v>5012</v>
      </c>
      <c r="B866" s="103" t="s">
        <v>5974</v>
      </c>
      <c r="C866" s="103" t="s">
        <v>3395</v>
      </c>
      <c r="D866" s="104" t="s">
        <v>3396</v>
      </c>
      <c r="E866" s="103" t="s">
        <v>3397</v>
      </c>
      <c r="F866" s="103" t="s">
        <v>3398</v>
      </c>
      <c r="G866" s="118" t="s">
        <v>4</v>
      </c>
      <c r="H866" s="103">
        <v>0</v>
      </c>
      <c r="I866" s="118" t="s">
        <v>13</v>
      </c>
      <c r="J866" s="112" t="s">
        <v>5</v>
      </c>
      <c r="K866" s="112" t="s">
        <v>143</v>
      </c>
      <c r="L866" s="112" t="s">
        <v>2932</v>
      </c>
      <c r="M866" s="118" t="s">
        <v>144</v>
      </c>
      <c r="N866" s="112" t="s">
        <v>2942</v>
      </c>
      <c r="O866" s="112" t="s">
        <v>146</v>
      </c>
      <c r="P866" s="112" t="s">
        <v>871</v>
      </c>
      <c r="Q866" s="112" t="s">
        <v>57</v>
      </c>
      <c r="R866" s="103">
        <v>2</v>
      </c>
      <c r="S866" s="139">
        <v>220</v>
      </c>
      <c r="T866" s="107">
        <f t="shared" si="84"/>
        <v>440</v>
      </c>
      <c r="U866" s="107">
        <f t="shared" si="85"/>
        <v>492.80000000000007</v>
      </c>
      <c r="V866" s="158"/>
      <c r="W866" s="112">
        <v>2016</v>
      </c>
      <c r="X866" s="158"/>
    </row>
    <row r="867" spans="1:44" s="1" customFormat="1" ht="50.1" customHeight="1">
      <c r="A867" s="102" t="s">
        <v>5013</v>
      </c>
      <c r="B867" s="103" t="s">
        <v>5974</v>
      </c>
      <c r="C867" s="103" t="s">
        <v>3395</v>
      </c>
      <c r="D867" s="104" t="s">
        <v>3396</v>
      </c>
      <c r="E867" s="103" t="s">
        <v>3397</v>
      </c>
      <c r="F867" s="103" t="s">
        <v>3399</v>
      </c>
      <c r="G867" s="118" t="s">
        <v>4</v>
      </c>
      <c r="H867" s="103">
        <v>0</v>
      </c>
      <c r="I867" s="118" t="s">
        <v>13</v>
      </c>
      <c r="J867" s="112" t="s">
        <v>5</v>
      </c>
      <c r="K867" s="112" t="s">
        <v>143</v>
      </c>
      <c r="L867" s="112" t="s">
        <v>2932</v>
      </c>
      <c r="M867" s="118" t="s">
        <v>144</v>
      </c>
      <c r="N867" s="112" t="s">
        <v>2942</v>
      </c>
      <c r="O867" s="112" t="s">
        <v>146</v>
      </c>
      <c r="P867" s="112" t="s">
        <v>871</v>
      </c>
      <c r="Q867" s="112" t="s">
        <v>57</v>
      </c>
      <c r="R867" s="103">
        <v>7</v>
      </c>
      <c r="S867" s="139">
        <v>150</v>
      </c>
      <c r="T867" s="107">
        <f t="shared" si="84"/>
        <v>1050</v>
      </c>
      <c r="U867" s="107">
        <f t="shared" si="85"/>
        <v>1176</v>
      </c>
      <c r="V867" s="158"/>
      <c r="W867" s="112">
        <v>2016</v>
      </c>
      <c r="X867" s="158"/>
    </row>
    <row r="868" spans="1:44" s="1" customFormat="1" ht="50.1" customHeight="1">
      <c r="A868" s="102" t="s">
        <v>5014</v>
      </c>
      <c r="B868" s="103" t="s">
        <v>5974</v>
      </c>
      <c r="C868" s="103" t="s">
        <v>3395</v>
      </c>
      <c r="D868" s="104" t="s">
        <v>3396</v>
      </c>
      <c r="E868" s="103" t="s">
        <v>3397</v>
      </c>
      <c r="F868" s="103" t="s">
        <v>3400</v>
      </c>
      <c r="G868" s="118" t="s">
        <v>4</v>
      </c>
      <c r="H868" s="103">
        <v>0</v>
      </c>
      <c r="I868" s="118" t="s">
        <v>13</v>
      </c>
      <c r="J868" s="112" t="s">
        <v>5</v>
      </c>
      <c r="K868" s="112" t="s">
        <v>143</v>
      </c>
      <c r="L868" s="112" t="s">
        <v>2932</v>
      </c>
      <c r="M868" s="118" t="s">
        <v>144</v>
      </c>
      <c r="N868" s="112" t="s">
        <v>2942</v>
      </c>
      <c r="O868" s="112" t="s">
        <v>146</v>
      </c>
      <c r="P868" s="112" t="s">
        <v>871</v>
      </c>
      <c r="Q868" s="112" t="s">
        <v>57</v>
      </c>
      <c r="R868" s="103">
        <v>2</v>
      </c>
      <c r="S868" s="139">
        <v>140</v>
      </c>
      <c r="T868" s="107">
        <f t="shared" si="84"/>
        <v>280</v>
      </c>
      <c r="U868" s="107">
        <f t="shared" si="85"/>
        <v>313.60000000000002</v>
      </c>
      <c r="V868" s="158"/>
      <c r="W868" s="112">
        <v>2016</v>
      </c>
      <c r="X868" s="158"/>
    </row>
    <row r="869" spans="1:44" s="1" customFormat="1" ht="50.1" customHeight="1">
      <c r="A869" s="102" t="s">
        <v>5015</v>
      </c>
      <c r="B869" s="103" t="s">
        <v>5974</v>
      </c>
      <c r="C869" s="103" t="s">
        <v>3395</v>
      </c>
      <c r="D869" s="104" t="s">
        <v>3396</v>
      </c>
      <c r="E869" s="103" t="s">
        <v>3397</v>
      </c>
      <c r="F869" s="103" t="s">
        <v>3401</v>
      </c>
      <c r="G869" s="118" t="s">
        <v>4</v>
      </c>
      <c r="H869" s="103">
        <v>0</v>
      </c>
      <c r="I869" s="118" t="s">
        <v>13</v>
      </c>
      <c r="J869" s="112" t="s">
        <v>5</v>
      </c>
      <c r="K869" s="112" t="s">
        <v>143</v>
      </c>
      <c r="L869" s="112" t="s">
        <v>2932</v>
      </c>
      <c r="M869" s="118" t="s">
        <v>144</v>
      </c>
      <c r="N869" s="112" t="s">
        <v>2942</v>
      </c>
      <c r="O869" s="112" t="s">
        <v>146</v>
      </c>
      <c r="P869" s="112" t="s">
        <v>871</v>
      </c>
      <c r="Q869" s="112" t="s">
        <v>57</v>
      </c>
      <c r="R869" s="103">
        <v>7</v>
      </c>
      <c r="S869" s="139">
        <v>250</v>
      </c>
      <c r="T869" s="107">
        <f t="shared" si="84"/>
        <v>1750</v>
      </c>
      <c r="U869" s="107">
        <f t="shared" si="85"/>
        <v>1960.0000000000002</v>
      </c>
      <c r="V869" s="158"/>
      <c r="W869" s="112">
        <v>2016</v>
      </c>
      <c r="X869" s="158"/>
    </row>
    <row r="870" spans="1:44" s="1" customFormat="1" ht="50.1" customHeight="1">
      <c r="A870" s="102" t="s">
        <v>5016</v>
      </c>
      <c r="B870" s="103" t="s">
        <v>5974</v>
      </c>
      <c r="C870" s="104" t="s">
        <v>1442</v>
      </c>
      <c r="D870" s="104" t="s">
        <v>1443</v>
      </c>
      <c r="E870" s="104" t="s">
        <v>1444</v>
      </c>
      <c r="F870" s="104" t="s">
        <v>1445</v>
      </c>
      <c r="G870" s="104" t="s">
        <v>62</v>
      </c>
      <c r="H870" s="103">
        <v>10</v>
      </c>
      <c r="I870" s="105">
        <v>590000000</v>
      </c>
      <c r="J870" s="105" t="s">
        <v>5</v>
      </c>
      <c r="K870" s="104" t="s">
        <v>775</v>
      </c>
      <c r="L870" s="105" t="s">
        <v>67</v>
      </c>
      <c r="M870" s="104" t="s">
        <v>54</v>
      </c>
      <c r="N870" s="104" t="s">
        <v>1933</v>
      </c>
      <c r="O870" s="104" t="s">
        <v>532</v>
      </c>
      <c r="P870" s="105">
        <v>796</v>
      </c>
      <c r="Q870" s="104" t="s">
        <v>57</v>
      </c>
      <c r="R870" s="106">
        <v>50</v>
      </c>
      <c r="S870" s="106">
        <v>350</v>
      </c>
      <c r="T870" s="107">
        <f t="shared" si="84"/>
        <v>17500</v>
      </c>
      <c r="U870" s="107">
        <f t="shared" si="85"/>
        <v>19600.000000000004</v>
      </c>
      <c r="V870" s="153" t="s">
        <v>777</v>
      </c>
      <c r="W870" s="112">
        <v>2016</v>
      </c>
      <c r="X870" s="103"/>
    </row>
    <row r="871" spans="1:44" s="1" customFormat="1" ht="50.1" customHeight="1">
      <c r="A871" s="102" t="s">
        <v>5017</v>
      </c>
      <c r="B871" s="103" t="s">
        <v>5974</v>
      </c>
      <c r="C871" s="104" t="s">
        <v>1446</v>
      </c>
      <c r="D871" s="104" t="s">
        <v>1443</v>
      </c>
      <c r="E871" s="104" t="s">
        <v>1447</v>
      </c>
      <c r="F871" s="104" t="s">
        <v>1448</v>
      </c>
      <c r="G871" s="104" t="s">
        <v>62</v>
      </c>
      <c r="H871" s="103">
        <v>10</v>
      </c>
      <c r="I871" s="105">
        <v>590000000</v>
      </c>
      <c r="J871" s="105" t="s">
        <v>5</v>
      </c>
      <c r="K871" s="104" t="s">
        <v>775</v>
      </c>
      <c r="L871" s="105" t="s">
        <v>67</v>
      </c>
      <c r="M871" s="104" t="s">
        <v>54</v>
      </c>
      <c r="N871" s="104" t="s">
        <v>1933</v>
      </c>
      <c r="O871" s="104" t="s">
        <v>532</v>
      </c>
      <c r="P871" s="105">
        <v>796</v>
      </c>
      <c r="Q871" s="104" t="s">
        <v>57</v>
      </c>
      <c r="R871" s="106">
        <v>50</v>
      </c>
      <c r="S871" s="106">
        <v>320</v>
      </c>
      <c r="T871" s="107">
        <f t="shared" si="84"/>
        <v>16000</v>
      </c>
      <c r="U871" s="107">
        <f t="shared" si="85"/>
        <v>17920</v>
      </c>
      <c r="V871" s="153" t="s">
        <v>777</v>
      </c>
      <c r="W871" s="112">
        <v>2016</v>
      </c>
      <c r="X871" s="103"/>
    </row>
    <row r="872" spans="1:44" s="1" customFormat="1" ht="50.1" customHeight="1">
      <c r="A872" s="102" t="s">
        <v>5018</v>
      </c>
      <c r="B872" s="103" t="s">
        <v>5974</v>
      </c>
      <c r="C872" s="104" t="s">
        <v>1449</v>
      </c>
      <c r="D872" s="104" t="s">
        <v>1443</v>
      </c>
      <c r="E872" s="104" t="s">
        <v>1450</v>
      </c>
      <c r="F872" s="104" t="s">
        <v>1451</v>
      </c>
      <c r="G872" s="104" t="s">
        <v>62</v>
      </c>
      <c r="H872" s="103">
        <v>10</v>
      </c>
      <c r="I872" s="105">
        <v>590000000</v>
      </c>
      <c r="J872" s="105" t="s">
        <v>5</v>
      </c>
      <c r="K872" s="104" t="s">
        <v>775</v>
      </c>
      <c r="L872" s="105" t="s">
        <v>67</v>
      </c>
      <c r="M872" s="104" t="s">
        <v>54</v>
      </c>
      <c r="N872" s="104" t="s">
        <v>1933</v>
      </c>
      <c r="O872" s="104" t="s">
        <v>532</v>
      </c>
      <c r="P872" s="105">
        <v>796</v>
      </c>
      <c r="Q872" s="104" t="s">
        <v>57</v>
      </c>
      <c r="R872" s="106">
        <v>50</v>
      </c>
      <c r="S872" s="106">
        <v>100</v>
      </c>
      <c r="T872" s="107">
        <f t="shared" si="84"/>
        <v>5000</v>
      </c>
      <c r="U872" s="107">
        <f t="shared" si="85"/>
        <v>5600.0000000000009</v>
      </c>
      <c r="V872" s="153" t="s">
        <v>777</v>
      </c>
      <c r="W872" s="112">
        <v>2016</v>
      </c>
      <c r="X872" s="103"/>
    </row>
    <row r="873" spans="1:44" ht="50.1" customHeight="1">
      <c r="A873" s="103" t="s">
        <v>5019</v>
      </c>
      <c r="B873" s="103" t="s">
        <v>5974</v>
      </c>
      <c r="C873" s="104" t="s">
        <v>520</v>
      </c>
      <c r="D873" s="104" t="s">
        <v>521</v>
      </c>
      <c r="E873" s="104" t="s">
        <v>522</v>
      </c>
      <c r="F873" s="104" t="s">
        <v>523</v>
      </c>
      <c r="G873" s="103" t="s">
        <v>4</v>
      </c>
      <c r="H873" s="103">
        <v>0</v>
      </c>
      <c r="I873" s="103">
        <v>590000000</v>
      </c>
      <c r="J873" s="103" t="s">
        <v>5</v>
      </c>
      <c r="K873" s="103" t="s">
        <v>524</v>
      </c>
      <c r="L873" s="103" t="s">
        <v>67</v>
      </c>
      <c r="M873" s="103" t="s">
        <v>144</v>
      </c>
      <c r="N873" s="103" t="s">
        <v>364</v>
      </c>
      <c r="O873" s="103" t="s">
        <v>146</v>
      </c>
      <c r="P873" s="103">
        <v>796</v>
      </c>
      <c r="Q873" s="103" t="s">
        <v>57</v>
      </c>
      <c r="R873" s="106">
        <v>220</v>
      </c>
      <c r="S873" s="106">
        <v>715</v>
      </c>
      <c r="T873" s="107">
        <v>0</v>
      </c>
      <c r="U873" s="107">
        <f>T873*1.12</f>
        <v>0</v>
      </c>
      <c r="V873" s="103"/>
      <c r="W873" s="103">
        <v>2016</v>
      </c>
      <c r="X873" s="103" t="s">
        <v>7492</v>
      </c>
    </row>
    <row r="874" spans="1:44" ht="50.1" customHeight="1">
      <c r="A874" s="103" t="s">
        <v>7493</v>
      </c>
      <c r="B874" s="103" t="s">
        <v>5974</v>
      </c>
      <c r="C874" s="104" t="s">
        <v>520</v>
      </c>
      <c r="D874" s="104" t="s">
        <v>521</v>
      </c>
      <c r="E874" s="104" t="s">
        <v>522</v>
      </c>
      <c r="F874" s="104" t="s">
        <v>523</v>
      </c>
      <c r="G874" s="103" t="s">
        <v>4</v>
      </c>
      <c r="H874" s="103">
        <v>0</v>
      </c>
      <c r="I874" s="103">
        <v>590000000</v>
      </c>
      <c r="J874" s="103" t="s">
        <v>5</v>
      </c>
      <c r="K874" s="103" t="s">
        <v>7494</v>
      </c>
      <c r="L874" s="103" t="s">
        <v>67</v>
      </c>
      <c r="M874" s="103" t="s">
        <v>7495</v>
      </c>
      <c r="N874" s="103" t="s">
        <v>7496</v>
      </c>
      <c r="O874" s="103" t="s">
        <v>2692</v>
      </c>
      <c r="P874" s="103">
        <v>796</v>
      </c>
      <c r="Q874" s="103" t="s">
        <v>57</v>
      </c>
      <c r="R874" s="106">
        <v>220</v>
      </c>
      <c r="S874" s="106">
        <v>715</v>
      </c>
      <c r="T874" s="107">
        <f>R874*S874</f>
        <v>157300</v>
      </c>
      <c r="U874" s="107">
        <f>T874*1.12</f>
        <v>176176.00000000003</v>
      </c>
      <c r="V874" s="103"/>
      <c r="W874" s="103">
        <v>2016</v>
      </c>
      <c r="X874" s="103"/>
    </row>
    <row r="875" spans="1:44" s="1" customFormat="1" ht="50.1" customHeight="1">
      <c r="A875" s="102" t="s">
        <v>5020</v>
      </c>
      <c r="B875" s="103" t="s">
        <v>5974</v>
      </c>
      <c r="C875" s="103" t="s">
        <v>3402</v>
      </c>
      <c r="D875" s="104" t="s">
        <v>3403</v>
      </c>
      <c r="E875" s="103" t="s">
        <v>2852</v>
      </c>
      <c r="F875" s="103" t="s">
        <v>3404</v>
      </c>
      <c r="G875" s="118" t="s">
        <v>4</v>
      </c>
      <c r="H875" s="103">
        <v>0</v>
      </c>
      <c r="I875" s="118" t="s">
        <v>13</v>
      </c>
      <c r="J875" s="112" t="s">
        <v>5</v>
      </c>
      <c r="K875" s="112" t="s">
        <v>143</v>
      </c>
      <c r="L875" s="112" t="s">
        <v>2932</v>
      </c>
      <c r="M875" s="118" t="s">
        <v>144</v>
      </c>
      <c r="N875" s="112" t="s">
        <v>2942</v>
      </c>
      <c r="O875" s="112" t="s">
        <v>146</v>
      </c>
      <c r="P875" s="112" t="s">
        <v>871</v>
      </c>
      <c r="Q875" s="112" t="s">
        <v>57</v>
      </c>
      <c r="R875" s="103">
        <v>3</v>
      </c>
      <c r="S875" s="139">
        <v>22500</v>
      </c>
      <c r="T875" s="107">
        <f t="shared" si="84"/>
        <v>67500</v>
      </c>
      <c r="U875" s="107">
        <f t="shared" si="85"/>
        <v>75600</v>
      </c>
      <c r="V875" s="158"/>
      <c r="W875" s="112">
        <v>2016</v>
      </c>
      <c r="X875" s="158"/>
    </row>
    <row r="876" spans="1:44" s="1" customFormat="1" ht="50.1" customHeight="1">
      <c r="A876" s="102" t="s">
        <v>5021</v>
      </c>
      <c r="B876" s="103" t="s">
        <v>5974</v>
      </c>
      <c r="C876" s="104" t="s">
        <v>1890</v>
      </c>
      <c r="D876" s="104" t="s">
        <v>1891</v>
      </c>
      <c r="E876" s="104" t="s">
        <v>1892</v>
      </c>
      <c r="F876" s="104" t="s">
        <v>1893</v>
      </c>
      <c r="G876" s="104" t="s">
        <v>62</v>
      </c>
      <c r="H876" s="103">
        <v>10</v>
      </c>
      <c r="I876" s="105">
        <v>590000000</v>
      </c>
      <c r="J876" s="105" t="s">
        <v>5</v>
      </c>
      <c r="K876" s="104" t="s">
        <v>1740</v>
      </c>
      <c r="L876" s="105" t="s">
        <v>67</v>
      </c>
      <c r="M876" s="104" t="s">
        <v>54</v>
      </c>
      <c r="N876" s="104" t="s">
        <v>1938</v>
      </c>
      <c r="O876" s="104" t="s">
        <v>56</v>
      </c>
      <c r="P876" s="105">
        <v>796</v>
      </c>
      <c r="Q876" s="104" t="s">
        <v>57</v>
      </c>
      <c r="R876" s="106">
        <v>32</v>
      </c>
      <c r="S876" s="106">
        <v>950</v>
      </c>
      <c r="T876" s="107">
        <f t="shared" si="84"/>
        <v>30400</v>
      </c>
      <c r="U876" s="107">
        <f t="shared" si="85"/>
        <v>34048</v>
      </c>
      <c r="V876" s="108" t="s">
        <v>777</v>
      </c>
      <c r="W876" s="112">
        <v>2016</v>
      </c>
      <c r="X876" s="103"/>
    </row>
    <row r="877" spans="1:44" s="1" customFormat="1" ht="50.1" customHeight="1">
      <c r="A877" s="102" t="s">
        <v>5022</v>
      </c>
      <c r="B877" s="103" t="s">
        <v>5974</v>
      </c>
      <c r="C877" s="104" t="s">
        <v>1890</v>
      </c>
      <c r="D877" s="104" t="s">
        <v>1891</v>
      </c>
      <c r="E877" s="104" t="s">
        <v>1892</v>
      </c>
      <c r="F877" s="104" t="s">
        <v>2242</v>
      </c>
      <c r="G877" s="104" t="s">
        <v>4</v>
      </c>
      <c r="H877" s="103">
        <v>0</v>
      </c>
      <c r="I877" s="105">
        <v>590000000</v>
      </c>
      <c r="J877" s="105" t="s">
        <v>5</v>
      </c>
      <c r="K877" s="104" t="s">
        <v>2160</v>
      </c>
      <c r="L877" s="105" t="s">
        <v>67</v>
      </c>
      <c r="M877" s="104" t="s">
        <v>54</v>
      </c>
      <c r="N877" s="104" t="s">
        <v>2219</v>
      </c>
      <c r="O877" s="104" t="s">
        <v>1946</v>
      </c>
      <c r="P877" s="105">
        <v>796</v>
      </c>
      <c r="Q877" s="104" t="s">
        <v>57</v>
      </c>
      <c r="R877" s="106">
        <v>130</v>
      </c>
      <c r="S877" s="106">
        <v>2302.73</v>
      </c>
      <c r="T877" s="107">
        <f t="shared" si="84"/>
        <v>299354.90000000002</v>
      </c>
      <c r="U877" s="107">
        <f t="shared" si="85"/>
        <v>335277.48800000007</v>
      </c>
      <c r="V877" s="108"/>
      <c r="W877" s="112">
        <v>2016</v>
      </c>
      <c r="X877" s="103"/>
    </row>
    <row r="878" spans="1:44" s="1" customFormat="1" ht="50.1" customHeight="1">
      <c r="A878" s="102" t="s">
        <v>5023</v>
      </c>
      <c r="B878" s="103" t="s">
        <v>5974</v>
      </c>
      <c r="C878" s="117" t="s">
        <v>2807</v>
      </c>
      <c r="D878" s="104" t="s">
        <v>1891</v>
      </c>
      <c r="E878" s="117" t="s">
        <v>2808</v>
      </c>
      <c r="F878" s="117" t="s">
        <v>2809</v>
      </c>
      <c r="G878" s="118" t="s">
        <v>4</v>
      </c>
      <c r="H878" s="103">
        <v>0</v>
      </c>
      <c r="I878" s="120" t="s">
        <v>13</v>
      </c>
      <c r="J878" s="105" t="s">
        <v>5</v>
      </c>
      <c r="K878" s="105" t="s">
        <v>2800</v>
      </c>
      <c r="L878" s="120" t="s">
        <v>93</v>
      </c>
      <c r="M878" s="118" t="s">
        <v>54</v>
      </c>
      <c r="N878" s="120" t="s">
        <v>55</v>
      </c>
      <c r="O878" s="118">
        <v>100</v>
      </c>
      <c r="P878" s="118" t="s">
        <v>871</v>
      </c>
      <c r="Q878" s="120" t="s">
        <v>57</v>
      </c>
      <c r="R878" s="121">
        <v>20</v>
      </c>
      <c r="S878" s="121">
        <v>600</v>
      </c>
      <c r="T878" s="107">
        <f t="shared" si="84"/>
        <v>12000</v>
      </c>
      <c r="U878" s="107">
        <f t="shared" si="85"/>
        <v>13440.000000000002</v>
      </c>
      <c r="V878" s="162"/>
      <c r="W878" s="112">
        <v>2016</v>
      </c>
      <c r="X878" s="123"/>
    </row>
    <row r="879" spans="1:44" s="29" customFormat="1" ht="50.1" customHeight="1">
      <c r="A879" s="64" t="s">
        <v>5024</v>
      </c>
      <c r="B879" s="220" t="s">
        <v>5974</v>
      </c>
      <c r="C879" s="221" t="s">
        <v>2145</v>
      </c>
      <c r="D879" s="221" t="s">
        <v>2146</v>
      </c>
      <c r="E879" s="221" t="s">
        <v>2147</v>
      </c>
      <c r="F879" s="221" t="s">
        <v>2148</v>
      </c>
      <c r="G879" s="220" t="s">
        <v>4</v>
      </c>
      <c r="H879" s="220">
        <v>0</v>
      </c>
      <c r="I879" s="258">
        <v>590000000</v>
      </c>
      <c r="J879" s="222" t="s">
        <v>5</v>
      </c>
      <c r="K879" s="220" t="s">
        <v>1944</v>
      </c>
      <c r="L879" s="222" t="s">
        <v>67</v>
      </c>
      <c r="M879" s="220" t="s">
        <v>54</v>
      </c>
      <c r="N879" s="220" t="s">
        <v>2086</v>
      </c>
      <c r="O879" s="220" t="s">
        <v>1946</v>
      </c>
      <c r="P879" s="222">
        <v>796</v>
      </c>
      <c r="Q879" s="220" t="s">
        <v>57</v>
      </c>
      <c r="R879" s="225">
        <v>500</v>
      </c>
      <c r="S879" s="225">
        <v>460</v>
      </c>
      <c r="T879" s="227">
        <v>0</v>
      </c>
      <c r="U879" s="227">
        <f t="shared" ref="U879:U880" si="86">T879*1.12</f>
        <v>0</v>
      </c>
      <c r="V879" s="259"/>
      <c r="W879" s="222">
        <v>2016</v>
      </c>
      <c r="X879" s="220" t="s">
        <v>6992</v>
      </c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</row>
    <row r="880" spans="1:44" s="29" customFormat="1" ht="50.1" customHeight="1">
      <c r="A880" s="64" t="s">
        <v>6993</v>
      </c>
      <c r="B880" s="220" t="s">
        <v>5974</v>
      </c>
      <c r="C880" s="221" t="s">
        <v>2145</v>
      </c>
      <c r="D880" s="221" t="s">
        <v>2146</v>
      </c>
      <c r="E880" s="221" t="s">
        <v>2147</v>
      </c>
      <c r="F880" s="221" t="s">
        <v>6994</v>
      </c>
      <c r="G880" s="220" t="s">
        <v>62</v>
      </c>
      <c r="H880" s="220">
        <v>30</v>
      </c>
      <c r="I880" s="258">
        <v>590000000</v>
      </c>
      <c r="J880" s="222" t="s">
        <v>5</v>
      </c>
      <c r="K880" s="220" t="s">
        <v>6995</v>
      </c>
      <c r="L880" s="222" t="s">
        <v>67</v>
      </c>
      <c r="M880" s="220" t="s">
        <v>54</v>
      </c>
      <c r="N880" s="220" t="s">
        <v>1951</v>
      </c>
      <c r="O880" s="220" t="s">
        <v>1946</v>
      </c>
      <c r="P880" s="222">
        <v>796</v>
      </c>
      <c r="Q880" s="220" t="s">
        <v>57</v>
      </c>
      <c r="R880" s="225">
        <v>500</v>
      </c>
      <c r="S880" s="225">
        <v>460</v>
      </c>
      <c r="T880" s="227">
        <f t="shared" ref="T880" si="87">R880*S880</f>
        <v>230000</v>
      </c>
      <c r="U880" s="227">
        <f t="shared" si="86"/>
        <v>257600.00000000003</v>
      </c>
      <c r="V880" s="259"/>
      <c r="W880" s="222">
        <v>2016</v>
      </c>
      <c r="X880" s="220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</row>
    <row r="881" spans="1:61" s="1" customFormat="1" ht="50.1" customHeight="1">
      <c r="A881" s="102" t="s">
        <v>5025</v>
      </c>
      <c r="B881" s="103" t="s">
        <v>5974</v>
      </c>
      <c r="C881" s="103" t="s">
        <v>2249</v>
      </c>
      <c r="D881" s="104" t="s">
        <v>2250</v>
      </c>
      <c r="E881" s="103" t="s">
        <v>2251</v>
      </c>
      <c r="F881" s="103" t="s">
        <v>2252</v>
      </c>
      <c r="G881" s="103" t="s">
        <v>4</v>
      </c>
      <c r="H881" s="103">
        <v>0</v>
      </c>
      <c r="I881" s="112">
        <v>590000000</v>
      </c>
      <c r="J881" s="105" t="s">
        <v>5</v>
      </c>
      <c r="K881" s="103" t="s">
        <v>2160</v>
      </c>
      <c r="L881" s="105" t="s">
        <v>67</v>
      </c>
      <c r="M881" s="103" t="s">
        <v>54</v>
      </c>
      <c r="N881" s="103" t="s">
        <v>2219</v>
      </c>
      <c r="O881" s="103" t="s">
        <v>1946</v>
      </c>
      <c r="P881" s="112">
        <v>796</v>
      </c>
      <c r="Q881" s="103" t="s">
        <v>57</v>
      </c>
      <c r="R881" s="106">
        <v>3000</v>
      </c>
      <c r="S881" s="106">
        <v>1.18</v>
      </c>
      <c r="T881" s="107">
        <f t="shared" si="84"/>
        <v>3540</v>
      </c>
      <c r="U881" s="107">
        <f t="shared" si="85"/>
        <v>3964.8</v>
      </c>
      <c r="V881" s="153"/>
      <c r="W881" s="112">
        <v>2016</v>
      </c>
      <c r="X881" s="103"/>
    </row>
    <row r="882" spans="1:61" s="1" customFormat="1" ht="50.1" customHeight="1">
      <c r="A882" s="102" t="s">
        <v>5026</v>
      </c>
      <c r="B882" s="103" t="s">
        <v>5974</v>
      </c>
      <c r="C882" s="104" t="s">
        <v>1789</v>
      </c>
      <c r="D882" s="104" t="s">
        <v>1790</v>
      </c>
      <c r="E882" s="104" t="s">
        <v>1791</v>
      </c>
      <c r="F882" s="104" t="s">
        <v>1792</v>
      </c>
      <c r="G882" s="104" t="s">
        <v>62</v>
      </c>
      <c r="H882" s="103">
        <v>10</v>
      </c>
      <c r="I882" s="105">
        <v>590000000</v>
      </c>
      <c r="J882" s="105" t="s">
        <v>5</v>
      </c>
      <c r="K882" s="104" t="s">
        <v>1740</v>
      </c>
      <c r="L882" s="105" t="s">
        <v>67</v>
      </c>
      <c r="M882" s="104" t="s">
        <v>54</v>
      </c>
      <c r="N882" s="104" t="s">
        <v>1938</v>
      </c>
      <c r="O882" s="104" t="s">
        <v>56</v>
      </c>
      <c r="P882" s="105" t="s">
        <v>871</v>
      </c>
      <c r="Q882" s="104" t="s">
        <v>57</v>
      </c>
      <c r="R882" s="106">
        <v>100</v>
      </c>
      <c r="S882" s="106">
        <v>1263.6000000000001</v>
      </c>
      <c r="T882" s="107">
        <f t="shared" si="84"/>
        <v>126360.00000000001</v>
      </c>
      <c r="U882" s="107">
        <f t="shared" si="85"/>
        <v>141523.20000000004</v>
      </c>
      <c r="V882" s="108" t="s">
        <v>777</v>
      </c>
      <c r="W882" s="112">
        <v>2016</v>
      </c>
      <c r="X882" s="103"/>
    </row>
    <row r="883" spans="1:61" s="1" customFormat="1" ht="50.1" customHeight="1">
      <c r="A883" s="102" t="s">
        <v>5027</v>
      </c>
      <c r="B883" s="103" t="s">
        <v>5974</v>
      </c>
      <c r="C883" s="104" t="s">
        <v>387</v>
      </c>
      <c r="D883" s="104" t="s">
        <v>388</v>
      </c>
      <c r="E883" s="104" t="s">
        <v>389</v>
      </c>
      <c r="F883" s="104" t="s">
        <v>363</v>
      </c>
      <c r="G883" s="104" t="s">
        <v>4</v>
      </c>
      <c r="H883" s="103">
        <v>0</v>
      </c>
      <c r="I883" s="155" t="s">
        <v>13</v>
      </c>
      <c r="J883" s="105" t="s">
        <v>5</v>
      </c>
      <c r="K883" s="114" t="s">
        <v>2360</v>
      </c>
      <c r="L883" s="105" t="s">
        <v>67</v>
      </c>
      <c r="M883" s="114" t="s">
        <v>144</v>
      </c>
      <c r="N883" s="114" t="s">
        <v>364</v>
      </c>
      <c r="O883" s="105" t="s">
        <v>146</v>
      </c>
      <c r="P883" s="114">
        <v>796</v>
      </c>
      <c r="Q883" s="104" t="s">
        <v>57</v>
      </c>
      <c r="R883" s="115">
        <v>60</v>
      </c>
      <c r="S883" s="115">
        <v>39</v>
      </c>
      <c r="T883" s="107">
        <f t="shared" si="84"/>
        <v>2340</v>
      </c>
      <c r="U883" s="107">
        <f t="shared" si="85"/>
        <v>2620.8000000000002</v>
      </c>
      <c r="V883" s="104"/>
      <c r="W883" s="112">
        <v>2016</v>
      </c>
      <c r="X883" s="103"/>
    </row>
    <row r="884" spans="1:61" s="1" customFormat="1" ht="50.1" customHeight="1">
      <c r="A884" s="102" t="s">
        <v>5028</v>
      </c>
      <c r="B884" s="103" t="s">
        <v>5974</v>
      </c>
      <c r="C884" s="104" t="s">
        <v>390</v>
      </c>
      <c r="D884" s="104" t="s">
        <v>388</v>
      </c>
      <c r="E884" s="104" t="s">
        <v>391</v>
      </c>
      <c r="F884" s="104" t="s">
        <v>392</v>
      </c>
      <c r="G884" s="104" t="s">
        <v>4</v>
      </c>
      <c r="H884" s="103">
        <v>0</v>
      </c>
      <c r="I884" s="155" t="s">
        <v>13</v>
      </c>
      <c r="J884" s="105" t="s">
        <v>5</v>
      </c>
      <c r="K884" s="114" t="s">
        <v>2360</v>
      </c>
      <c r="L884" s="105" t="s">
        <v>67</v>
      </c>
      <c r="M884" s="114" t="s">
        <v>144</v>
      </c>
      <c r="N884" s="114" t="s">
        <v>364</v>
      </c>
      <c r="O884" s="105" t="s">
        <v>146</v>
      </c>
      <c r="P884" s="114">
        <v>796</v>
      </c>
      <c r="Q884" s="104" t="s">
        <v>57</v>
      </c>
      <c r="R884" s="115">
        <v>120</v>
      </c>
      <c r="S884" s="115">
        <v>173</v>
      </c>
      <c r="T884" s="107">
        <f t="shared" si="84"/>
        <v>20760</v>
      </c>
      <c r="U884" s="107">
        <f t="shared" si="85"/>
        <v>23251.200000000001</v>
      </c>
      <c r="V884" s="104"/>
      <c r="W884" s="112">
        <v>2016</v>
      </c>
      <c r="X884" s="103"/>
    </row>
    <row r="885" spans="1:61" s="1" customFormat="1" ht="50.1" customHeight="1">
      <c r="A885" s="102" t="s">
        <v>5029</v>
      </c>
      <c r="B885" s="103" t="s">
        <v>5974</v>
      </c>
      <c r="C885" s="104" t="s">
        <v>393</v>
      </c>
      <c r="D885" s="104" t="s">
        <v>388</v>
      </c>
      <c r="E885" s="104" t="s">
        <v>394</v>
      </c>
      <c r="F885" s="104" t="s">
        <v>395</v>
      </c>
      <c r="G885" s="104" t="s">
        <v>4</v>
      </c>
      <c r="H885" s="103">
        <v>0</v>
      </c>
      <c r="I885" s="155" t="s">
        <v>13</v>
      </c>
      <c r="J885" s="105" t="s">
        <v>5</v>
      </c>
      <c r="K885" s="114" t="s">
        <v>2360</v>
      </c>
      <c r="L885" s="105" t="s">
        <v>67</v>
      </c>
      <c r="M885" s="114" t="s">
        <v>144</v>
      </c>
      <c r="N885" s="114" t="s">
        <v>364</v>
      </c>
      <c r="O885" s="105" t="s">
        <v>146</v>
      </c>
      <c r="P885" s="114">
        <v>796</v>
      </c>
      <c r="Q885" s="104" t="s">
        <v>57</v>
      </c>
      <c r="R885" s="115">
        <v>70</v>
      </c>
      <c r="S885" s="115">
        <v>182</v>
      </c>
      <c r="T885" s="107">
        <f t="shared" si="84"/>
        <v>12740</v>
      </c>
      <c r="U885" s="107">
        <f t="shared" si="85"/>
        <v>14268.800000000001</v>
      </c>
      <c r="V885" s="104"/>
      <c r="W885" s="112">
        <v>2016</v>
      </c>
      <c r="X885" s="103"/>
    </row>
    <row r="886" spans="1:61" s="29" customFormat="1" ht="50.1" customHeight="1">
      <c r="A886" s="220" t="s">
        <v>5030</v>
      </c>
      <c r="B886" s="220" t="s">
        <v>5974</v>
      </c>
      <c r="C886" s="221" t="s">
        <v>448</v>
      </c>
      <c r="D886" s="221" t="s">
        <v>388</v>
      </c>
      <c r="E886" s="221" t="s">
        <v>449</v>
      </c>
      <c r="F886" s="221" t="s">
        <v>450</v>
      </c>
      <c r="G886" s="220" t="s">
        <v>4</v>
      </c>
      <c r="H886" s="220">
        <v>0</v>
      </c>
      <c r="I886" s="426">
        <v>590000000</v>
      </c>
      <c r="J886" s="222" t="s">
        <v>5</v>
      </c>
      <c r="K886" s="222" t="s">
        <v>4227</v>
      </c>
      <c r="L886" s="222" t="s">
        <v>67</v>
      </c>
      <c r="M886" s="70" t="s">
        <v>144</v>
      </c>
      <c r="N886" s="70" t="s">
        <v>364</v>
      </c>
      <c r="O886" s="222" t="s">
        <v>146</v>
      </c>
      <c r="P886" s="70">
        <v>796</v>
      </c>
      <c r="Q886" s="220" t="s">
        <v>57</v>
      </c>
      <c r="R886" s="506">
        <v>200</v>
      </c>
      <c r="S886" s="506">
        <v>340</v>
      </c>
      <c r="T886" s="506">
        <v>0</v>
      </c>
      <c r="U886" s="506">
        <f t="shared" ref="U886" si="88">T886*1.12</f>
        <v>0</v>
      </c>
      <c r="V886" s="220"/>
      <c r="W886" s="222">
        <v>2016</v>
      </c>
      <c r="X886" s="220">
        <v>19</v>
      </c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</row>
    <row r="887" spans="1:61" s="29" customFormat="1" ht="50.1" customHeight="1">
      <c r="A887" s="220" t="s">
        <v>9419</v>
      </c>
      <c r="B887" s="220" t="s">
        <v>5974</v>
      </c>
      <c r="C887" s="221" t="s">
        <v>448</v>
      </c>
      <c r="D887" s="221" t="s">
        <v>388</v>
      </c>
      <c r="E887" s="221" t="s">
        <v>449</v>
      </c>
      <c r="F887" s="221" t="s">
        <v>450</v>
      </c>
      <c r="G887" s="220" t="s">
        <v>4</v>
      </c>
      <c r="H887" s="220">
        <v>0</v>
      </c>
      <c r="I887" s="426">
        <v>590000000</v>
      </c>
      <c r="J887" s="222" t="s">
        <v>5</v>
      </c>
      <c r="K887" s="222" t="s">
        <v>9413</v>
      </c>
      <c r="L887" s="222" t="s">
        <v>67</v>
      </c>
      <c r="M887" s="70" t="s">
        <v>144</v>
      </c>
      <c r="N887" s="70" t="s">
        <v>364</v>
      </c>
      <c r="O887" s="222" t="s">
        <v>9407</v>
      </c>
      <c r="P887" s="70">
        <v>796</v>
      </c>
      <c r="Q887" s="220" t="s">
        <v>57</v>
      </c>
      <c r="R887" s="506">
        <v>200</v>
      </c>
      <c r="S887" s="506">
        <v>446.428571428</v>
      </c>
      <c r="T887" s="506">
        <f>S887*R887</f>
        <v>89285.714285599999</v>
      </c>
      <c r="U887" s="506">
        <f>T887*1.12</f>
        <v>99999.999999872001</v>
      </c>
      <c r="V887" s="220"/>
      <c r="W887" s="222">
        <v>2016</v>
      </c>
      <c r="X887" s="22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</row>
    <row r="888" spans="1:61" s="1" customFormat="1" ht="50.1" customHeight="1">
      <c r="A888" s="102" t="s">
        <v>5031</v>
      </c>
      <c r="B888" s="103" t="s">
        <v>5974</v>
      </c>
      <c r="C888" s="104" t="s">
        <v>2678</v>
      </c>
      <c r="D888" s="109" t="s">
        <v>2679</v>
      </c>
      <c r="E888" s="103" t="s">
        <v>2680</v>
      </c>
      <c r="F888" s="110" t="s">
        <v>2681</v>
      </c>
      <c r="G888" s="103" t="s">
        <v>4</v>
      </c>
      <c r="H888" s="103">
        <v>0</v>
      </c>
      <c r="I888" s="111">
        <v>590000000</v>
      </c>
      <c r="J888" s="105" t="s">
        <v>5</v>
      </c>
      <c r="K888" s="129" t="s">
        <v>2682</v>
      </c>
      <c r="L888" s="112" t="s">
        <v>5</v>
      </c>
      <c r="M888" s="110" t="s">
        <v>54</v>
      </c>
      <c r="N888" s="103" t="s">
        <v>2371</v>
      </c>
      <c r="O888" s="111" t="s">
        <v>1946</v>
      </c>
      <c r="P888" s="260" t="s">
        <v>1602</v>
      </c>
      <c r="Q888" s="255" t="s">
        <v>2372</v>
      </c>
      <c r="R888" s="261" t="s">
        <v>2683</v>
      </c>
      <c r="S888" s="255" t="s">
        <v>2684</v>
      </c>
      <c r="T888" s="107">
        <f t="shared" si="84"/>
        <v>22360</v>
      </c>
      <c r="U888" s="107">
        <f t="shared" si="85"/>
        <v>25043.200000000001</v>
      </c>
      <c r="V888" s="262"/>
      <c r="W888" s="112">
        <v>2016</v>
      </c>
      <c r="X888" s="103"/>
    </row>
    <row r="889" spans="1:61" s="1" customFormat="1" ht="50.1" customHeight="1">
      <c r="A889" s="102" t="s">
        <v>5032</v>
      </c>
      <c r="B889" s="103" t="s">
        <v>5974</v>
      </c>
      <c r="C889" s="103" t="s">
        <v>3409</v>
      </c>
      <c r="D889" s="104" t="s">
        <v>3410</v>
      </c>
      <c r="E889" s="103" t="s">
        <v>3411</v>
      </c>
      <c r="F889" s="103" t="s">
        <v>3412</v>
      </c>
      <c r="G889" s="118" t="s">
        <v>4</v>
      </c>
      <c r="H889" s="103">
        <v>0</v>
      </c>
      <c r="I889" s="118" t="s">
        <v>13</v>
      </c>
      <c r="J889" s="112" t="s">
        <v>5</v>
      </c>
      <c r="K889" s="112" t="s">
        <v>143</v>
      </c>
      <c r="L889" s="112" t="s">
        <v>2932</v>
      </c>
      <c r="M889" s="118" t="s">
        <v>144</v>
      </c>
      <c r="N889" s="112" t="s">
        <v>2942</v>
      </c>
      <c r="O889" s="112" t="s">
        <v>146</v>
      </c>
      <c r="P889" s="112" t="s">
        <v>871</v>
      </c>
      <c r="Q889" s="112" t="s">
        <v>57</v>
      </c>
      <c r="R889" s="103">
        <v>2</v>
      </c>
      <c r="S889" s="139">
        <v>500</v>
      </c>
      <c r="T889" s="107">
        <f t="shared" si="84"/>
        <v>1000</v>
      </c>
      <c r="U889" s="107">
        <f t="shared" si="85"/>
        <v>1120</v>
      </c>
      <c r="V889" s="158"/>
      <c r="W889" s="112">
        <v>2016</v>
      </c>
      <c r="X889" s="158"/>
    </row>
    <row r="890" spans="1:61" s="1" customFormat="1" ht="50.1" customHeight="1">
      <c r="A890" s="102" t="s">
        <v>5033</v>
      </c>
      <c r="B890" s="103" t="s">
        <v>5974</v>
      </c>
      <c r="C890" s="104" t="s">
        <v>2547</v>
      </c>
      <c r="D890" s="104" t="s">
        <v>2548</v>
      </c>
      <c r="E890" s="103" t="s">
        <v>2549</v>
      </c>
      <c r="F890" s="103" t="s">
        <v>2550</v>
      </c>
      <c r="G890" s="103" t="s">
        <v>62</v>
      </c>
      <c r="H890" s="103">
        <v>0</v>
      </c>
      <c r="I890" s="111">
        <v>590000000</v>
      </c>
      <c r="J890" s="105" t="s">
        <v>5</v>
      </c>
      <c r="K890" s="129" t="s">
        <v>610</v>
      </c>
      <c r="L890" s="112" t="s">
        <v>5</v>
      </c>
      <c r="M890" s="103" t="s">
        <v>201</v>
      </c>
      <c r="N890" s="103" t="s">
        <v>4230</v>
      </c>
      <c r="O890" s="124" t="s">
        <v>2472</v>
      </c>
      <c r="P890" s="103">
        <v>113</v>
      </c>
      <c r="Q890" s="127" t="s">
        <v>2551</v>
      </c>
      <c r="R890" s="134">
        <v>30</v>
      </c>
      <c r="S890" s="140">
        <v>2860</v>
      </c>
      <c r="T890" s="107">
        <f t="shared" si="84"/>
        <v>85800</v>
      </c>
      <c r="U890" s="107">
        <f t="shared" si="85"/>
        <v>96096.000000000015</v>
      </c>
      <c r="V890" s="197" t="s">
        <v>777</v>
      </c>
      <c r="W890" s="112">
        <v>2016</v>
      </c>
      <c r="X890" s="103"/>
    </row>
    <row r="891" spans="1:61" s="1" customFormat="1" ht="50.1" customHeight="1">
      <c r="A891" s="102" t="s">
        <v>5034</v>
      </c>
      <c r="B891" s="103" t="s">
        <v>5974</v>
      </c>
      <c r="C891" s="103" t="s">
        <v>3413</v>
      </c>
      <c r="D891" s="104" t="s">
        <v>3414</v>
      </c>
      <c r="E891" s="103" t="s">
        <v>3415</v>
      </c>
      <c r="F891" s="103" t="s">
        <v>3416</v>
      </c>
      <c r="G891" s="118" t="s">
        <v>4</v>
      </c>
      <c r="H891" s="103">
        <v>0</v>
      </c>
      <c r="I891" s="118" t="s">
        <v>13</v>
      </c>
      <c r="J891" s="112" t="s">
        <v>5</v>
      </c>
      <c r="K891" s="112" t="s">
        <v>143</v>
      </c>
      <c r="L891" s="112" t="s">
        <v>2932</v>
      </c>
      <c r="M891" s="118" t="s">
        <v>144</v>
      </c>
      <c r="N891" s="112" t="s">
        <v>2942</v>
      </c>
      <c r="O891" s="112" t="s">
        <v>146</v>
      </c>
      <c r="P891" s="112" t="s">
        <v>871</v>
      </c>
      <c r="Q891" s="112" t="s">
        <v>57</v>
      </c>
      <c r="R891" s="103">
        <v>13</v>
      </c>
      <c r="S891" s="139">
        <v>2700</v>
      </c>
      <c r="T891" s="107">
        <f t="shared" si="84"/>
        <v>35100</v>
      </c>
      <c r="U891" s="107">
        <f t="shared" si="85"/>
        <v>39312.000000000007</v>
      </c>
      <c r="V891" s="158"/>
      <c r="W891" s="112">
        <v>2016</v>
      </c>
      <c r="X891" s="158"/>
    </row>
    <row r="892" spans="1:61" s="1" customFormat="1" ht="50.1" customHeight="1">
      <c r="A892" s="102" t="s">
        <v>5035</v>
      </c>
      <c r="B892" s="103" t="s">
        <v>5974</v>
      </c>
      <c r="C892" s="103" t="s">
        <v>3413</v>
      </c>
      <c r="D892" s="104" t="s">
        <v>3414</v>
      </c>
      <c r="E892" s="103" t="s">
        <v>3415</v>
      </c>
      <c r="F892" s="103" t="s">
        <v>3417</v>
      </c>
      <c r="G892" s="118" t="s">
        <v>4</v>
      </c>
      <c r="H892" s="103">
        <v>0</v>
      </c>
      <c r="I892" s="118" t="s">
        <v>13</v>
      </c>
      <c r="J892" s="112" t="s">
        <v>5</v>
      </c>
      <c r="K892" s="112" t="s">
        <v>143</v>
      </c>
      <c r="L892" s="112" t="s">
        <v>2932</v>
      </c>
      <c r="M892" s="118" t="s">
        <v>144</v>
      </c>
      <c r="N892" s="112" t="s">
        <v>2942</v>
      </c>
      <c r="O892" s="112" t="s">
        <v>146</v>
      </c>
      <c r="P892" s="112" t="s">
        <v>871</v>
      </c>
      <c r="Q892" s="112" t="s">
        <v>57</v>
      </c>
      <c r="R892" s="103">
        <v>11</v>
      </c>
      <c r="S892" s="139">
        <v>700</v>
      </c>
      <c r="T892" s="107">
        <f t="shared" si="84"/>
        <v>7700</v>
      </c>
      <c r="U892" s="107">
        <f t="shared" si="85"/>
        <v>8624</v>
      </c>
      <c r="V892" s="158"/>
      <c r="W892" s="112">
        <v>2016</v>
      </c>
      <c r="X892" s="158"/>
    </row>
    <row r="893" spans="1:61" s="1" customFormat="1" ht="50.1" customHeight="1">
      <c r="A893" s="102" t="s">
        <v>5036</v>
      </c>
      <c r="B893" s="103" t="s">
        <v>5974</v>
      </c>
      <c r="C893" s="103" t="s">
        <v>3413</v>
      </c>
      <c r="D893" s="104" t="s">
        <v>3414</v>
      </c>
      <c r="E893" s="103" t="s">
        <v>3415</v>
      </c>
      <c r="F893" s="103" t="s">
        <v>3418</v>
      </c>
      <c r="G893" s="118" t="s">
        <v>4</v>
      </c>
      <c r="H893" s="103">
        <v>0</v>
      </c>
      <c r="I893" s="118" t="s">
        <v>13</v>
      </c>
      <c r="J893" s="112" t="s">
        <v>5</v>
      </c>
      <c r="K893" s="112" t="s">
        <v>143</v>
      </c>
      <c r="L893" s="112" t="s">
        <v>2932</v>
      </c>
      <c r="M893" s="118" t="s">
        <v>144</v>
      </c>
      <c r="N893" s="112" t="s">
        <v>2942</v>
      </c>
      <c r="O893" s="112" t="s">
        <v>146</v>
      </c>
      <c r="P893" s="112" t="s">
        <v>871</v>
      </c>
      <c r="Q893" s="112" t="s">
        <v>57</v>
      </c>
      <c r="R893" s="103">
        <v>3</v>
      </c>
      <c r="S893" s="139">
        <v>700</v>
      </c>
      <c r="T893" s="107">
        <f t="shared" si="84"/>
        <v>2100</v>
      </c>
      <c r="U893" s="107">
        <f t="shared" si="85"/>
        <v>2352</v>
      </c>
      <c r="V893" s="158"/>
      <c r="W893" s="112">
        <v>2016</v>
      </c>
      <c r="X893" s="158"/>
    </row>
    <row r="894" spans="1:61" s="1" customFormat="1" ht="50.1" customHeight="1">
      <c r="A894" s="102" t="s">
        <v>5037</v>
      </c>
      <c r="B894" s="103" t="s">
        <v>5974</v>
      </c>
      <c r="C894" s="103" t="s">
        <v>3413</v>
      </c>
      <c r="D894" s="104" t="s">
        <v>3414</v>
      </c>
      <c r="E894" s="103" t="s">
        <v>3415</v>
      </c>
      <c r="F894" s="103" t="s">
        <v>3419</v>
      </c>
      <c r="G894" s="118" t="s">
        <v>4</v>
      </c>
      <c r="H894" s="103">
        <v>0</v>
      </c>
      <c r="I894" s="118" t="s">
        <v>13</v>
      </c>
      <c r="J894" s="112" t="s">
        <v>5</v>
      </c>
      <c r="K894" s="112" t="s">
        <v>143</v>
      </c>
      <c r="L894" s="112" t="s">
        <v>2932</v>
      </c>
      <c r="M894" s="118" t="s">
        <v>144</v>
      </c>
      <c r="N894" s="112" t="s">
        <v>2942</v>
      </c>
      <c r="O894" s="112" t="s">
        <v>146</v>
      </c>
      <c r="P894" s="112" t="s">
        <v>871</v>
      </c>
      <c r="Q894" s="112" t="s">
        <v>57</v>
      </c>
      <c r="R894" s="103">
        <v>22</v>
      </c>
      <c r="S894" s="139">
        <v>2500</v>
      </c>
      <c r="T894" s="107">
        <f t="shared" si="84"/>
        <v>55000</v>
      </c>
      <c r="U894" s="107">
        <f t="shared" si="85"/>
        <v>61600.000000000007</v>
      </c>
      <c r="V894" s="158"/>
      <c r="W894" s="112">
        <v>2016</v>
      </c>
      <c r="X894" s="158"/>
    </row>
    <row r="895" spans="1:61" s="1" customFormat="1" ht="50.1" customHeight="1">
      <c r="A895" s="102" t="s">
        <v>5038</v>
      </c>
      <c r="B895" s="103" t="s">
        <v>5974</v>
      </c>
      <c r="C895" s="104" t="s">
        <v>1520</v>
      </c>
      <c r="D895" s="104" t="s">
        <v>1521</v>
      </c>
      <c r="E895" s="104" t="s">
        <v>1522</v>
      </c>
      <c r="F895" s="104" t="s">
        <v>1523</v>
      </c>
      <c r="G895" s="104" t="s">
        <v>62</v>
      </c>
      <c r="H895" s="103">
        <v>10</v>
      </c>
      <c r="I895" s="105">
        <v>590000000</v>
      </c>
      <c r="J895" s="105" t="s">
        <v>5</v>
      </c>
      <c r="K895" s="104" t="s">
        <v>775</v>
      </c>
      <c r="L895" s="105" t="s">
        <v>67</v>
      </c>
      <c r="M895" s="104" t="s">
        <v>54</v>
      </c>
      <c r="N895" s="104" t="s">
        <v>2361</v>
      </c>
      <c r="O895" s="104" t="s">
        <v>532</v>
      </c>
      <c r="P895" s="105">
        <v>796</v>
      </c>
      <c r="Q895" s="104" t="s">
        <v>57</v>
      </c>
      <c r="R895" s="106">
        <v>50</v>
      </c>
      <c r="S895" s="106">
        <v>179</v>
      </c>
      <c r="T895" s="107">
        <f t="shared" si="84"/>
        <v>8950</v>
      </c>
      <c r="U895" s="107">
        <f t="shared" si="85"/>
        <v>10024.000000000002</v>
      </c>
      <c r="V895" s="153" t="s">
        <v>777</v>
      </c>
      <c r="W895" s="112">
        <v>2016</v>
      </c>
      <c r="X895" s="103"/>
    </row>
    <row r="896" spans="1:61" s="1" customFormat="1" ht="50.1" customHeight="1">
      <c r="A896" s="102" t="s">
        <v>5039</v>
      </c>
      <c r="B896" s="103" t="s">
        <v>5974</v>
      </c>
      <c r="C896" s="104" t="s">
        <v>1679</v>
      </c>
      <c r="D896" s="104" t="s">
        <v>1521</v>
      </c>
      <c r="E896" s="104" t="s">
        <v>1680</v>
      </c>
      <c r="F896" s="104" t="s">
        <v>1681</v>
      </c>
      <c r="G896" s="104" t="s">
        <v>4</v>
      </c>
      <c r="H896" s="103">
        <v>0</v>
      </c>
      <c r="I896" s="105">
        <v>590000000</v>
      </c>
      <c r="J896" s="105" t="s">
        <v>5</v>
      </c>
      <c r="K896" s="104" t="s">
        <v>866</v>
      </c>
      <c r="L896" s="105" t="s">
        <v>67</v>
      </c>
      <c r="M896" s="104" t="s">
        <v>201</v>
      </c>
      <c r="N896" s="104" t="s">
        <v>1291</v>
      </c>
      <c r="O896" s="104" t="s">
        <v>532</v>
      </c>
      <c r="P896" s="105">
        <v>796</v>
      </c>
      <c r="Q896" s="104" t="s">
        <v>57</v>
      </c>
      <c r="R896" s="106">
        <v>230</v>
      </c>
      <c r="S896" s="106">
        <v>200</v>
      </c>
      <c r="T896" s="107">
        <f t="shared" si="84"/>
        <v>46000</v>
      </c>
      <c r="U896" s="107">
        <f t="shared" si="85"/>
        <v>51520.000000000007</v>
      </c>
      <c r="V896" s="108"/>
      <c r="W896" s="112">
        <v>2016</v>
      </c>
      <c r="X896" s="103"/>
    </row>
    <row r="897" spans="1:24" ht="50.1" customHeight="1">
      <c r="A897" s="102" t="s">
        <v>5040</v>
      </c>
      <c r="B897" s="103" t="s">
        <v>5974</v>
      </c>
      <c r="C897" s="104" t="s">
        <v>1096</v>
      </c>
      <c r="D897" s="104" t="s">
        <v>1097</v>
      </c>
      <c r="E897" s="104" t="s">
        <v>1098</v>
      </c>
      <c r="F897" s="104" t="s">
        <v>1099</v>
      </c>
      <c r="G897" s="103" t="s">
        <v>4</v>
      </c>
      <c r="H897" s="103">
        <v>0</v>
      </c>
      <c r="I897" s="112">
        <v>590000000</v>
      </c>
      <c r="J897" s="112" t="s">
        <v>5</v>
      </c>
      <c r="K897" s="103" t="s">
        <v>866</v>
      </c>
      <c r="L897" s="103" t="s">
        <v>5</v>
      </c>
      <c r="M897" s="103" t="s">
        <v>54</v>
      </c>
      <c r="N897" s="103" t="s">
        <v>884</v>
      </c>
      <c r="O897" s="103" t="s">
        <v>532</v>
      </c>
      <c r="P897" s="112">
        <v>796</v>
      </c>
      <c r="Q897" s="103" t="s">
        <v>57</v>
      </c>
      <c r="R897" s="106">
        <v>30</v>
      </c>
      <c r="S897" s="106">
        <v>690</v>
      </c>
      <c r="T897" s="107">
        <v>0</v>
      </c>
      <c r="U897" s="107">
        <f>T897*1.12</f>
        <v>0</v>
      </c>
      <c r="V897" s="108"/>
      <c r="W897" s="112">
        <v>2016</v>
      </c>
      <c r="X897" s="103">
        <v>14.19</v>
      </c>
    </row>
    <row r="898" spans="1:24" ht="50.1" customHeight="1">
      <c r="A898" s="102" t="s">
        <v>7366</v>
      </c>
      <c r="B898" s="103" t="s">
        <v>5974</v>
      </c>
      <c r="C898" s="104" t="s">
        <v>1096</v>
      </c>
      <c r="D898" s="104" t="s">
        <v>1097</v>
      </c>
      <c r="E898" s="104" t="s">
        <v>1098</v>
      </c>
      <c r="F898" s="104" t="s">
        <v>1099</v>
      </c>
      <c r="G898" s="103" t="s">
        <v>4</v>
      </c>
      <c r="H898" s="103">
        <v>0</v>
      </c>
      <c r="I898" s="112">
        <v>590000000</v>
      </c>
      <c r="J898" s="112" t="s">
        <v>5</v>
      </c>
      <c r="K898" s="103" t="s">
        <v>866</v>
      </c>
      <c r="L898" s="103" t="s">
        <v>5</v>
      </c>
      <c r="M898" s="103" t="s">
        <v>54</v>
      </c>
      <c r="N898" s="103" t="s">
        <v>1104</v>
      </c>
      <c r="O898" s="103" t="s">
        <v>532</v>
      </c>
      <c r="P898" s="112">
        <v>796</v>
      </c>
      <c r="Q898" s="103" t="s">
        <v>57</v>
      </c>
      <c r="R898" s="106">
        <v>30</v>
      </c>
      <c r="S898" s="106">
        <v>800</v>
      </c>
      <c r="T898" s="107">
        <f>R898*S898</f>
        <v>24000</v>
      </c>
      <c r="U898" s="107">
        <f>T898*1.12</f>
        <v>26880.000000000004</v>
      </c>
      <c r="V898" s="108"/>
      <c r="W898" s="112">
        <v>2016</v>
      </c>
      <c r="X898" s="103"/>
    </row>
    <row r="899" spans="1:24" ht="50.1" customHeight="1">
      <c r="A899" s="102" t="s">
        <v>5041</v>
      </c>
      <c r="B899" s="103" t="s">
        <v>5974</v>
      </c>
      <c r="C899" s="104" t="s">
        <v>1096</v>
      </c>
      <c r="D899" s="104" t="s">
        <v>1097</v>
      </c>
      <c r="E899" s="104" t="s">
        <v>1098</v>
      </c>
      <c r="F899" s="104" t="s">
        <v>1178</v>
      </c>
      <c r="G899" s="104" t="s">
        <v>4</v>
      </c>
      <c r="H899" s="103">
        <v>0</v>
      </c>
      <c r="I899" s="105">
        <v>590000000</v>
      </c>
      <c r="J899" s="105" t="s">
        <v>5</v>
      </c>
      <c r="K899" s="104" t="s">
        <v>866</v>
      </c>
      <c r="L899" s="104" t="s">
        <v>5</v>
      </c>
      <c r="M899" s="104" t="s">
        <v>54</v>
      </c>
      <c r="N899" s="104" t="s">
        <v>1157</v>
      </c>
      <c r="O899" s="104" t="s">
        <v>532</v>
      </c>
      <c r="P899" s="105" t="s">
        <v>871</v>
      </c>
      <c r="Q899" s="104" t="s">
        <v>57</v>
      </c>
      <c r="R899" s="106">
        <v>2</v>
      </c>
      <c r="S899" s="106">
        <v>6578.0000000000009</v>
      </c>
      <c r="T899" s="107">
        <f t="shared" si="84"/>
        <v>13156.000000000002</v>
      </c>
      <c r="U899" s="107">
        <f t="shared" si="85"/>
        <v>14734.720000000003</v>
      </c>
      <c r="V899" s="108"/>
      <c r="W899" s="112">
        <v>2016</v>
      </c>
      <c r="X899" s="103"/>
    </row>
    <row r="900" spans="1:24" s="48" customFormat="1" ht="50.1" customHeight="1">
      <c r="A900" s="102" t="s">
        <v>5042</v>
      </c>
      <c r="B900" s="103" t="s">
        <v>5974</v>
      </c>
      <c r="C900" s="104" t="s">
        <v>2149</v>
      </c>
      <c r="D900" s="104" t="s">
        <v>2150</v>
      </c>
      <c r="E900" s="104" t="s">
        <v>2151</v>
      </c>
      <c r="F900" s="104" t="s">
        <v>2152</v>
      </c>
      <c r="G900" s="104" t="s">
        <v>62</v>
      </c>
      <c r="H900" s="103">
        <v>20</v>
      </c>
      <c r="I900" s="105">
        <v>590000000</v>
      </c>
      <c r="J900" s="105" t="s">
        <v>5</v>
      </c>
      <c r="K900" s="104" t="s">
        <v>2153</v>
      </c>
      <c r="L900" s="105" t="s">
        <v>67</v>
      </c>
      <c r="M900" s="104" t="s">
        <v>54</v>
      </c>
      <c r="N900" s="104" t="s">
        <v>6678</v>
      </c>
      <c r="O900" s="104" t="s">
        <v>1946</v>
      </c>
      <c r="P900" s="105">
        <v>715</v>
      </c>
      <c r="Q900" s="104" t="s">
        <v>2140</v>
      </c>
      <c r="R900" s="106">
        <v>3100</v>
      </c>
      <c r="S900" s="106">
        <v>66</v>
      </c>
      <c r="T900" s="107">
        <f t="shared" si="84"/>
        <v>204600</v>
      </c>
      <c r="U900" s="107">
        <f t="shared" si="85"/>
        <v>229152.00000000003</v>
      </c>
      <c r="V900" s="108" t="s">
        <v>777</v>
      </c>
      <c r="W900" s="112">
        <v>2016</v>
      </c>
      <c r="X900" s="103"/>
    </row>
    <row r="901" spans="1:24" ht="50.1" customHeight="1">
      <c r="A901" s="102" t="s">
        <v>5043</v>
      </c>
      <c r="B901" s="103" t="s">
        <v>5974</v>
      </c>
      <c r="C901" s="104" t="s">
        <v>2154</v>
      </c>
      <c r="D901" s="104" t="s">
        <v>2150</v>
      </c>
      <c r="E901" s="104" t="s">
        <v>2155</v>
      </c>
      <c r="F901" s="104" t="s">
        <v>2156</v>
      </c>
      <c r="G901" s="104" t="s">
        <v>4</v>
      </c>
      <c r="H901" s="103">
        <v>0</v>
      </c>
      <c r="I901" s="105">
        <v>590000000</v>
      </c>
      <c r="J901" s="105" t="s">
        <v>5</v>
      </c>
      <c r="K901" s="104" t="s">
        <v>1944</v>
      </c>
      <c r="L901" s="105" t="s">
        <v>67</v>
      </c>
      <c r="M901" s="104" t="s">
        <v>54</v>
      </c>
      <c r="N901" s="104" t="s">
        <v>2086</v>
      </c>
      <c r="O901" s="104" t="s">
        <v>1946</v>
      </c>
      <c r="P901" s="105">
        <v>715</v>
      </c>
      <c r="Q901" s="104" t="s">
        <v>2140</v>
      </c>
      <c r="R901" s="106">
        <v>50</v>
      </c>
      <c r="S901" s="106">
        <v>1116</v>
      </c>
      <c r="T901" s="107">
        <f t="shared" si="84"/>
        <v>55800</v>
      </c>
      <c r="U901" s="107">
        <f t="shared" si="85"/>
        <v>62496.000000000007</v>
      </c>
      <c r="V901" s="108"/>
      <c r="W901" s="112">
        <v>2016</v>
      </c>
      <c r="X901" s="103"/>
    </row>
    <row r="902" spans="1:24" ht="50.1" customHeight="1">
      <c r="A902" s="102" t="s">
        <v>5044</v>
      </c>
      <c r="B902" s="103" t="s">
        <v>5974</v>
      </c>
      <c r="C902" s="104" t="s">
        <v>2157</v>
      </c>
      <c r="D902" s="104" t="s">
        <v>2150</v>
      </c>
      <c r="E902" s="104" t="s">
        <v>2158</v>
      </c>
      <c r="F902" s="104" t="s">
        <v>2159</v>
      </c>
      <c r="G902" s="104" t="s">
        <v>4</v>
      </c>
      <c r="H902" s="103">
        <v>0</v>
      </c>
      <c r="I902" s="105">
        <v>590000000</v>
      </c>
      <c r="J902" s="105" t="s">
        <v>5</v>
      </c>
      <c r="K902" s="104" t="s">
        <v>2160</v>
      </c>
      <c r="L902" s="105" t="s">
        <v>67</v>
      </c>
      <c r="M902" s="104" t="s">
        <v>54</v>
      </c>
      <c r="N902" s="104" t="s">
        <v>2086</v>
      </c>
      <c r="O902" s="104" t="s">
        <v>1946</v>
      </c>
      <c r="P902" s="105">
        <v>715</v>
      </c>
      <c r="Q902" s="104" t="s">
        <v>2140</v>
      </c>
      <c r="R902" s="106">
        <v>500</v>
      </c>
      <c r="S902" s="106">
        <v>190</v>
      </c>
      <c r="T902" s="107">
        <f t="shared" si="84"/>
        <v>95000</v>
      </c>
      <c r="U902" s="107">
        <f t="shared" si="85"/>
        <v>106400.00000000001</v>
      </c>
      <c r="V902" s="108"/>
      <c r="W902" s="112">
        <v>2016</v>
      </c>
      <c r="X902" s="103"/>
    </row>
    <row r="903" spans="1:24" ht="50.1" customHeight="1">
      <c r="A903" s="102" t="s">
        <v>5045</v>
      </c>
      <c r="B903" s="103" t="s">
        <v>5974</v>
      </c>
      <c r="C903" s="104" t="s">
        <v>2161</v>
      </c>
      <c r="D903" s="104" t="s">
        <v>2150</v>
      </c>
      <c r="E903" s="104" t="s">
        <v>2162</v>
      </c>
      <c r="F903" s="104" t="s">
        <v>2163</v>
      </c>
      <c r="G903" s="104" t="s">
        <v>4</v>
      </c>
      <c r="H903" s="103">
        <v>0</v>
      </c>
      <c r="I903" s="105">
        <v>590000000</v>
      </c>
      <c r="J903" s="105" t="s">
        <v>5</v>
      </c>
      <c r="K903" s="104" t="s">
        <v>2160</v>
      </c>
      <c r="L903" s="105" t="s">
        <v>67</v>
      </c>
      <c r="M903" s="104" t="s">
        <v>54</v>
      </c>
      <c r="N903" s="104" t="s">
        <v>2086</v>
      </c>
      <c r="O903" s="104" t="s">
        <v>1946</v>
      </c>
      <c r="P903" s="105">
        <v>715</v>
      </c>
      <c r="Q903" s="104" t="s">
        <v>2140</v>
      </c>
      <c r="R903" s="106">
        <v>500</v>
      </c>
      <c r="S903" s="106">
        <v>174</v>
      </c>
      <c r="T903" s="107">
        <f t="shared" si="84"/>
        <v>87000</v>
      </c>
      <c r="U903" s="107">
        <f t="shared" si="85"/>
        <v>97440.000000000015</v>
      </c>
      <c r="V903" s="108"/>
      <c r="W903" s="112">
        <v>2016</v>
      </c>
      <c r="X903" s="103"/>
    </row>
    <row r="904" spans="1:24" ht="50.1" customHeight="1">
      <c r="A904" s="102" t="s">
        <v>5046</v>
      </c>
      <c r="B904" s="103" t="s">
        <v>5974</v>
      </c>
      <c r="C904" s="104" t="s">
        <v>1728</v>
      </c>
      <c r="D904" s="104" t="s">
        <v>1729</v>
      </c>
      <c r="E904" s="104" t="s">
        <v>5980</v>
      </c>
      <c r="F904" s="104" t="s">
        <v>1729</v>
      </c>
      <c r="G904" s="104" t="s">
        <v>62</v>
      </c>
      <c r="H904" s="103">
        <v>10</v>
      </c>
      <c r="I904" s="105">
        <v>590000000</v>
      </c>
      <c r="J904" s="105" t="s">
        <v>5</v>
      </c>
      <c r="K904" s="104" t="s">
        <v>1730</v>
      </c>
      <c r="L904" s="105" t="s">
        <v>67</v>
      </c>
      <c r="M904" s="104" t="s">
        <v>54</v>
      </c>
      <c r="N904" s="104" t="s">
        <v>1939</v>
      </c>
      <c r="O904" s="104" t="s">
        <v>56</v>
      </c>
      <c r="P904" s="105" t="s">
        <v>1731</v>
      </c>
      <c r="Q904" s="104" t="s">
        <v>1732</v>
      </c>
      <c r="R904" s="106">
        <v>60</v>
      </c>
      <c r="S904" s="106">
        <v>3500</v>
      </c>
      <c r="T904" s="107">
        <f t="shared" si="84"/>
        <v>210000</v>
      </c>
      <c r="U904" s="107">
        <f t="shared" si="85"/>
        <v>235200.00000000003</v>
      </c>
      <c r="V904" s="108" t="s">
        <v>777</v>
      </c>
      <c r="W904" s="112">
        <v>2016</v>
      </c>
      <c r="X904" s="103"/>
    </row>
    <row r="905" spans="1:24" ht="50.1" customHeight="1">
      <c r="A905" s="102" t="s">
        <v>5047</v>
      </c>
      <c r="B905" s="103" t="s">
        <v>5974</v>
      </c>
      <c r="C905" s="103" t="s">
        <v>3420</v>
      </c>
      <c r="D905" s="104" t="s">
        <v>3421</v>
      </c>
      <c r="E905" s="103" t="s">
        <v>2852</v>
      </c>
      <c r="F905" s="103" t="s">
        <v>3422</v>
      </c>
      <c r="G905" s="118" t="s">
        <v>4</v>
      </c>
      <c r="H905" s="103">
        <v>0</v>
      </c>
      <c r="I905" s="118" t="s">
        <v>13</v>
      </c>
      <c r="J905" s="112" t="s">
        <v>5</v>
      </c>
      <c r="K905" s="112" t="s">
        <v>143</v>
      </c>
      <c r="L905" s="112" t="s">
        <v>2932</v>
      </c>
      <c r="M905" s="118" t="s">
        <v>144</v>
      </c>
      <c r="N905" s="112" t="s">
        <v>2942</v>
      </c>
      <c r="O905" s="112" t="s">
        <v>146</v>
      </c>
      <c r="P905" s="112" t="s">
        <v>871</v>
      </c>
      <c r="Q905" s="112" t="s">
        <v>57</v>
      </c>
      <c r="R905" s="103">
        <v>16</v>
      </c>
      <c r="S905" s="139">
        <v>250</v>
      </c>
      <c r="T905" s="107">
        <f t="shared" ref="T905:T972" si="89">R905*S905</f>
        <v>4000</v>
      </c>
      <c r="U905" s="107">
        <f t="shared" ref="U905:U972" si="90">T905*1.12</f>
        <v>4480</v>
      </c>
      <c r="V905" s="162"/>
      <c r="W905" s="112">
        <v>2016</v>
      </c>
      <c r="X905" s="123"/>
    </row>
    <row r="906" spans="1:24" ht="50.1" customHeight="1">
      <c r="A906" s="102" t="s">
        <v>5048</v>
      </c>
      <c r="B906" s="103" t="s">
        <v>5974</v>
      </c>
      <c r="C906" s="104" t="s">
        <v>2087</v>
      </c>
      <c r="D906" s="104" t="s">
        <v>2088</v>
      </c>
      <c r="E906" s="104" t="s">
        <v>2089</v>
      </c>
      <c r="F906" s="104" t="s">
        <v>2090</v>
      </c>
      <c r="G906" s="104" t="s">
        <v>4</v>
      </c>
      <c r="H906" s="103">
        <v>0</v>
      </c>
      <c r="I906" s="105">
        <v>590000000</v>
      </c>
      <c r="J906" s="105" t="s">
        <v>5</v>
      </c>
      <c r="K906" s="104" t="s">
        <v>422</v>
      </c>
      <c r="L906" s="105" t="s">
        <v>67</v>
      </c>
      <c r="M906" s="104" t="s">
        <v>54</v>
      </c>
      <c r="N906" s="104" t="s">
        <v>1945</v>
      </c>
      <c r="O906" s="104" t="s">
        <v>1946</v>
      </c>
      <c r="P906" s="105">
        <v>113</v>
      </c>
      <c r="Q906" s="104" t="s">
        <v>1732</v>
      </c>
      <c r="R906" s="106">
        <v>150</v>
      </c>
      <c r="S906" s="106">
        <v>33929</v>
      </c>
      <c r="T906" s="107">
        <f t="shared" si="89"/>
        <v>5089350</v>
      </c>
      <c r="U906" s="107">
        <f t="shared" si="90"/>
        <v>5700072.0000000009</v>
      </c>
      <c r="V906" s="108"/>
      <c r="W906" s="112">
        <v>2016</v>
      </c>
      <c r="X906" s="103"/>
    </row>
    <row r="907" spans="1:24" ht="50.1" customHeight="1">
      <c r="A907" s="102" t="s">
        <v>5049</v>
      </c>
      <c r="B907" s="103" t="s">
        <v>5974</v>
      </c>
      <c r="C907" s="104" t="s">
        <v>2095</v>
      </c>
      <c r="D907" s="104" t="s">
        <v>2088</v>
      </c>
      <c r="E907" s="104" t="s">
        <v>2096</v>
      </c>
      <c r="F907" s="104" t="s">
        <v>2097</v>
      </c>
      <c r="G907" s="104" t="s">
        <v>4</v>
      </c>
      <c r="H907" s="103">
        <v>0</v>
      </c>
      <c r="I907" s="105">
        <v>590000000</v>
      </c>
      <c r="J907" s="105" t="s">
        <v>5</v>
      </c>
      <c r="K907" s="104" t="s">
        <v>422</v>
      </c>
      <c r="L907" s="105" t="s">
        <v>67</v>
      </c>
      <c r="M907" s="104" t="s">
        <v>54</v>
      </c>
      <c r="N907" s="104" t="s">
        <v>1945</v>
      </c>
      <c r="O907" s="104" t="s">
        <v>1946</v>
      </c>
      <c r="P907" s="105">
        <v>113</v>
      </c>
      <c r="Q907" s="104" t="s">
        <v>1732</v>
      </c>
      <c r="R907" s="106">
        <v>100</v>
      </c>
      <c r="S907" s="106">
        <v>19200</v>
      </c>
      <c r="T907" s="107">
        <f t="shared" si="89"/>
        <v>1920000</v>
      </c>
      <c r="U907" s="107">
        <f t="shared" si="90"/>
        <v>2150400</v>
      </c>
      <c r="V907" s="108"/>
      <c r="W907" s="112">
        <v>2016</v>
      </c>
      <c r="X907" s="103"/>
    </row>
    <row r="908" spans="1:24" ht="50.1" customHeight="1">
      <c r="A908" s="102" t="s">
        <v>5050</v>
      </c>
      <c r="B908" s="103" t="s">
        <v>5974</v>
      </c>
      <c r="C908" s="104" t="s">
        <v>1432</v>
      </c>
      <c r="D908" s="104" t="s">
        <v>1433</v>
      </c>
      <c r="E908" s="104" t="s">
        <v>1434</v>
      </c>
      <c r="F908" s="104" t="s">
        <v>1435</v>
      </c>
      <c r="G908" s="104" t="s">
        <v>4</v>
      </c>
      <c r="H908" s="103">
        <v>0</v>
      </c>
      <c r="I908" s="105">
        <v>590000000</v>
      </c>
      <c r="J908" s="105" t="s">
        <v>5</v>
      </c>
      <c r="K908" s="104" t="s">
        <v>775</v>
      </c>
      <c r="L908" s="105" t="s">
        <v>67</v>
      </c>
      <c r="M908" s="104" t="s">
        <v>201</v>
      </c>
      <c r="N908" s="104" t="s">
        <v>922</v>
      </c>
      <c r="O908" s="104" t="s">
        <v>532</v>
      </c>
      <c r="P908" s="105">
        <v>796</v>
      </c>
      <c r="Q908" s="104" t="s">
        <v>57</v>
      </c>
      <c r="R908" s="106">
        <v>5</v>
      </c>
      <c r="S908" s="106">
        <v>7600</v>
      </c>
      <c r="T908" s="107">
        <f t="shared" si="89"/>
        <v>38000</v>
      </c>
      <c r="U908" s="107">
        <f t="shared" si="90"/>
        <v>42560.000000000007</v>
      </c>
      <c r="V908" s="108"/>
      <c r="W908" s="112">
        <v>2016</v>
      </c>
      <c r="X908" s="103"/>
    </row>
    <row r="909" spans="1:24" ht="50.1" customHeight="1">
      <c r="A909" s="102" t="s">
        <v>5051</v>
      </c>
      <c r="B909" s="103" t="s">
        <v>5974</v>
      </c>
      <c r="C909" s="104" t="s">
        <v>251</v>
      </c>
      <c r="D909" s="104" t="s">
        <v>252</v>
      </c>
      <c r="E909" s="104" t="s">
        <v>253</v>
      </c>
      <c r="F909" s="105" t="s">
        <v>254</v>
      </c>
      <c r="G909" s="105" t="s">
        <v>4</v>
      </c>
      <c r="H909" s="103">
        <v>0</v>
      </c>
      <c r="I909" s="113">
        <v>590000000</v>
      </c>
      <c r="J909" s="105" t="s">
        <v>5</v>
      </c>
      <c r="K909" s="105" t="s">
        <v>255</v>
      </c>
      <c r="L909" s="105" t="s">
        <v>67</v>
      </c>
      <c r="M909" s="114" t="s">
        <v>144</v>
      </c>
      <c r="N909" s="105" t="s">
        <v>145</v>
      </c>
      <c r="O909" s="105" t="s">
        <v>146</v>
      </c>
      <c r="P909" s="105">
        <v>796</v>
      </c>
      <c r="Q909" s="105" t="s">
        <v>57</v>
      </c>
      <c r="R909" s="115">
        <v>6</v>
      </c>
      <c r="S909" s="115">
        <v>20000</v>
      </c>
      <c r="T909" s="107">
        <f t="shared" si="89"/>
        <v>120000</v>
      </c>
      <c r="U909" s="107">
        <f t="shared" si="90"/>
        <v>134400</v>
      </c>
      <c r="V909" s="105"/>
      <c r="W909" s="112">
        <v>2016</v>
      </c>
      <c r="X909" s="103"/>
    </row>
    <row r="910" spans="1:24" ht="50.1" customHeight="1">
      <c r="A910" s="102" t="s">
        <v>5052</v>
      </c>
      <c r="B910" s="103" t="s">
        <v>5974</v>
      </c>
      <c r="C910" s="104" t="s">
        <v>251</v>
      </c>
      <c r="D910" s="104" t="s">
        <v>252</v>
      </c>
      <c r="E910" s="104" t="s">
        <v>253</v>
      </c>
      <c r="F910" s="105" t="s">
        <v>254</v>
      </c>
      <c r="G910" s="105" t="s">
        <v>4</v>
      </c>
      <c r="H910" s="103">
        <v>0</v>
      </c>
      <c r="I910" s="113">
        <v>590000000</v>
      </c>
      <c r="J910" s="105" t="s">
        <v>5</v>
      </c>
      <c r="K910" s="105" t="s">
        <v>256</v>
      </c>
      <c r="L910" s="105" t="s">
        <v>67</v>
      </c>
      <c r="M910" s="114" t="s">
        <v>144</v>
      </c>
      <c r="N910" s="105" t="s">
        <v>145</v>
      </c>
      <c r="O910" s="105" t="s">
        <v>146</v>
      </c>
      <c r="P910" s="105">
        <v>796</v>
      </c>
      <c r="Q910" s="105" t="s">
        <v>57</v>
      </c>
      <c r="R910" s="115">
        <v>4</v>
      </c>
      <c r="S910" s="115">
        <v>29000</v>
      </c>
      <c r="T910" s="107">
        <f t="shared" si="89"/>
        <v>116000</v>
      </c>
      <c r="U910" s="107">
        <f t="shared" si="90"/>
        <v>129920.00000000001</v>
      </c>
      <c r="V910" s="105"/>
      <c r="W910" s="112">
        <v>2016</v>
      </c>
      <c r="X910" s="103"/>
    </row>
    <row r="911" spans="1:24" ht="50.1" customHeight="1">
      <c r="A911" s="102" t="s">
        <v>5053</v>
      </c>
      <c r="B911" s="103" t="s">
        <v>5974</v>
      </c>
      <c r="C911" s="104" t="s">
        <v>257</v>
      </c>
      <c r="D911" s="104" t="s">
        <v>252</v>
      </c>
      <c r="E911" s="104" t="s">
        <v>258</v>
      </c>
      <c r="F911" s="105" t="s">
        <v>254</v>
      </c>
      <c r="G911" s="105" t="s">
        <v>4</v>
      </c>
      <c r="H911" s="103">
        <v>0</v>
      </c>
      <c r="I911" s="113">
        <v>590000000</v>
      </c>
      <c r="J911" s="105" t="s">
        <v>5</v>
      </c>
      <c r="K911" s="105" t="s">
        <v>259</v>
      </c>
      <c r="L911" s="105" t="s">
        <v>67</v>
      </c>
      <c r="M911" s="114" t="s">
        <v>144</v>
      </c>
      <c r="N911" s="105" t="s">
        <v>145</v>
      </c>
      <c r="O911" s="105" t="s">
        <v>146</v>
      </c>
      <c r="P911" s="105">
        <v>796</v>
      </c>
      <c r="Q911" s="105" t="s">
        <v>57</v>
      </c>
      <c r="R911" s="115">
        <v>3</v>
      </c>
      <c r="S911" s="115">
        <v>28000</v>
      </c>
      <c r="T911" s="107">
        <f t="shared" si="89"/>
        <v>84000</v>
      </c>
      <c r="U911" s="107">
        <f t="shared" si="90"/>
        <v>94080.000000000015</v>
      </c>
      <c r="V911" s="105"/>
      <c r="W911" s="112">
        <v>2016</v>
      </c>
      <c r="X911" s="103"/>
    </row>
    <row r="912" spans="1:24" ht="50.1" customHeight="1">
      <c r="A912" s="102" t="s">
        <v>5054</v>
      </c>
      <c r="B912" s="103" t="s">
        <v>5974</v>
      </c>
      <c r="C912" s="103" t="s">
        <v>3423</v>
      </c>
      <c r="D912" s="104" t="s">
        <v>3424</v>
      </c>
      <c r="E912" s="103" t="s">
        <v>3425</v>
      </c>
      <c r="F912" s="103" t="s">
        <v>3426</v>
      </c>
      <c r="G912" s="118" t="s">
        <v>4</v>
      </c>
      <c r="H912" s="103">
        <v>0</v>
      </c>
      <c r="I912" s="118" t="s">
        <v>13</v>
      </c>
      <c r="J912" s="112" t="s">
        <v>5</v>
      </c>
      <c r="K912" s="112" t="s">
        <v>143</v>
      </c>
      <c r="L912" s="112" t="s">
        <v>2932</v>
      </c>
      <c r="M912" s="118" t="s">
        <v>144</v>
      </c>
      <c r="N912" s="112" t="s">
        <v>2942</v>
      </c>
      <c r="O912" s="112" t="s">
        <v>146</v>
      </c>
      <c r="P912" s="112" t="s">
        <v>871</v>
      </c>
      <c r="Q912" s="112" t="s">
        <v>57</v>
      </c>
      <c r="R912" s="103">
        <v>33</v>
      </c>
      <c r="S912" s="139">
        <v>1500</v>
      </c>
      <c r="T912" s="107">
        <f t="shared" si="89"/>
        <v>49500</v>
      </c>
      <c r="U912" s="107">
        <f t="shared" si="90"/>
        <v>55440.000000000007</v>
      </c>
      <c r="V912" s="162"/>
      <c r="W912" s="112">
        <v>2016</v>
      </c>
      <c r="X912" s="123"/>
    </row>
    <row r="913" spans="1:44" ht="50.1" customHeight="1">
      <c r="A913" s="102" t="s">
        <v>5055</v>
      </c>
      <c r="B913" s="103" t="s">
        <v>5974</v>
      </c>
      <c r="C913" s="103" t="s">
        <v>3427</v>
      </c>
      <c r="D913" s="104" t="s">
        <v>3428</v>
      </c>
      <c r="E913" s="103" t="s">
        <v>3429</v>
      </c>
      <c r="F913" s="103" t="s">
        <v>3430</v>
      </c>
      <c r="G913" s="118" t="s">
        <v>4</v>
      </c>
      <c r="H913" s="103">
        <v>0</v>
      </c>
      <c r="I913" s="118" t="s">
        <v>13</v>
      </c>
      <c r="J913" s="112" t="s">
        <v>5</v>
      </c>
      <c r="K913" s="112" t="s">
        <v>143</v>
      </c>
      <c r="L913" s="112" t="s">
        <v>2932</v>
      </c>
      <c r="M913" s="118" t="s">
        <v>144</v>
      </c>
      <c r="N913" s="112" t="s">
        <v>2942</v>
      </c>
      <c r="O913" s="112" t="s">
        <v>146</v>
      </c>
      <c r="P913" s="112" t="s">
        <v>871</v>
      </c>
      <c r="Q913" s="112" t="s">
        <v>57</v>
      </c>
      <c r="R913" s="103">
        <v>12</v>
      </c>
      <c r="S913" s="139">
        <v>1700</v>
      </c>
      <c r="T913" s="107">
        <f t="shared" si="89"/>
        <v>20400</v>
      </c>
      <c r="U913" s="107">
        <f t="shared" si="90"/>
        <v>22848.000000000004</v>
      </c>
      <c r="V913" s="162"/>
      <c r="W913" s="112">
        <v>2016</v>
      </c>
      <c r="X913" s="123"/>
    </row>
    <row r="914" spans="1:44" ht="50.1" customHeight="1">
      <c r="A914" s="102" t="s">
        <v>5056</v>
      </c>
      <c r="B914" s="103" t="s">
        <v>5974</v>
      </c>
      <c r="C914" s="104" t="s">
        <v>487</v>
      </c>
      <c r="D914" s="104" t="s">
        <v>488</v>
      </c>
      <c r="E914" s="104" t="s">
        <v>489</v>
      </c>
      <c r="F914" s="104" t="s">
        <v>490</v>
      </c>
      <c r="G914" s="104" t="s">
        <v>4</v>
      </c>
      <c r="H914" s="103">
        <v>0</v>
      </c>
      <c r="I914" s="113">
        <v>590000000</v>
      </c>
      <c r="J914" s="105" t="s">
        <v>5</v>
      </c>
      <c r="K914" s="114" t="s">
        <v>491</v>
      </c>
      <c r="L914" s="105" t="s">
        <v>67</v>
      </c>
      <c r="M914" s="114" t="s">
        <v>144</v>
      </c>
      <c r="N914" s="114" t="s">
        <v>364</v>
      </c>
      <c r="O914" s="105" t="s">
        <v>146</v>
      </c>
      <c r="P914" s="114">
        <v>5111</v>
      </c>
      <c r="Q914" s="104" t="s">
        <v>370</v>
      </c>
      <c r="R914" s="115">
        <v>1</v>
      </c>
      <c r="S914" s="115">
        <v>7500</v>
      </c>
      <c r="T914" s="107">
        <f t="shared" si="89"/>
        <v>7500</v>
      </c>
      <c r="U914" s="107">
        <f t="shared" si="90"/>
        <v>8400</v>
      </c>
      <c r="V914" s="114"/>
      <c r="W914" s="112">
        <v>2016</v>
      </c>
      <c r="X914" s="103"/>
    </row>
    <row r="915" spans="1:44" ht="50.1" customHeight="1">
      <c r="A915" s="102" t="s">
        <v>5057</v>
      </c>
      <c r="B915" s="103" t="s">
        <v>5974</v>
      </c>
      <c r="C915" s="104" t="s">
        <v>492</v>
      </c>
      <c r="D915" s="104" t="s">
        <v>488</v>
      </c>
      <c r="E915" s="104" t="s">
        <v>493</v>
      </c>
      <c r="F915" s="104" t="s">
        <v>494</v>
      </c>
      <c r="G915" s="104" t="s">
        <v>4</v>
      </c>
      <c r="H915" s="103">
        <v>0</v>
      </c>
      <c r="I915" s="113">
        <v>590000000</v>
      </c>
      <c r="J915" s="105" t="s">
        <v>5</v>
      </c>
      <c r="K915" s="114" t="s">
        <v>475</v>
      </c>
      <c r="L915" s="105" t="s">
        <v>67</v>
      </c>
      <c r="M915" s="114" t="s">
        <v>144</v>
      </c>
      <c r="N915" s="114" t="s">
        <v>364</v>
      </c>
      <c r="O915" s="105" t="s">
        <v>146</v>
      </c>
      <c r="P915" s="114">
        <v>5111</v>
      </c>
      <c r="Q915" s="104" t="s">
        <v>370</v>
      </c>
      <c r="R915" s="115">
        <v>6</v>
      </c>
      <c r="S915" s="115">
        <v>4500</v>
      </c>
      <c r="T915" s="107">
        <f t="shared" si="89"/>
        <v>27000</v>
      </c>
      <c r="U915" s="107">
        <f t="shared" si="90"/>
        <v>30240.000000000004</v>
      </c>
      <c r="V915" s="114"/>
      <c r="W915" s="112">
        <v>2016</v>
      </c>
      <c r="X915" s="103"/>
    </row>
    <row r="916" spans="1:44" ht="50.1" customHeight="1">
      <c r="A916" s="229" t="s">
        <v>5058</v>
      </c>
      <c r="B916" s="220" t="s">
        <v>5974</v>
      </c>
      <c r="C916" s="221" t="s">
        <v>2231</v>
      </c>
      <c r="D916" s="221" t="s">
        <v>488</v>
      </c>
      <c r="E916" s="221" t="s">
        <v>2232</v>
      </c>
      <c r="F916" s="221" t="s">
        <v>2233</v>
      </c>
      <c r="G916" s="220" t="s">
        <v>4</v>
      </c>
      <c r="H916" s="220">
        <v>0</v>
      </c>
      <c r="I916" s="222">
        <v>590000000</v>
      </c>
      <c r="J916" s="222" t="s">
        <v>5</v>
      </c>
      <c r="K916" s="220" t="s">
        <v>2160</v>
      </c>
      <c r="L916" s="222" t="s">
        <v>67</v>
      </c>
      <c r="M916" s="220" t="s">
        <v>54</v>
      </c>
      <c r="N916" s="220" t="s">
        <v>2219</v>
      </c>
      <c r="O916" s="220" t="s">
        <v>1946</v>
      </c>
      <c r="P916" s="222">
        <v>778</v>
      </c>
      <c r="Q916" s="220" t="s">
        <v>365</v>
      </c>
      <c r="R916" s="510">
        <v>4</v>
      </c>
      <c r="S916" s="510">
        <v>78716.62</v>
      </c>
      <c r="T916" s="506">
        <v>0</v>
      </c>
      <c r="U916" s="506">
        <f>T916*1.12</f>
        <v>0</v>
      </c>
      <c r="V916" s="259"/>
      <c r="W916" s="222">
        <v>2016</v>
      </c>
      <c r="X916" s="220" t="s">
        <v>8831</v>
      </c>
    </row>
    <row r="917" spans="1:44" ht="50.1" customHeight="1">
      <c r="A917" s="229" t="s">
        <v>8832</v>
      </c>
      <c r="B917" s="220" t="s">
        <v>5974</v>
      </c>
      <c r="C917" s="221" t="s">
        <v>2231</v>
      </c>
      <c r="D917" s="221" t="s">
        <v>488</v>
      </c>
      <c r="E917" s="221" t="s">
        <v>2232</v>
      </c>
      <c r="F917" s="221" t="s">
        <v>2233</v>
      </c>
      <c r="G917" s="220" t="s">
        <v>4</v>
      </c>
      <c r="H917" s="220">
        <v>0</v>
      </c>
      <c r="I917" s="222">
        <v>590000000</v>
      </c>
      <c r="J917" s="222" t="s">
        <v>5</v>
      </c>
      <c r="K917" s="220" t="s">
        <v>8833</v>
      </c>
      <c r="L917" s="222" t="s">
        <v>67</v>
      </c>
      <c r="M917" s="220" t="s">
        <v>144</v>
      </c>
      <c r="N917" s="220" t="s">
        <v>2219</v>
      </c>
      <c r="O917" s="220" t="s">
        <v>35</v>
      </c>
      <c r="P917" s="222">
        <v>778</v>
      </c>
      <c r="Q917" s="220" t="s">
        <v>365</v>
      </c>
      <c r="R917" s="510">
        <v>4</v>
      </c>
      <c r="S917" s="510">
        <v>172797.15</v>
      </c>
      <c r="T917" s="506">
        <f t="shared" ref="T917" si="91">R917*S917</f>
        <v>691188.6</v>
      </c>
      <c r="U917" s="506">
        <f>T917*1.12</f>
        <v>774131.23200000008</v>
      </c>
      <c r="V917" s="259"/>
      <c r="W917" s="222">
        <v>2016</v>
      </c>
      <c r="X917" s="220"/>
    </row>
    <row r="918" spans="1:44" ht="50.1" customHeight="1">
      <c r="A918" s="102" t="s">
        <v>5059</v>
      </c>
      <c r="B918" s="103" t="s">
        <v>5974</v>
      </c>
      <c r="C918" s="104" t="s">
        <v>2637</v>
      </c>
      <c r="D918" s="104" t="s">
        <v>2638</v>
      </c>
      <c r="E918" s="103" t="s">
        <v>2639</v>
      </c>
      <c r="F918" s="110" t="s">
        <v>2640</v>
      </c>
      <c r="G918" s="103" t="s">
        <v>4</v>
      </c>
      <c r="H918" s="103">
        <v>0</v>
      </c>
      <c r="I918" s="111">
        <v>590000000</v>
      </c>
      <c r="J918" s="105" t="s">
        <v>5</v>
      </c>
      <c r="K918" s="129" t="s">
        <v>2641</v>
      </c>
      <c r="L918" s="112" t="s">
        <v>5</v>
      </c>
      <c r="M918" s="110" t="s">
        <v>201</v>
      </c>
      <c r="N918" s="103" t="s">
        <v>4230</v>
      </c>
      <c r="O918" s="111" t="s">
        <v>1946</v>
      </c>
      <c r="P918" s="110" t="s">
        <v>1004</v>
      </c>
      <c r="Q918" s="110" t="s">
        <v>2642</v>
      </c>
      <c r="R918" s="134" t="s">
        <v>2597</v>
      </c>
      <c r="S918" s="110" t="s">
        <v>2643</v>
      </c>
      <c r="T918" s="107">
        <f t="shared" si="89"/>
        <v>448000</v>
      </c>
      <c r="U918" s="107">
        <f t="shared" si="90"/>
        <v>501760.00000000006</v>
      </c>
      <c r="V918" s="110" t="s">
        <v>777</v>
      </c>
      <c r="W918" s="112">
        <v>2016</v>
      </c>
      <c r="X918" s="103"/>
    </row>
    <row r="919" spans="1:44" ht="50.1" customHeight="1">
      <c r="A919" s="102" t="s">
        <v>5060</v>
      </c>
      <c r="B919" s="103" t="s">
        <v>5974</v>
      </c>
      <c r="C919" s="104" t="s">
        <v>1857</v>
      </c>
      <c r="D919" s="104" t="s">
        <v>1858</v>
      </c>
      <c r="E919" s="104" t="s">
        <v>1859</v>
      </c>
      <c r="F919" s="104" t="s">
        <v>1860</v>
      </c>
      <c r="G919" s="104" t="s">
        <v>62</v>
      </c>
      <c r="H919" s="103">
        <v>10</v>
      </c>
      <c r="I919" s="105">
        <v>590000000</v>
      </c>
      <c r="J919" s="105" t="s">
        <v>5</v>
      </c>
      <c r="K919" s="104" t="s">
        <v>1740</v>
      </c>
      <c r="L919" s="105" t="s">
        <v>67</v>
      </c>
      <c r="M919" s="104" t="s">
        <v>54</v>
      </c>
      <c r="N919" s="104" t="s">
        <v>1938</v>
      </c>
      <c r="O919" s="104" t="s">
        <v>56</v>
      </c>
      <c r="P919" s="105" t="s">
        <v>186</v>
      </c>
      <c r="Q919" s="104" t="s">
        <v>187</v>
      </c>
      <c r="R919" s="106">
        <v>100</v>
      </c>
      <c r="S919" s="106">
        <v>58.5</v>
      </c>
      <c r="T919" s="107">
        <f t="shared" si="89"/>
        <v>5850</v>
      </c>
      <c r="U919" s="107">
        <f t="shared" si="90"/>
        <v>6552.0000000000009</v>
      </c>
      <c r="V919" s="108" t="s">
        <v>777</v>
      </c>
      <c r="W919" s="112">
        <v>2016</v>
      </c>
      <c r="X919" s="103"/>
    </row>
    <row r="920" spans="1:44" ht="50.1" customHeight="1">
      <c r="A920" s="102" t="s">
        <v>5061</v>
      </c>
      <c r="B920" s="103" t="s">
        <v>5974</v>
      </c>
      <c r="C920" s="104" t="s">
        <v>1924</v>
      </c>
      <c r="D920" s="104" t="s">
        <v>1858</v>
      </c>
      <c r="E920" s="104" t="s">
        <v>1925</v>
      </c>
      <c r="F920" s="104" t="s">
        <v>1858</v>
      </c>
      <c r="G920" s="104" t="s">
        <v>62</v>
      </c>
      <c r="H920" s="103">
        <v>10</v>
      </c>
      <c r="I920" s="105">
        <v>590000000</v>
      </c>
      <c r="J920" s="105" t="s">
        <v>5</v>
      </c>
      <c r="K920" s="104" t="s">
        <v>1740</v>
      </c>
      <c r="L920" s="105" t="s">
        <v>67</v>
      </c>
      <c r="M920" s="104" t="s">
        <v>54</v>
      </c>
      <c r="N920" s="104" t="s">
        <v>1938</v>
      </c>
      <c r="O920" s="104" t="s">
        <v>56</v>
      </c>
      <c r="P920" s="105" t="s">
        <v>186</v>
      </c>
      <c r="Q920" s="104" t="s">
        <v>187</v>
      </c>
      <c r="R920" s="106">
        <v>250</v>
      </c>
      <c r="S920" s="106">
        <v>450</v>
      </c>
      <c r="T920" s="107">
        <f t="shared" si="89"/>
        <v>112500</v>
      </c>
      <c r="U920" s="107">
        <f t="shared" si="90"/>
        <v>126000.00000000001</v>
      </c>
      <c r="V920" s="108" t="s">
        <v>777</v>
      </c>
      <c r="W920" s="112">
        <v>2016</v>
      </c>
      <c r="X920" s="103"/>
    </row>
    <row r="921" spans="1:44" ht="50.1" customHeight="1">
      <c r="A921" s="102" t="s">
        <v>5062</v>
      </c>
      <c r="B921" s="103" t="s">
        <v>5974</v>
      </c>
      <c r="C921" s="104" t="s">
        <v>1743</v>
      </c>
      <c r="D921" s="104" t="s">
        <v>1744</v>
      </c>
      <c r="E921" s="104" t="s">
        <v>1745</v>
      </c>
      <c r="F921" s="104" t="s">
        <v>1746</v>
      </c>
      <c r="G921" s="104" t="s">
        <v>62</v>
      </c>
      <c r="H921" s="103">
        <v>10</v>
      </c>
      <c r="I921" s="105">
        <v>590000000</v>
      </c>
      <c r="J921" s="105" t="s">
        <v>5</v>
      </c>
      <c r="K921" s="104" t="s">
        <v>1740</v>
      </c>
      <c r="L921" s="105" t="s">
        <v>67</v>
      </c>
      <c r="M921" s="104" t="s">
        <v>54</v>
      </c>
      <c r="N921" s="104" t="s">
        <v>1938</v>
      </c>
      <c r="O921" s="104" t="s">
        <v>56</v>
      </c>
      <c r="P921" s="105" t="s">
        <v>1747</v>
      </c>
      <c r="Q921" s="104" t="s">
        <v>1748</v>
      </c>
      <c r="R921" s="106">
        <v>40</v>
      </c>
      <c r="S921" s="106">
        <v>1391</v>
      </c>
      <c r="T921" s="107">
        <f t="shared" si="89"/>
        <v>55640</v>
      </c>
      <c r="U921" s="107">
        <f t="shared" si="90"/>
        <v>62316.800000000003</v>
      </c>
      <c r="V921" s="108" t="s">
        <v>777</v>
      </c>
      <c r="W921" s="112">
        <v>2016</v>
      </c>
      <c r="X921" s="103"/>
    </row>
    <row r="922" spans="1:44" ht="50.1" customHeight="1">
      <c r="A922" s="102" t="s">
        <v>5063</v>
      </c>
      <c r="B922" s="103" t="s">
        <v>5974</v>
      </c>
      <c r="C922" s="104" t="s">
        <v>1882</v>
      </c>
      <c r="D922" s="104" t="s">
        <v>1744</v>
      </c>
      <c r="E922" s="104" t="s">
        <v>1883</v>
      </c>
      <c r="F922" s="104" t="s">
        <v>1884</v>
      </c>
      <c r="G922" s="104" t="s">
        <v>62</v>
      </c>
      <c r="H922" s="103">
        <v>10</v>
      </c>
      <c r="I922" s="105">
        <v>590000000</v>
      </c>
      <c r="J922" s="105" t="s">
        <v>5</v>
      </c>
      <c r="K922" s="104" t="s">
        <v>1740</v>
      </c>
      <c r="L922" s="105" t="s">
        <v>67</v>
      </c>
      <c r="M922" s="104" t="s">
        <v>54</v>
      </c>
      <c r="N922" s="104" t="s">
        <v>1938</v>
      </c>
      <c r="O922" s="104" t="s">
        <v>56</v>
      </c>
      <c r="P922" s="105" t="s">
        <v>1741</v>
      </c>
      <c r="Q922" s="104" t="s">
        <v>1742</v>
      </c>
      <c r="R922" s="106">
        <v>350</v>
      </c>
      <c r="S922" s="106">
        <v>1082.9000000000001</v>
      </c>
      <c r="T922" s="107">
        <f t="shared" si="89"/>
        <v>379015.00000000006</v>
      </c>
      <c r="U922" s="107">
        <f t="shared" si="90"/>
        <v>424496.8000000001</v>
      </c>
      <c r="V922" s="108" t="s">
        <v>777</v>
      </c>
      <c r="W922" s="112">
        <v>2016</v>
      </c>
      <c r="X922" s="103"/>
    </row>
    <row r="923" spans="1:44" ht="50.1" customHeight="1">
      <c r="A923" s="102" t="s">
        <v>5064</v>
      </c>
      <c r="B923" s="103" t="s">
        <v>5974</v>
      </c>
      <c r="C923" s="104" t="s">
        <v>1930</v>
      </c>
      <c r="D923" s="104" t="s">
        <v>1744</v>
      </c>
      <c r="E923" s="104" t="s">
        <v>1931</v>
      </c>
      <c r="F923" s="104" t="s">
        <v>1936</v>
      </c>
      <c r="G923" s="104" t="s">
        <v>62</v>
      </c>
      <c r="H923" s="103">
        <v>10</v>
      </c>
      <c r="I923" s="105">
        <v>590000000</v>
      </c>
      <c r="J923" s="105" t="s">
        <v>5</v>
      </c>
      <c r="K923" s="104" t="s">
        <v>1740</v>
      </c>
      <c r="L923" s="105" t="s">
        <v>67</v>
      </c>
      <c r="M923" s="104" t="s">
        <v>54</v>
      </c>
      <c r="N923" s="104" t="s">
        <v>1938</v>
      </c>
      <c r="O923" s="104" t="s">
        <v>56</v>
      </c>
      <c r="P923" s="105">
        <v>113</v>
      </c>
      <c r="Q923" s="104" t="s">
        <v>1732</v>
      </c>
      <c r="R923" s="106">
        <v>80</v>
      </c>
      <c r="S923" s="106">
        <v>200</v>
      </c>
      <c r="T923" s="107">
        <f t="shared" si="89"/>
        <v>16000</v>
      </c>
      <c r="U923" s="107">
        <f t="shared" si="90"/>
        <v>17920</v>
      </c>
      <c r="V923" s="108" t="s">
        <v>777</v>
      </c>
      <c r="W923" s="112">
        <v>2016</v>
      </c>
      <c r="X923" s="103"/>
    </row>
    <row r="924" spans="1:44" ht="50.1" customHeight="1">
      <c r="A924" s="102" t="s">
        <v>5065</v>
      </c>
      <c r="B924" s="103" t="s">
        <v>5974</v>
      </c>
      <c r="C924" s="104" t="s">
        <v>2543</v>
      </c>
      <c r="D924" s="137" t="s">
        <v>1744</v>
      </c>
      <c r="E924" s="103" t="s">
        <v>2544</v>
      </c>
      <c r="F924" s="103" t="s">
        <v>2545</v>
      </c>
      <c r="G924" s="110" t="s">
        <v>62</v>
      </c>
      <c r="H924" s="103">
        <v>0</v>
      </c>
      <c r="I924" s="111">
        <v>590000000</v>
      </c>
      <c r="J924" s="105" t="s">
        <v>5</v>
      </c>
      <c r="K924" s="129" t="s">
        <v>610</v>
      </c>
      <c r="L924" s="112" t="s">
        <v>5</v>
      </c>
      <c r="M924" s="103" t="s">
        <v>201</v>
      </c>
      <c r="N924" s="103" t="s">
        <v>4230</v>
      </c>
      <c r="O924" s="111" t="s">
        <v>1946</v>
      </c>
      <c r="P924" s="127">
        <v>113</v>
      </c>
      <c r="Q924" s="127" t="s">
        <v>2546</v>
      </c>
      <c r="R924" s="134">
        <v>21.6</v>
      </c>
      <c r="S924" s="103">
        <v>8616</v>
      </c>
      <c r="T924" s="107">
        <f t="shared" si="89"/>
        <v>186105.60000000001</v>
      </c>
      <c r="U924" s="107">
        <f t="shared" si="90"/>
        <v>208438.27200000003</v>
      </c>
      <c r="V924" s="103" t="s">
        <v>777</v>
      </c>
      <c r="W924" s="112">
        <v>2016</v>
      </c>
      <c r="X924" s="103"/>
    </row>
    <row r="925" spans="1:44" ht="50.1" customHeight="1">
      <c r="A925" s="102" t="s">
        <v>5066</v>
      </c>
      <c r="B925" s="103" t="s">
        <v>5974</v>
      </c>
      <c r="C925" s="104" t="s">
        <v>2098</v>
      </c>
      <c r="D925" s="104" t="s">
        <v>2099</v>
      </c>
      <c r="E925" s="104" t="s">
        <v>2100</v>
      </c>
      <c r="F925" s="104" t="s">
        <v>2101</v>
      </c>
      <c r="G925" s="104" t="s">
        <v>4</v>
      </c>
      <c r="H925" s="103">
        <v>0</v>
      </c>
      <c r="I925" s="105">
        <v>590000000</v>
      </c>
      <c r="J925" s="105" t="s">
        <v>5</v>
      </c>
      <c r="K925" s="104" t="s">
        <v>1944</v>
      </c>
      <c r="L925" s="105" t="s">
        <v>67</v>
      </c>
      <c r="M925" s="104" t="s">
        <v>54</v>
      </c>
      <c r="N925" s="104" t="s">
        <v>1945</v>
      </c>
      <c r="O925" s="104" t="s">
        <v>2102</v>
      </c>
      <c r="P925" s="105">
        <v>625</v>
      </c>
      <c r="Q925" s="104" t="s">
        <v>1748</v>
      </c>
      <c r="R925" s="106">
        <v>250</v>
      </c>
      <c r="S925" s="106">
        <v>890</v>
      </c>
      <c r="T925" s="107">
        <f t="shared" si="89"/>
        <v>222500</v>
      </c>
      <c r="U925" s="107">
        <f t="shared" si="90"/>
        <v>249200.00000000003</v>
      </c>
      <c r="V925" s="108"/>
      <c r="W925" s="112">
        <v>2016</v>
      </c>
      <c r="X925" s="103"/>
    </row>
    <row r="926" spans="1:44" s="29" customFormat="1" ht="50.1" customHeight="1">
      <c r="A926" s="57" t="s">
        <v>5067</v>
      </c>
      <c r="B926" s="103" t="s">
        <v>5974</v>
      </c>
      <c r="C926" s="104" t="s">
        <v>1763</v>
      </c>
      <c r="D926" s="104" t="s">
        <v>1764</v>
      </c>
      <c r="E926" s="104" t="s">
        <v>1765</v>
      </c>
      <c r="F926" s="104" t="s">
        <v>1766</v>
      </c>
      <c r="G926" s="103" t="s">
        <v>62</v>
      </c>
      <c r="H926" s="103">
        <v>10</v>
      </c>
      <c r="I926" s="112">
        <v>590000000</v>
      </c>
      <c r="J926" s="112" t="s">
        <v>5</v>
      </c>
      <c r="K926" s="103" t="s">
        <v>1740</v>
      </c>
      <c r="L926" s="112" t="s">
        <v>67</v>
      </c>
      <c r="M926" s="103" t="s">
        <v>54</v>
      </c>
      <c r="N926" s="103" t="s">
        <v>1938</v>
      </c>
      <c r="O926" s="103" t="s">
        <v>56</v>
      </c>
      <c r="P926" s="112" t="s">
        <v>1741</v>
      </c>
      <c r="Q926" s="103" t="s">
        <v>1742</v>
      </c>
      <c r="R926" s="106">
        <v>150</v>
      </c>
      <c r="S926" s="106">
        <v>1872</v>
      </c>
      <c r="T926" s="107">
        <v>0</v>
      </c>
      <c r="U926" s="107">
        <f t="shared" ref="U926:U927" si="92">T926*1.12</f>
        <v>0</v>
      </c>
      <c r="V926" s="153" t="s">
        <v>777</v>
      </c>
      <c r="W926" s="112">
        <v>2016</v>
      </c>
      <c r="X926" s="103" t="s">
        <v>7482</v>
      </c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</row>
    <row r="927" spans="1:44" s="29" customFormat="1" ht="50.1" customHeight="1">
      <c r="A927" s="57" t="s">
        <v>7483</v>
      </c>
      <c r="B927" s="103" t="s">
        <v>5974</v>
      </c>
      <c r="C927" s="104" t="s">
        <v>1763</v>
      </c>
      <c r="D927" s="104" t="s">
        <v>1764</v>
      </c>
      <c r="E927" s="104" t="s">
        <v>1765</v>
      </c>
      <c r="F927" s="104" t="s">
        <v>7484</v>
      </c>
      <c r="G927" s="103" t="s">
        <v>62</v>
      </c>
      <c r="H927" s="103">
        <v>10</v>
      </c>
      <c r="I927" s="112">
        <v>590000000</v>
      </c>
      <c r="J927" s="112" t="s">
        <v>5</v>
      </c>
      <c r="K927" s="103" t="s">
        <v>1740</v>
      </c>
      <c r="L927" s="112" t="s">
        <v>67</v>
      </c>
      <c r="M927" s="103" t="s">
        <v>54</v>
      </c>
      <c r="N927" s="103" t="s">
        <v>1938</v>
      </c>
      <c r="O927" s="103" t="s">
        <v>7485</v>
      </c>
      <c r="P927" s="112" t="s">
        <v>1741</v>
      </c>
      <c r="Q927" s="103" t="s">
        <v>1742</v>
      </c>
      <c r="R927" s="106">
        <v>150</v>
      </c>
      <c r="S927" s="106">
        <v>1500</v>
      </c>
      <c r="T927" s="107">
        <f t="shared" ref="T927" si="93">R927*S927</f>
        <v>225000</v>
      </c>
      <c r="U927" s="107">
        <f t="shared" si="92"/>
        <v>252000.00000000003</v>
      </c>
      <c r="V927" s="153" t="s">
        <v>777</v>
      </c>
      <c r="W927" s="112">
        <v>2016</v>
      </c>
      <c r="X927" s="103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</row>
    <row r="928" spans="1:44" ht="50.1" customHeight="1">
      <c r="A928" s="102" t="s">
        <v>5068</v>
      </c>
      <c r="B928" s="103" t="s">
        <v>5974</v>
      </c>
      <c r="C928" s="104" t="s">
        <v>1767</v>
      </c>
      <c r="D928" s="104" t="s">
        <v>1764</v>
      </c>
      <c r="E928" s="104" t="s">
        <v>1768</v>
      </c>
      <c r="F928" s="104" t="s">
        <v>1769</v>
      </c>
      <c r="G928" s="104" t="s">
        <v>62</v>
      </c>
      <c r="H928" s="103">
        <v>10</v>
      </c>
      <c r="I928" s="105">
        <v>590000000</v>
      </c>
      <c r="J928" s="105" t="s">
        <v>5</v>
      </c>
      <c r="K928" s="104" t="s">
        <v>1740</v>
      </c>
      <c r="L928" s="105" t="s">
        <v>67</v>
      </c>
      <c r="M928" s="104" t="s">
        <v>54</v>
      </c>
      <c r="N928" s="104" t="s">
        <v>1938</v>
      </c>
      <c r="O928" s="104" t="s">
        <v>56</v>
      </c>
      <c r="P928" s="105" t="s">
        <v>1741</v>
      </c>
      <c r="Q928" s="104" t="s">
        <v>1742</v>
      </c>
      <c r="R928" s="106">
        <v>250</v>
      </c>
      <c r="S928" s="106">
        <v>1716</v>
      </c>
      <c r="T928" s="107">
        <f t="shared" si="89"/>
        <v>429000</v>
      </c>
      <c r="U928" s="107">
        <f t="shared" si="90"/>
        <v>480480.00000000006</v>
      </c>
      <c r="V928" s="108" t="s">
        <v>777</v>
      </c>
      <c r="W928" s="112">
        <v>2016</v>
      </c>
      <c r="X928" s="103"/>
    </row>
    <row r="929" spans="1:46" ht="50.1" customHeight="1">
      <c r="A929" s="102" t="s">
        <v>5069</v>
      </c>
      <c r="B929" s="103" t="s">
        <v>5974</v>
      </c>
      <c r="C929" s="103" t="s">
        <v>2944</v>
      </c>
      <c r="D929" s="104" t="s">
        <v>2945</v>
      </c>
      <c r="E929" s="103" t="s">
        <v>2946</v>
      </c>
      <c r="F929" s="103" t="s">
        <v>2947</v>
      </c>
      <c r="G929" s="118" t="s">
        <v>4</v>
      </c>
      <c r="H929" s="103">
        <v>0</v>
      </c>
      <c r="I929" s="118" t="s">
        <v>13</v>
      </c>
      <c r="J929" s="112" t="s">
        <v>5</v>
      </c>
      <c r="K929" s="112" t="s">
        <v>143</v>
      </c>
      <c r="L929" s="112" t="s">
        <v>2932</v>
      </c>
      <c r="M929" s="118" t="s">
        <v>144</v>
      </c>
      <c r="N929" s="112" t="s">
        <v>2942</v>
      </c>
      <c r="O929" s="112" t="s">
        <v>146</v>
      </c>
      <c r="P929" s="112" t="s">
        <v>871</v>
      </c>
      <c r="Q929" s="112" t="s">
        <v>57</v>
      </c>
      <c r="R929" s="103">
        <v>7</v>
      </c>
      <c r="S929" s="139">
        <v>71000</v>
      </c>
      <c r="T929" s="107">
        <f t="shared" si="89"/>
        <v>497000</v>
      </c>
      <c r="U929" s="107">
        <f t="shared" si="90"/>
        <v>556640</v>
      </c>
      <c r="V929" s="158"/>
      <c r="W929" s="112">
        <v>2016</v>
      </c>
      <c r="X929" s="158"/>
    </row>
    <row r="930" spans="1:46" ht="50.1" customHeight="1">
      <c r="A930" s="102" t="s">
        <v>5070</v>
      </c>
      <c r="B930" s="103" t="s">
        <v>5974</v>
      </c>
      <c r="C930" s="103" t="s">
        <v>3431</v>
      </c>
      <c r="D930" s="104" t="s">
        <v>3432</v>
      </c>
      <c r="E930" s="103" t="s">
        <v>3433</v>
      </c>
      <c r="F930" s="103" t="s">
        <v>3434</v>
      </c>
      <c r="G930" s="118" t="s">
        <v>4</v>
      </c>
      <c r="H930" s="103">
        <v>0</v>
      </c>
      <c r="I930" s="118" t="s">
        <v>13</v>
      </c>
      <c r="J930" s="112" t="s">
        <v>5</v>
      </c>
      <c r="K930" s="112" t="s">
        <v>143</v>
      </c>
      <c r="L930" s="112" t="s">
        <v>2932</v>
      </c>
      <c r="M930" s="118" t="s">
        <v>144</v>
      </c>
      <c r="N930" s="112" t="s">
        <v>2942</v>
      </c>
      <c r="O930" s="112" t="s">
        <v>146</v>
      </c>
      <c r="P930" s="112" t="s">
        <v>871</v>
      </c>
      <c r="Q930" s="112" t="s">
        <v>57</v>
      </c>
      <c r="R930" s="103">
        <v>3</v>
      </c>
      <c r="S930" s="139">
        <v>5500</v>
      </c>
      <c r="T930" s="107">
        <f t="shared" si="89"/>
        <v>16500</v>
      </c>
      <c r="U930" s="107">
        <f t="shared" si="90"/>
        <v>18480</v>
      </c>
      <c r="V930" s="158"/>
      <c r="W930" s="112">
        <v>2016</v>
      </c>
      <c r="X930" s="123"/>
    </row>
    <row r="931" spans="1:46" ht="50.1" customHeight="1">
      <c r="A931" s="102" t="s">
        <v>5071</v>
      </c>
      <c r="B931" s="103" t="s">
        <v>5974</v>
      </c>
      <c r="C931" s="103" t="s">
        <v>3435</v>
      </c>
      <c r="D931" s="104" t="s">
        <v>3436</v>
      </c>
      <c r="E931" s="103" t="s">
        <v>3437</v>
      </c>
      <c r="F931" s="103" t="s">
        <v>3438</v>
      </c>
      <c r="G931" s="118" t="s">
        <v>4</v>
      </c>
      <c r="H931" s="103">
        <v>0</v>
      </c>
      <c r="I931" s="118" t="s">
        <v>13</v>
      </c>
      <c r="J931" s="112" t="s">
        <v>5</v>
      </c>
      <c r="K931" s="112" t="s">
        <v>4232</v>
      </c>
      <c r="L931" s="112" t="s">
        <v>2932</v>
      </c>
      <c r="M931" s="118" t="s">
        <v>144</v>
      </c>
      <c r="N931" s="112" t="s">
        <v>2942</v>
      </c>
      <c r="O931" s="112" t="s">
        <v>146</v>
      </c>
      <c r="P931" s="112" t="s">
        <v>871</v>
      </c>
      <c r="Q931" s="112" t="s">
        <v>57</v>
      </c>
      <c r="R931" s="103">
        <v>16</v>
      </c>
      <c r="S931" s="139">
        <v>42000</v>
      </c>
      <c r="T931" s="107">
        <f t="shared" si="89"/>
        <v>672000</v>
      </c>
      <c r="U931" s="107">
        <f t="shared" si="90"/>
        <v>752640.00000000012</v>
      </c>
      <c r="V931" s="158"/>
      <c r="W931" s="112">
        <v>2016</v>
      </c>
      <c r="X931" s="123"/>
    </row>
    <row r="932" spans="1:46" ht="50.1" customHeight="1">
      <c r="A932" s="102" t="s">
        <v>5072</v>
      </c>
      <c r="B932" s="103" t="s">
        <v>5974</v>
      </c>
      <c r="C932" s="103" t="s">
        <v>4240</v>
      </c>
      <c r="D932" s="104" t="s">
        <v>3436</v>
      </c>
      <c r="E932" s="103" t="s">
        <v>4241</v>
      </c>
      <c r="F932" s="103" t="s">
        <v>3439</v>
      </c>
      <c r="G932" s="118" t="s">
        <v>4</v>
      </c>
      <c r="H932" s="103">
        <v>0</v>
      </c>
      <c r="I932" s="118" t="s">
        <v>13</v>
      </c>
      <c r="J932" s="112" t="s">
        <v>5</v>
      </c>
      <c r="K932" s="112" t="s">
        <v>4232</v>
      </c>
      <c r="L932" s="112" t="s">
        <v>2932</v>
      </c>
      <c r="M932" s="118" t="s">
        <v>144</v>
      </c>
      <c r="N932" s="112" t="s">
        <v>2942</v>
      </c>
      <c r="O932" s="112" t="s">
        <v>146</v>
      </c>
      <c r="P932" s="112" t="s">
        <v>871</v>
      </c>
      <c r="Q932" s="112" t="s">
        <v>57</v>
      </c>
      <c r="R932" s="103">
        <v>12</v>
      </c>
      <c r="S932" s="139">
        <v>42000</v>
      </c>
      <c r="T932" s="107">
        <f t="shared" si="89"/>
        <v>504000</v>
      </c>
      <c r="U932" s="107">
        <f t="shared" si="90"/>
        <v>564480</v>
      </c>
      <c r="V932" s="123"/>
      <c r="W932" s="112">
        <v>2016</v>
      </c>
      <c r="X932" s="123"/>
    </row>
    <row r="933" spans="1:46" ht="50.1" customHeight="1">
      <c r="A933" s="102" t="s">
        <v>5073</v>
      </c>
      <c r="B933" s="103" t="s">
        <v>5974</v>
      </c>
      <c r="C933" s="103" t="s">
        <v>3435</v>
      </c>
      <c r="D933" s="104" t="s">
        <v>3436</v>
      </c>
      <c r="E933" s="103" t="s">
        <v>3437</v>
      </c>
      <c r="F933" s="103" t="s">
        <v>3440</v>
      </c>
      <c r="G933" s="118" t="s">
        <v>4</v>
      </c>
      <c r="H933" s="103">
        <v>0</v>
      </c>
      <c r="I933" s="118" t="s">
        <v>13</v>
      </c>
      <c r="J933" s="112" t="s">
        <v>5</v>
      </c>
      <c r="K933" s="112" t="s">
        <v>143</v>
      </c>
      <c r="L933" s="112" t="s">
        <v>2932</v>
      </c>
      <c r="M933" s="118" t="s">
        <v>144</v>
      </c>
      <c r="N933" s="112" t="s">
        <v>2942</v>
      </c>
      <c r="O933" s="112" t="s">
        <v>146</v>
      </c>
      <c r="P933" s="112" t="s">
        <v>871</v>
      </c>
      <c r="Q933" s="112" t="s">
        <v>57</v>
      </c>
      <c r="R933" s="103">
        <v>5</v>
      </c>
      <c r="S933" s="139">
        <v>7300</v>
      </c>
      <c r="T933" s="107">
        <f t="shared" si="89"/>
        <v>36500</v>
      </c>
      <c r="U933" s="107">
        <f t="shared" si="90"/>
        <v>40880.000000000007</v>
      </c>
      <c r="V933" s="123"/>
      <c r="W933" s="112">
        <v>2016</v>
      </c>
      <c r="X933" s="123"/>
    </row>
    <row r="934" spans="1:46" ht="50.1" customHeight="1">
      <c r="A934" s="102" t="s">
        <v>5074</v>
      </c>
      <c r="B934" s="103" t="s">
        <v>5974</v>
      </c>
      <c r="C934" s="103" t="s">
        <v>3435</v>
      </c>
      <c r="D934" s="104" t="s">
        <v>3436</v>
      </c>
      <c r="E934" s="103" t="s">
        <v>3437</v>
      </c>
      <c r="F934" s="103" t="s">
        <v>3441</v>
      </c>
      <c r="G934" s="118" t="s">
        <v>4</v>
      </c>
      <c r="H934" s="103">
        <v>0</v>
      </c>
      <c r="I934" s="118" t="s">
        <v>13</v>
      </c>
      <c r="J934" s="112" t="s">
        <v>5</v>
      </c>
      <c r="K934" s="112" t="s">
        <v>143</v>
      </c>
      <c r="L934" s="112" t="s">
        <v>2932</v>
      </c>
      <c r="M934" s="118" t="s">
        <v>144</v>
      </c>
      <c r="N934" s="112" t="s">
        <v>2942</v>
      </c>
      <c r="O934" s="112" t="s">
        <v>146</v>
      </c>
      <c r="P934" s="112" t="s">
        <v>871</v>
      </c>
      <c r="Q934" s="112" t="s">
        <v>57</v>
      </c>
      <c r="R934" s="103">
        <v>5</v>
      </c>
      <c r="S934" s="139">
        <v>34300</v>
      </c>
      <c r="T934" s="107">
        <f t="shared" si="89"/>
        <v>171500</v>
      </c>
      <c r="U934" s="107">
        <f t="shared" si="90"/>
        <v>192080.00000000003</v>
      </c>
      <c r="V934" s="123"/>
      <c r="W934" s="112">
        <v>2016</v>
      </c>
      <c r="X934" s="123"/>
    </row>
    <row r="935" spans="1:46" ht="50.1" customHeight="1">
      <c r="A935" s="102" t="s">
        <v>5075</v>
      </c>
      <c r="B935" s="103" t="s">
        <v>5974</v>
      </c>
      <c r="C935" s="104" t="s">
        <v>1755</v>
      </c>
      <c r="D935" s="104" t="s">
        <v>1756</v>
      </c>
      <c r="E935" s="104" t="s">
        <v>1757</v>
      </c>
      <c r="F935" s="104" t="s">
        <v>1758</v>
      </c>
      <c r="G935" s="104" t="s">
        <v>62</v>
      </c>
      <c r="H935" s="103">
        <v>10</v>
      </c>
      <c r="I935" s="105">
        <v>590000000</v>
      </c>
      <c r="J935" s="105" t="s">
        <v>5</v>
      </c>
      <c r="K935" s="104" t="s">
        <v>1740</v>
      </c>
      <c r="L935" s="105" t="s">
        <v>67</v>
      </c>
      <c r="M935" s="104" t="s">
        <v>54</v>
      </c>
      <c r="N935" s="104" t="s">
        <v>1938</v>
      </c>
      <c r="O935" s="104" t="s">
        <v>56</v>
      </c>
      <c r="P935" s="105" t="s">
        <v>871</v>
      </c>
      <c r="Q935" s="104" t="s">
        <v>57</v>
      </c>
      <c r="R935" s="106">
        <v>500</v>
      </c>
      <c r="S935" s="106">
        <v>25</v>
      </c>
      <c r="T935" s="107">
        <f t="shared" si="89"/>
        <v>12500</v>
      </c>
      <c r="U935" s="107">
        <f t="shared" si="90"/>
        <v>14000.000000000002</v>
      </c>
      <c r="V935" s="108" t="s">
        <v>777</v>
      </c>
      <c r="W935" s="112">
        <v>2016</v>
      </c>
      <c r="X935" s="103"/>
    </row>
    <row r="936" spans="1:46" ht="50.1" customHeight="1">
      <c r="A936" s="102" t="s">
        <v>5076</v>
      </c>
      <c r="B936" s="103" t="s">
        <v>5974</v>
      </c>
      <c r="C936" s="104" t="s">
        <v>1755</v>
      </c>
      <c r="D936" s="104" t="s">
        <v>1756</v>
      </c>
      <c r="E936" s="104" t="s">
        <v>1757</v>
      </c>
      <c r="F936" s="104" t="s">
        <v>1877</v>
      </c>
      <c r="G936" s="104" t="s">
        <v>62</v>
      </c>
      <c r="H936" s="103">
        <v>10</v>
      </c>
      <c r="I936" s="105">
        <v>590000000</v>
      </c>
      <c r="J936" s="105" t="s">
        <v>5</v>
      </c>
      <c r="K936" s="104" t="s">
        <v>1740</v>
      </c>
      <c r="L936" s="105" t="s">
        <v>67</v>
      </c>
      <c r="M936" s="104" t="s">
        <v>54</v>
      </c>
      <c r="N936" s="104" t="s">
        <v>1938</v>
      </c>
      <c r="O936" s="104" t="s">
        <v>56</v>
      </c>
      <c r="P936" s="105" t="s">
        <v>871</v>
      </c>
      <c r="Q936" s="104" t="s">
        <v>57</v>
      </c>
      <c r="R936" s="106">
        <v>20</v>
      </c>
      <c r="S936" s="106">
        <v>350</v>
      </c>
      <c r="T936" s="107">
        <f t="shared" si="89"/>
        <v>7000</v>
      </c>
      <c r="U936" s="107">
        <f t="shared" si="90"/>
        <v>7840.0000000000009</v>
      </c>
      <c r="V936" s="108" t="s">
        <v>777</v>
      </c>
      <c r="W936" s="112">
        <v>2016</v>
      </c>
      <c r="X936" s="103"/>
    </row>
    <row r="937" spans="1:46" s="29" customFormat="1" ht="29.25" customHeight="1">
      <c r="A937" s="124" t="s">
        <v>5077</v>
      </c>
      <c r="B937" s="125" t="s">
        <v>5974</v>
      </c>
      <c r="C937" s="104" t="s">
        <v>2758</v>
      </c>
      <c r="D937" s="148" t="s">
        <v>2759</v>
      </c>
      <c r="E937" s="638" t="s">
        <v>2760</v>
      </c>
      <c r="F937" s="104" t="s">
        <v>2761</v>
      </c>
      <c r="G937" s="639" t="s">
        <v>4</v>
      </c>
      <c r="H937" s="112">
        <v>0</v>
      </c>
      <c r="I937" s="577">
        <v>590000000</v>
      </c>
      <c r="J937" s="639" t="s">
        <v>5</v>
      </c>
      <c r="K937" s="129" t="s">
        <v>7643</v>
      </c>
      <c r="L937" s="127" t="s">
        <v>93</v>
      </c>
      <c r="M937" s="639" t="s">
        <v>54</v>
      </c>
      <c r="N937" s="639" t="s">
        <v>7642</v>
      </c>
      <c r="O937" s="640" t="s">
        <v>2980</v>
      </c>
      <c r="P937" s="103">
        <v>796</v>
      </c>
      <c r="Q937" s="125" t="s">
        <v>57</v>
      </c>
      <c r="R937" s="131">
        <v>6</v>
      </c>
      <c r="S937" s="131">
        <v>3500</v>
      </c>
      <c r="T937" s="107">
        <v>0</v>
      </c>
      <c r="U937" s="107">
        <f>T937*1.12</f>
        <v>0</v>
      </c>
      <c r="V937" s="641"/>
      <c r="W937" s="642">
        <v>2016</v>
      </c>
      <c r="X937" s="134">
        <v>19</v>
      </c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</row>
    <row r="938" spans="1:46" s="29" customFormat="1" ht="29.25" customHeight="1">
      <c r="A938" s="124" t="s">
        <v>7644</v>
      </c>
      <c r="B938" s="125" t="s">
        <v>5974</v>
      </c>
      <c r="C938" s="104" t="s">
        <v>2758</v>
      </c>
      <c r="D938" s="148" t="s">
        <v>2759</v>
      </c>
      <c r="E938" s="148" t="s">
        <v>2760</v>
      </c>
      <c r="F938" s="104" t="s">
        <v>2761</v>
      </c>
      <c r="G938" s="639" t="s">
        <v>4</v>
      </c>
      <c r="H938" s="112">
        <v>0</v>
      </c>
      <c r="I938" s="577">
        <v>590000000</v>
      </c>
      <c r="J938" s="639" t="s">
        <v>5</v>
      </c>
      <c r="K938" s="129" t="s">
        <v>7643</v>
      </c>
      <c r="L938" s="127" t="s">
        <v>93</v>
      </c>
      <c r="M938" s="639" t="s">
        <v>54</v>
      </c>
      <c r="N938" s="639" t="s">
        <v>7642</v>
      </c>
      <c r="O938" s="640" t="s">
        <v>2980</v>
      </c>
      <c r="P938" s="103">
        <v>796</v>
      </c>
      <c r="Q938" s="125" t="s">
        <v>57</v>
      </c>
      <c r="R938" s="131">
        <v>6</v>
      </c>
      <c r="S938" s="131">
        <v>4200</v>
      </c>
      <c r="T938" s="107">
        <f>R938*S938</f>
        <v>25200</v>
      </c>
      <c r="U938" s="107">
        <f>T938*1.12</f>
        <v>28224.000000000004</v>
      </c>
      <c r="V938" s="641"/>
      <c r="W938" s="642">
        <v>2016</v>
      </c>
      <c r="X938" s="134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</row>
    <row r="939" spans="1:46" ht="50.1" customHeight="1">
      <c r="A939" s="102" t="s">
        <v>5078</v>
      </c>
      <c r="B939" s="103" t="s">
        <v>5974</v>
      </c>
      <c r="C939" s="117" t="s">
        <v>2763</v>
      </c>
      <c r="D939" s="104" t="s">
        <v>2759</v>
      </c>
      <c r="E939" s="117" t="s">
        <v>2764</v>
      </c>
      <c r="F939" s="117" t="s">
        <v>2765</v>
      </c>
      <c r="G939" s="118" t="s">
        <v>4</v>
      </c>
      <c r="H939" s="103">
        <v>0</v>
      </c>
      <c r="I939" s="120" t="s">
        <v>13</v>
      </c>
      <c r="J939" s="105" t="s">
        <v>5</v>
      </c>
      <c r="K939" s="105" t="s">
        <v>2762</v>
      </c>
      <c r="L939" s="120" t="s">
        <v>93</v>
      </c>
      <c r="M939" s="118" t="s">
        <v>54</v>
      </c>
      <c r="N939" s="120" t="s">
        <v>55</v>
      </c>
      <c r="O939" s="118">
        <v>100</v>
      </c>
      <c r="P939" s="118" t="s">
        <v>871</v>
      </c>
      <c r="Q939" s="120" t="s">
        <v>57</v>
      </c>
      <c r="R939" s="121">
        <v>6</v>
      </c>
      <c r="S939" s="121">
        <v>3500</v>
      </c>
      <c r="T939" s="107">
        <f t="shared" si="89"/>
        <v>21000</v>
      </c>
      <c r="U939" s="107">
        <f t="shared" si="90"/>
        <v>23520.000000000004</v>
      </c>
      <c r="V939" s="162"/>
      <c r="W939" s="112">
        <v>2016</v>
      </c>
      <c r="X939" s="123"/>
    </row>
    <row r="940" spans="1:46" ht="50.1" customHeight="1">
      <c r="A940" s="102" t="s">
        <v>5079</v>
      </c>
      <c r="B940" s="103" t="s">
        <v>5974</v>
      </c>
      <c r="C940" s="120" t="s">
        <v>2766</v>
      </c>
      <c r="D940" s="105" t="s">
        <v>2759</v>
      </c>
      <c r="E940" s="120" t="s">
        <v>2767</v>
      </c>
      <c r="F940" s="117" t="s">
        <v>2765</v>
      </c>
      <c r="G940" s="118" t="s">
        <v>4</v>
      </c>
      <c r="H940" s="103">
        <v>0</v>
      </c>
      <c r="I940" s="120" t="s">
        <v>13</v>
      </c>
      <c r="J940" s="105" t="s">
        <v>5</v>
      </c>
      <c r="K940" s="105" t="s">
        <v>2762</v>
      </c>
      <c r="L940" s="120" t="s">
        <v>93</v>
      </c>
      <c r="M940" s="118" t="s">
        <v>54</v>
      </c>
      <c r="N940" s="120" t="s">
        <v>55</v>
      </c>
      <c r="O940" s="118">
        <v>100</v>
      </c>
      <c r="P940" s="118" t="s">
        <v>871</v>
      </c>
      <c r="Q940" s="120" t="s">
        <v>57</v>
      </c>
      <c r="R940" s="121">
        <v>4</v>
      </c>
      <c r="S940" s="121">
        <v>3000</v>
      </c>
      <c r="T940" s="107">
        <f t="shared" si="89"/>
        <v>12000</v>
      </c>
      <c r="U940" s="107">
        <f t="shared" si="90"/>
        <v>13440.000000000002</v>
      </c>
      <c r="V940" s="162"/>
      <c r="W940" s="112">
        <v>2016</v>
      </c>
      <c r="X940" s="123"/>
    </row>
    <row r="941" spans="1:46" ht="50.1" customHeight="1">
      <c r="A941" s="102" t="s">
        <v>5080</v>
      </c>
      <c r="B941" s="103" t="s">
        <v>5974</v>
      </c>
      <c r="C941" s="120" t="s">
        <v>2768</v>
      </c>
      <c r="D941" s="105" t="s">
        <v>2759</v>
      </c>
      <c r="E941" s="120" t="s">
        <v>2769</v>
      </c>
      <c r="F941" s="120" t="s">
        <v>2770</v>
      </c>
      <c r="G941" s="118" t="s">
        <v>4</v>
      </c>
      <c r="H941" s="103">
        <v>0</v>
      </c>
      <c r="I941" s="120" t="s">
        <v>13</v>
      </c>
      <c r="J941" s="105" t="s">
        <v>5</v>
      </c>
      <c r="K941" s="105" t="s">
        <v>2762</v>
      </c>
      <c r="L941" s="120" t="s">
        <v>93</v>
      </c>
      <c r="M941" s="118" t="s">
        <v>54</v>
      </c>
      <c r="N941" s="120" t="s">
        <v>55</v>
      </c>
      <c r="O941" s="118">
        <v>100</v>
      </c>
      <c r="P941" s="118" t="s">
        <v>871</v>
      </c>
      <c r="Q941" s="120" t="s">
        <v>57</v>
      </c>
      <c r="R941" s="121">
        <v>4</v>
      </c>
      <c r="S941" s="121">
        <v>3000</v>
      </c>
      <c r="T941" s="107">
        <f t="shared" si="89"/>
        <v>12000</v>
      </c>
      <c r="U941" s="107">
        <f t="shared" si="90"/>
        <v>13440.000000000002</v>
      </c>
      <c r="V941" s="162"/>
      <c r="W941" s="112">
        <v>2016</v>
      </c>
      <c r="X941" s="123"/>
    </row>
    <row r="942" spans="1:46" s="29" customFormat="1" ht="50.1" customHeight="1">
      <c r="A942" s="57" t="s">
        <v>5081</v>
      </c>
      <c r="B942" s="103" t="s">
        <v>5974</v>
      </c>
      <c r="C942" s="104" t="s">
        <v>3527</v>
      </c>
      <c r="D942" s="104" t="s">
        <v>2759</v>
      </c>
      <c r="E942" s="104" t="s">
        <v>3528</v>
      </c>
      <c r="F942" s="104" t="s">
        <v>3529</v>
      </c>
      <c r="G942" s="118" t="s">
        <v>62</v>
      </c>
      <c r="H942" s="103">
        <v>0</v>
      </c>
      <c r="I942" s="118">
        <v>590000000</v>
      </c>
      <c r="J942" s="112" t="s">
        <v>5</v>
      </c>
      <c r="K942" s="112" t="s">
        <v>4232</v>
      </c>
      <c r="L942" s="112" t="s">
        <v>2932</v>
      </c>
      <c r="M942" s="118" t="s">
        <v>144</v>
      </c>
      <c r="N942" s="112" t="s">
        <v>2942</v>
      </c>
      <c r="O942" s="112" t="s">
        <v>2472</v>
      </c>
      <c r="P942" s="112">
        <v>796</v>
      </c>
      <c r="Q942" s="112" t="s">
        <v>57</v>
      </c>
      <c r="R942" s="106">
        <v>48</v>
      </c>
      <c r="S942" s="106">
        <v>1127</v>
      </c>
      <c r="T942" s="107">
        <v>0</v>
      </c>
      <c r="U942" s="107">
        <f>T942*1.12</f>
        <v>0</v>
      </c>
      <c r="V942" s="123"/>
      <c r="W942" s="112">
        <v>2016</v>
      </c>
      <c r="X942" s="118">
        <v>7.19</v>
      </c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</row>
    <row r="943" spans="1:46" s="29" customFormat="1" ht="50.1" customHeight="1">
      <c r="A943" s="57" t="s">
        <v>7461</v>
      </c>
      <c r="B943" s="103" t="s">
        <v>5974</v>
      </c>
      <c r="C943" s="104" t="s">
        <v>3527</v>
      </c>
      <c r="D943" s="104" t="s">
        <v>2759</v>
      </c>
      <c r="E943" s="104" t="s">
        <v>3528</v>
      </c>
      <c r="F943" s="104" t="s">
        <v>3529</v>
      </c>
      <c r="G943" s="118" t="s">
        <v>631</v>
      </c>
      <c r="H943" s="103">
        <v>0</v>
      </c>
      <c r="I943" s="118">
        <v>590000000</v>
      </c>
      <c r="J943" s="112" t="s">
        <v>5</v>
      </c>
      <c r="K943" s="112" t="s">
        <v>4232</v>
      </c>
      <c r="L943" s="112" t="s">
        <v>2932</v>
      </c>
      <c r="M943" s="118" t="s">
        <v>144</v>
      </c>
      <c r="N943" s="112" t="s">
        <v>2942</v>
      </c>
      <c r="O943" s="112" t="s">
        <v>2472</v>
      </c>
      <c r="P943" s="112">
        <v>796</v>
      </c>
      <c r="Q943" s="112" t="s">
        <v>57</v>
      </c>
      <c r="R943" s="106">
        <v>48</v>
      </c>
      <c r="S943" s="106">
        <v>1250</v>
      </c>
      <c r="T943" s="107">
        <f>R943*S943</f>
        <v>60000</v>
      </c>
      <c r="U943" s="107">
        <f>T943*1.12</f>
        <v>67200</v>
      </c>
      <c r="V943" s="123"/>
      <c r="W943" s="112">
        <v>2016</v>
      </c>
      <c r="X943" s="118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</row>
    <row r="944" spans="1:46" ht="50.1" customHeight="1">
      <c r="A944" s="102" t="s">
        <v>5082</v>
      </c>
      <c r="B944" s="103" t="s">
        <v>5974</v>
      </c>
      <c r="C944" s="104" t="s">
        <v>665</v>
      </c>
      <c r="D944" s="104" t="s">
        <v>666</v>
      </c>
      <c r="E944" s="104" t="s">
        <v>667</v>
      </c>
      <c r="F944" s="104" t="s">
        <v>668</v>
      </c>
      <c r="G944" s="118" t="s">
        <v>62</v>
      </c>
      <c r="H944" s="103">
        <v>0</v>
      </c>
      <c r="I944" s="105" t="s">
        <v>13</v>
      </c>
      <c r="J944" s="105" t="s">
        <v>5</v>
      </c>
      <c r="K944" s="104" t="s">
        <v>6</v>
      </c>
      <c r="L944" s="104" t="s">
        <v>622</v>
      </c>
      <c r="M944" s="104" t="s">
        <v>54</v>
      </c>
      <c r="N944" s="104" t="s">
        <v>632</v>
      </c>
      <c r="O944" s="104" t="s">
        <v>2102</v>
      </c>
      <c r="P944" s="105">
        <v>796</v>
      </c>
      <c r="Q944" s="104" t="s">
        <v>57</v>
      </c>
      <c r="R944" s="106">
        <v>10</v>
      </c>
      <c r="S944" s="106">
        <v>137.99</v>
      </c>
      <c r="T944" s="107">
        <f t="shared" si="89"/>
        <v>1379.9</v>
      </c>
      <c r="U944" s="107">
        <f t="shared" si="90"/>
        <v>1545.4880000000003</v>
      </c>
      <c r="V944" s="108"/>
      <c r="W944" s="112">
        <v>2016</v>
      </c>
      <c r="X944" s="103"/>
    </row>
    <row r="945" spans="1:24" ht="50.1" customHeight="1">
      <c r="A945" s="102" t="s">
        <v>5083</v>
      </c>
      <c r="B945" s="103" t="s">
        <v>5974</v>
      </c>
      <c r="C945" s="104" t="s">
        <v>665</v>
      </c>
      <c r="D945" s="104" t="s">
        <v>666</v>
      </c>
      <c r="E945" s="104" t="s">
        <v>667</v>
      </c>
      <c r="F945" s="104" t="s">
        <v>669</v>
      </c>
      <c r="G945" s="118" t="s">
        <v>62</v>
      </c>
      <c r="H945" s="103">
        <v>0</v>
      </c>
      <c r="I945" s="105" t="s">
        <v>13</v>
      </c>
      <c r="J945" s="105" t="s">
        <v>5</v>
      </c>
      <c r="K945" s="104" t="s">
        <v>6</v>
      </c>
      <c r="L945" s="104" t="s">
        <v>622</v>
      </c>
      <c r="M945" s="104" t="s">
        <v>54</v>
      </c>
      <c r="N945" s="104" t="s">
        <v>632</v>
      </c>
      <c r="O945" s="104" t="s">
        <v>2102</v>
      </c>
      <c r="P945" s="105">
        <v>796</v>
      </c>
      <c r="Q945" s="104" t="s">
        <v>57</v>
      </c>
      <c r="R945" s="106">
        <v>20</v>
      </c>
      <c r="S945" s="106">
        <v>170.46</v>
      </c>
      <c r="T945" s="107">
        <f t="shared" si="89"/>
        <v>3409.2000000000003</v>
      </c>
      <c r="U945" s="107">
        <f t="shared" si="90"/>
        <v>3818.3040000000005</v>
      </c>
      <c r="V945" s="108"/>
      <c r="W945" s="112">
        <v>2016</v>
      </c>
      <c r="X945" s="103"/>
    </row>
    <row r="946" spans="1:24" ht="50.1" customHeight="1">
      <c r="A946" s="102" t="s">
        <v>5084</v>
      </c>
      <c r="B946" s="103" t="s">
        <v>5974</v>
      </c>
      <c r="C946" s="104" t="s">
        <v>665</v>
      </c>
      <c r="D946" s="104" t="s">
        <v>666</v>
      </c>
      <c r="E946" s="104" t="s">
        <v>667</v>
      </c>
      <c r="F946" s="104" t="s">
        <v>670</v>
      </c>
      <c r="G946" s="118" t="s">
        <v>62</v>
      </c>
      <c r="H946" s="103">
        <v>0</v>
      </c>
      <c r="I946" s="105" t="s">
        <v>13</v>
      </c>
      <c r="J946" s="105" t="s">
        <v>5</v>
      </c>
      <c r="K946" s="104" t="s">
        <v>6</v>
      </c>
      <c r="L946" s="104" t="s">
        <v>622</v>
      </c>
      <c r="M946" s="104" t="s">
        <v>54</v>
      </c>
      <c r="N946" s="104" t="s">
        <v>632</v>
      </c>
      <c r="O946" s="104" t="s">
        <v>2102</v>
      </c>
      <c r="P946" s="105">
        <v>796</v>
      </c>
      <c r="Q946" s="104" t="s">
        <v>57</v>
      </c>
      <c r="R946" s="106">
        <v>20</v>
      </c>
      <c r="S946" s="106">
        <v>227.27272727272722</v>
      </c>
      <c r="T946" s="107">
        <f t="shared" si="89"/>
        <v>4545.4545454545441</v>
      </c>
      <c r="U946" s="107">
        <f t="shared" si="90"/>
        <v>5090.9090909090901</v>
      </c>
      <c r="V946" s="108"/>
      <c r="W946" s="112">
        <v>2016</v>
      </c>
      <c r="X946" s="103"/>
    </row>
    <row r="947" spans="1:24" ht="50.1" customHeight="1">
      <c r="A947" s="102" t="s">
        <v>5085</v>
      </c>
      <c r="B947" s="103" t="s">
        <v>5974</v>
      </c>
      <c r="C947" s="104" t="s">
        <v>665</v>
      </c>
      <c r="D947" s="104" t="s">
        <v>666</v>
      </c>
      <c r="E947" s="104" t="s">
        <v>667</v>
      </c>
      <c r="F947" s="104" t="s">
        <v>671</v>
      </c>
      <c r="G947" s="118" t="s">
        <v>62</v>
      </c>
      <c r="H947" s="103">
        <v>0</v>
      </c>
      <c r="I947" s="105" t="s">
        <v>13</v>
      </c>
      <c r="J947" s="105" t="s">
        <v>5</v>
      </c>
      <c r="K947" s="104" t="s">
        <v>6</v>
      </c>
      <c r="L947" s="104" t="s">
        <v>622</v>
      </c>
      <c r="M947" s="104" t="s">
        <v>54</v>
      </c>
      <c r="N947" s="104" t="s">
        <v>632</v>
      </c>
      <c r="O947" s="104" t="s">
        <v>2102</v>
      </c>
      <c r="P947" s="105">
        <v>796</v>
      </c>
      <c r="Q947" s="104" t="s">
        <v>57</v>
      </c>
      <c r="R947" s="106">
        <v>10</v>
      </c>
      <c r="S947" s="106">
        <v>227.27</v>
      </c>
      <c r="T947" s="107">
        <f t="shared" si="89"/>
        <v>2272.7000000000003</v>
      </c>
      <c r="U947" s="107">
        <f t="shared" si="90"/>
        <v>2545.4240000000004</v>
      </c>
      <c r="V947" s="108"/>
      <c r="W947" s="112">
        <v>2016</v>
      </c>
      <c r="X947" s="103"/>
    </row>
    <row r="948" spans="1:24" ht="50.1" customHeight="1">
      <c r="A948" s="102" t="s">
        <v>5086</v>
      </c>
      <c r="B948" s="103" t="s">
        <v>5974</v>
      </c>
      <c r="C948" s="104" t="s">
        <v>665</v>
      </c>
      <c r="D948" s="104" t="s">
        <v>666</v>
      </c>
      <c r="E948" s="104" t="s">
        <v>667</v>
      </c>
      <c r="F948" s="104" t="s">
        <v>672</v>
      </c>
      <c r="G948" s="118" t="s">
        <v>62</v>
      </c>
      <c r="H948" s="103">
        <v>0</v>
      </c>
      <c r="I948" s="105" t="s">
        <v>13</v>
      </c>
      <c r="J948" s="105" t="s">
        <v>5</v>
      </c>
      <c r="K948" s="104" t="s">
        <v>6</v>
      </c>
      <c r="L948" s="104" t="s">
        <v>622</v>
      </c>
      <c r="M948" s="104" t="s">
        <v>54</v>
      </c>
      <c r="N948" s="104" t="s">
        <v>632</v>
      </c>
      <c r="O948" s="104" t="s">
        <v>2102</v>
      </c>
      <c r="P948" s="105">
        <v>796</v>
      </c>
      <c r="Q948" s="104" t="s">
        <v>57</v>
      </c>
      <c r="R948" s="106">
        <v>10</v>
      </c>
      <c r="S948" s="106">
        <v>162.34</v>
      </c>
      <c r="T948" s="107">
        <f t="shared" si="89"/>
        <v>1623.4</v>
      </c>
      <c r="U948" s="107">
        <f t="shared" si="90"/>
        <v>1818.2080000000003</v>
      </c>
      <c r="V948" s="108"/>
      <c r="W948" s="112">
        <v>2016</v>
      </c>
      <c r="X948" s="103"/>
    </row>
    <row r="949" spans="1:24" ht="50.1" customHeight="1">
      <c r="A949" s="102" t="s">
        <v>5087</v>
      </c>
      <c r="B949" s="103" t="s">
        <v>5974</v>
      </c>
      <c r="C949" s="104" t="s">
        <v>665</v>
      </c>
      <c r="D949" s="104" t="s">
        <v>666</v>
      </c>
      <c r="E949" s="104" t="s">
        <v>667</v>
      </c>
      <c r="F949" s="104" t="s">
        <v>673</v>
      </c>
      <c r="G949" s="118" t="s">
        <v>62</v>
      </c>
      <c r="H949" s="103">
        <v>0</v>
      </c>
      <c r="I949" s="105" t="s">
        <v>13</v>
      </c>
      <c r="J949" s="105" t="s">
        <v>5</v>
      </c>
      <c r="K949" s="104" t="s">
        <v>6</v>
      </c>
      <c r="L949" s="104" t="s">
        <v>622</v>
      </c>
      <c r="M949" s="104" t="s">
        <v>54</v>
      </c>
      <c r="N949" s="104" t="s">
        <v>632</v>
      </c>
      <c r="O949" s="104" t="s">
        <v>2102</v>
      </c>
      <c r="P949" s="105">
        <v>796</v>
      </c>
      <c r="Q949" s="104" t="s">
        <v>57</v>
      </c>
      <c r="R949" s="106">
        <v>30</v>
      </c>
      <c r="S949" s="106">
        <v>259.74</v>
      </c>
      <c r="T949" s="107">
        <f t="shared" si="89"/>
        <v>7792.2000000000007</v>
      </c>
      <c r="U949" s="107">
        <f t="shared" si="90"/>
        <v>8727.264000000001</v>
      </c>
      <c r="V949" s="108"/>
      <c r="W949" s="112">
        <v>2016</v>
      </c>
      <c r="X949" s="103"/>
    </row>
    <row r="950" spans="1:24" ht="50.1" customHeight="1">
      <c r="A950" s="102" t="s">
        <v>5088</v>
      </c>
      <c r="B950" s="103" t="s">
        <v>5974</v>
      </c>
      <c r="C950" s="104" t="s">
        <v>665</v>
      </c>
      <c r="D950" s="104" t="s">
        <v>666</v>
      </c>
      <c r="E950" s="104" t="s">
        <v>667</v>
      </c>
      <c r="F950" s="104" t="s">
        <v>674</v>
      </c>
      <c r="G950" s="118" t="s">
        <v>62</v>
      </c>
      <c r="H950" s="103">
        <v>0</v>
      </c>
      <c r="I950" s="105" t="s">
        <v>13</v>
      </c>
      <c r="J950" s="105" t="s">
        <v>5</v>
      </c>
      <c r="K950" s="104" t="s">
        <v>6</v>
      </c>
      <c r="L950" s="104" t="s">
        <v>622</v>
      </c>
      <c r="M950" s="104" t="s">
        <v>54</v>
      </c>
      <c r="N950" s="104" t="s">
        <v>632</v>
      </c>
      <c r="O950" s="104" t="s">
        <v>2102</v>
      </c>
      <c r="P950" s="105">
        <v>796</v>
      </c>
      <c r="Q950" s="104" t="s">
        <v>57</v>
      </c>
      <c r="R950" s="106">
        <v>30</v>
      </c>
      <c r="S950" s="106">
        <v>259.74</v>
      </c>
      <c r="T950" s="107">
        <f t="shared" si="89"/>
        <v>7792.2000000000007</v>
      </c>
      <c r="U950" s="107">
        <f t="shared" si="90"/>
        <v>8727.264000000001</v>
      </c>
      <c r="V950" s="108"/>
      <c r="W950" s="112">
        <v>2016</v>
      </c>
      <c r="X950" s="103"/>
    </row>
    <row r="951" spans="1:24" ht="50.1" customHeight="1">
      <c r="A951" s="102" t="s">
        <v>5089</v>
      </c>
      <c r="B951" s="103" t="s">
        <v>5974</v>
      </c>
      <c r="C951" s="104" t="s">
        <v>665</v>
      </c>
      <c r="D951" s="104" t="s">
        <v>666</v>
      </c>
      <c r="E951" s="104" t="s">
        <v>667</v>
      </c>
      <c r="F951" s="104" t="s">
        <v>675</v>
      </c>
      <c r="G951" s="118" t="s">
        <v>62</v>
      </c>
      <c r="H951" s="103">
        <v>0</v>
      </c>
      <c r="I951" s="105" t="s">
        <v>13</v>
      </c>
      <c r="J951" s="105" t="s">
        <v>5</v>
      </c>
      <c r="K951" s="104" t="s">
        <v>6</v>
      </c>
      <c r="L951" s="104" t="s">
        <v>622</v>
      </c>
      <c r="M951" s="104" t="s">
        <v>54</v>
      </c>
      <c r="N951" s="104" t="s">
        <v>632</v>
      </c>
      <c r="O951" s="104" t="s">
        <v>2102</v>
      </c>
      <c r="P951" s="105">
        <v>796</v>
      </c>
      <c r="Q951" s="104" t="s">
        <v>57</v>
      </c>
      <c r="R951" s="106">
        <v>30</v>
      </c>
      <c r="S951" s="106">
        <v>259.74</v>
      </c>
      <c r="T951" s="107">
        <f t="shared" si="89"/>
        <v>7792.2000000000007</v>
      </c>
      <c r="U951" s="107">
        <f t="shared" si="90"/>
        <v>8727.264000000001</v>
      </c>
      <c r="V951" s="108"/>
      <c r="W951" s="112">
        <v>2016</v>
      </c>
      <c r="X951" s="103"/>
    </row>
    <row r="952" spans="1:24" ht="50.1" customHeight="1">
      <c r="A952" s="102" t="s">
        <v>5090</v>
      </c>
      <c r="B952" s="103" t="s">
        <v>5974</v>
      </c>
      <c r="C952" s="104" t="s">
        <v>665</v>
      </c>
      <c r="D952" s="104" t="s">
        <v>666</v>
      </c>
      <c r="E952" s="104" t="s">
        <v>667</v>
      </c>
      <c r="F952" s="104" t="s">
        <v>676</v>
      </c>
      <c r="G952" s="118" t="s">
        <v>62</v>
      </c>
      <c r="H952" s="103">
        <v>0</v>
      </c>
      <c r="I952" s="105" t="s">
        <v>13</v>
      </c>
      <c r="J952" s="105" t="s">
        <v>5</v>
      </c>
      <c r="K952" s="104" t="s">
        <v>6</v>
      </c>
      <c r="L952" s="104" t="s">
        <v>622</v>
      </c>
      <c r="M952" s="104" t="s">
        <v>54</v>
      </c>
      <c r="N952" s="104" t="s">
        <v>632</v>
      </c>
      <c r="O952" s="104" t="s">
        <v>2102</v>
      </c>
      <c r="P952" s="105">
        <v>796</v>
      </c>
      <c r="Q952" s="104" t="s">
        <v>57</v>
      </c>
      <c r="R952" s="106">
        <v>10</v>
      </c>
      <c r="S952" s="106">
        <v>324.68</v>
      </c>
      <c r="T952" s="107">
        <f t="shared" si="89"/>
        <v>3246.8</v>
      </c>
      <c r="U952" s="107">
        <f t="shared" si="90"/>
        <v>3636.4160000000006</v>
      </c>
      <c r="V952" s="108"/>
      <c r="W952" s="112">
        <v>2016</v>
      </c>
      <c r="X952" s="103"/>
    </row>
    <row r="953" spans="1:24" ht="50.1" customHeight="1">
      <c r="A953" s="102" t="s">
        <v>5091</v>
      </c>
      <c r="B953" s="103" t="s">
        <v>5974</v>
      </c>
      <c r="C953" s="104" t="s">
        <v>665</v>
      </c>
      <c r="D953" s="104" t="s">
        <v>666</v>
      </c>
      <c r="E953" s="104" t="s">
        <v>667</v>
      </c>
      <c r="F953" s="104" t="s">
        <v>677</v>
      </c>
      <c r="G953" s="118" t="s">
        <v>62</v>
      </c>
      <c r="H953" s="103">
        <v>0</v>
      </c>
      <c r="I953" s="105" t="s">
        <v>13</v>
      </c>
      <c r="J953" s="105" t="s">
        <v>5</v>
      </c>
      <c r="K953" s="104" t="s">
        <v>6</v>
      </c>
      <c r="L953" s="104" t="s">
        <v>622</v>
      </c>
      <c r="M953" s="104" t="s">
        <v>54</v>
      </c>
      <c r="N953" s="104" t="s">
        <v>632</v>
      </c>
      <c r="O953" s="104" t="s">
        <v>2102</v>
      </c>
      <c r="P953" s="105">
        <v>796</v>
      </c>
      <c r="Q953" s="104" t="s">
        <v>57</v>
      </c>
      <c r="R953" s="106">
        <v>20</v>
      </c>
      <c r="S953" s="106">
        <v>365.26</v>
      </c>
      <c r="T953" s="107">
        <f t="shared" si="89"/>
        <v>7305.2</v>
      </c>
      <c r="U953" s="107">
        <f t="shared" si="90"/>
        <v>8181.8240000000005</v>
      </c>
      <c r="V953" s="108"/>
      <c r="W953" s="112">
        <v>2016</v>
      </c>
      <c r="X953" s="103"/>
    </row>
    <row r="954" spans="1:24" ht="50.1" customHeight="1">
      <c r="A954" s="102" t="s">
        <v>5092</v>
      </c>
      <c r="B954" s="103" t="s">
        <v>5974</v>
      </c>
      <c r="C954" s="104" t="s">
        <v>665</v>
      </c>
      <c r="D954" s="104" t="s">
        <v>666</v>
      </c>
      <c r="E954" s="104" t="s">
        <v>667</v>
      </c>
      <c r="F954" s="104" t="s">
        <v>678</v>
      </c>
      <c r="G954" s="118" t="s">
        <v>62</v>
      </c>
      <c r="H954" s="103">
        <v>0</v>
      </c>
      <c r="I954" s="105" t="s">
        <v>13</v>
      </c>
      <c r="J954" s="105" t="s">
        <v>5</v>
      </c>
      <c r="K954" s="104" t="s">
        <v>6</v>
      </c>
      <c r="L954" s="104" t="s">
        <v>622</v>
      </c>
      <c r="M954" s="104" t="s">
        <v>54</v>
      </c>
      <c r="N954" s="104" t="s">
        <v>632</v>
      </c>
      <c r="O954" s="104" t="s">
        <v>2102</v>
      </c>
      <c r="P954" s="105">
        <v>796</v>
      </c>
      <c r="Q954" s="104" t="s">
        <v>57</v>
      </c>
      <c r="R954" s="106">
        <v>20</v>
      </c>
      <c r="S954" s="106">
        <v>365.26</v>
      </c>
      <c r="T954" s="107">
        <f t="shared" si="89"/>
        <v>7305.2</v>
      </c>
      <c r="U954" s="107">
        <f t="shared" si="90"/>
        <v>8181.8240000000005</v>
      </c>
      <c r="V954" s="108"/>
      <c r="W954" s="112">
        <v>2016</v>
      </c>
      <c r="X954" s="103"/>
    </row>
    <row r="955" spans="1:24" ht="50.1" customHeight="1">
      <c r="A955" s="102" t="s">
        <v>5093</v>
      </c>
      <c r="B955" s="103" t="s">
        <v>5974</v>
      </c>
      <c r="C955" s="104" t="s">
        <v>665</v>
      </c>
      <c r="D955" s="104" t="s">
        <v>666</v>
      </c>
      <c r="E955" s="104" t="s">
        <v>667</v>
      </c>
      <c r="F955" s="104" t="s">
        <v>679</v>
      </c>
      <c r="G955" s="118" t="s">
        <v>62</v>
      </c>
      <c r="H955" s="103">
        <v>0</v>
      </c>
      <c r="I955" s="105" t="s">
        <v>13</v>
      </c>
      <c r="J955" s="105" t="s">
        <v>5</v>
      </c>
      <c r="K955" s="104" t="s">
        <v>6</v>
      </c>
      <c r="L955" s="104" t="s">
        <v>622</v>
      </c>
      <c r="M955" s="104" t="s">
        <v>54</v>
      </c>
      <c r="N955" s="104" t="s">
        <v>632</v>
      </c>
      <c r="O955" s="104" t="s">
        <v>2102</v>
      </c>
      <c r="P955" s="105">
        <v>796</v>
      </c>
      <c r="Q955" s="104" t="s">
        <v>57</v>
      </c>
      <c r="R955" s="106">
        <v>20</v>
      </c>
      <c r="S955" s="106">
        <v>405.84</v>
      </c>
      <c r="T955" s="107">
        <f t="shared" si="89"/>
        <v>8116.7999999999993</v>
      </c>
      <c r="U955" s="107">
        <f t="shared" si="90"/>
        <v>9090.8160000000007</v>
      </c>
      <c r="V955" s="108"/>
      <c r="W955" s="112">
        <v>2016</v>
      </c>
      <c r="X955" s="103"/>
    </row>
    <row r="956" spans="1:24" ht="50.1" customHeight="1">
      <c r="A956" s="102" t="s">
        <v>5094</v>
      </c>
      <c r="B956" s="103" t="s">
        <v>5974</v>
      </c>
      <c r="C956" s="104" t="s">
        <v>665</v>
      </c>
      <c r="D956" s="104" t="s">
        <v>666</v>
      </c>
      <c r="E956" s="104" t="s">
        <v>667</v>
      </c>
      <c r="F956" s="104" t="s">
        <v>680</v>
      </c>
      <c r="G956" s="118" t="s">
        <v>62</v>
      </c>
      <c r="H956" s="103">
        <v>0</v>
      </c>
      <c r="I956" s="105" t="s">
        <v>13</v>
      </c>
      <c r="J956" s="105" t="s">
        <v>5</v>
      </c>
      <c r="K956" s="104" t="s">
        <v>6</v>
      </c>
      <c r="L956" s="104" t="s">
        <v>622</v>
      </c>
      <c r="M956" s="104" t="s">
        <v>54</v>
      </c>
      <c r="N956" s="104" t="s">
        <v>632</v>
      </c>
      <c r="O956" s="104" t="s">
        <v>2102</v>
      </c>
      <c r="P956" s="105">
        <v>796</v>
      </c>
      <c r="Q956" s="104" t="s">
        <v>57</v>
      </c>
      <c r="R956" s="106">
        <v>10</v>
      </c>
      <c r="S956" s="106">
        <v>405.84</v>
      </c>
      <c r="T956" s="107">
        <f t="shared" si="89"/>
        <v>4058.3999999999996</v>
      </c>
      <c r="U956" s="107">
        <f t="shared" si="90"/>
        <v>4545.4080000000004</v>
      </c>
      <c r="V956" s="108"/>
      <c r="W956" s="112">
        <v>2016</v>
      </c>
      <c r="X956" s="103"/>
    </row>
    <row r="957" spans="1:24" ht="50.1" customHeight="1">
      <c r="A957" s="102" t="s">
        <v>5095</v>
      </c>
      <c r="B957" s="103" t="s">
        <v>5974</v>
      </c>
      <c r="C957" s="104" t="s">
        <v>665</v>
      </c>
      <c r="D957" s="104" t="s">
        <v>666</v>
      </c>
      <c r="E957" s="104" t="s">
        <v>667</v>
      </c>
      <c r="F957" s="104" t="s">
        <v>681</v>
      </c>
      <c r="G957" s="118" t="s">
        <v>62</v>
      </c>
      <c r="H957" s="103">
        <v>0</v>
      </c>
      <c r="I957" s="105" t="s">
        <v>13</v>
      </c>
      <c r="J957" s="105" t="s">
        <v>5</v>
      </c>
      <c r="K957" s="104" t="s">
        <v>6</v>
      </c>
      <c r="L957" s="104" t="s">
        <v>622</v>
      </c>
      <c r="M957" s="104" t="s">
        <v>54</v>
      </c>
      <c r="N957" s="104" t="s">
        <v>632</v>
      </c>
      <c r="O957" s="104" t="s">
        <v>2102</v>
      </c>
      <c r="P957" s="105">
        <v>796</v>
      </c>
      <c r="Q957" s="104" t="s">
        <v>57</v>
      </c>
      <c r="R957" s="106">
        <v>10</v>
      </c>
      <c r="S957" s="106">
        <v>487.01</v>
      </c>
      <c r="T957" s="107">
        <f t="shared" si="89"/>
        <v>4870.1000000000004</v>
      </c>
      <c r="U957" s="107">
        <f t="shared" si="90"/>
        <v>5454.5120000000006</v>
      </c>
      <c r="V957" s="108"/>
      <c r="W957" s="112">
        <v>2016</v>
      </c>
      <c r="X957" s="103"/>
    </row>
    <row r="958" spans="1:24" ht="50.1" customHeight="1">
      <c r="A958" s="102" t="s">
        <v>5096</v>
      </c>
      <c r="B958" s="103" t="s">
        <v>5974</v>
      </c>
      <c r="C958" s="104" t="s">
        <v>682</v>
      </c>
      <c r="D958" s="104" t="s">
        <v>666</v>
      </c>
      <c r="E958" s="104" t="s">
        <v>683</v>
      </c>
      <c r="F958" s="104" t="s">
        <v>684</v>
      </c>
      <c r="G958" s="118" t="s">
        <v>62</v>
      </c>
      <c r="H958" s="103">
        <v>0</v>
      </c>
      <c r="I958" s="105" t="s">
        <v>13</v>
      </c>
      <c r="J958" s="105" t="s">
        <v>5</v>
      </c>
      <c r="K958" s="104" t="s">
        <v>6</v>
      </c>
      <c r="L958" s="104" t="s">
        <v>622</v>
      </c>
      <c r="M958" s="104" t="s">
        <v>54</v>
      </c>
      <c r="N958" s="104" t="s">
        <v>632</v>
      </c>
      <c r="O958" s="104" t="s">
        <v>2102</v>
      </c>
      <c r="P958" s="105">
        <v>796</v>
      </c>
      <c r="Q958" s="104" t="s">
        <v>57</v>
      </c>
      <c r="R958" s="106">
        <v>10</v>
      </c>
      <c r="S958" s="106">
        <v>243.51</v>
      </c>
      <c r="T958" s="107">
        <f t="shared" si="89"/>
        <v>2435.1</v>
      </c>
      <c r="U958" s="107">
        <f t="shared" si="90"/>
        <v>2727.3120000000004</v>
      </c>
      <c r="V958" s="108"/>
      <c r="W958" s="112">
        <v>2016</v>
      </c>
      <c r="X958" s="103"/>
    </row>
    <row r="959" spans="1:24" ht="50.1" customHeight="1">
      <c r="A959" s="102" t="s">
        <v>5097</v>
      </c>
      <c r="B959" s="103" t="s">
        <v>5974</v>
      </c>
      <c r="C959" s="104" t="s">
        <v>685</v>
      </c>
      <c r="D959" s="104" t="s">
        <v>666</v>
      </c>
      <c r="E959" s="104" t="s">
        <v>686</v>
      </c>
      <c r="F959" s="104" t="s">
        <v>687</v>
      </c>
      <c r="G959" s="118" t="s">
        <v>62</v>
      </c>
      <c r="H959" s="103">
        <v>0</v>
      </c>
      <c r="I959" s="105" t="s">
        <v>13</v>
      </c>
      <c r="J959" s="105" t="s">
        <v>5</v>
      </c>
      <c r="K959" s="104" t="s">
        <v>6</v>
      </c>
      <c r="L959" s="104" t="s">
        <v>622</v>
      </c>
      <c r="M959" s="104" t="s">
        <v>54</v>
      </c>
      <c r="N959" s="104" t="s">
        <v>632</v>
      </c>
      <c r="O959" s="104" t="s">
        <v>2102</v>
      </c>
      <c r="P959" s="105">
        <v>796</v>
      </c>
      <c r="Q959" s="104" t="s">
        <v>57</v>
      </c>
      <c r="R959" s="106">
        <v>10</v>
      </c>
      <c r="S959" s="106">
        <v>170.46</v>
      </c>
      <c r="T959" s="107">
        <f t="shared" si="89"/>
        <v>1704.6000000000001</v>
      </c>
      <c r="U959" s="107">
        <f t="shared" si="90"/>
        <v>1909.1520000000003</v>
      </c>
      <c r="V959" s="108"/>
      <c r="W959" s="112">
        <v>2016</v>
      </c>
      <c r="X959" s="103"/>
    </row>
    <row r="960" spans="1:24" ht="50.1" customHeight="1">
      <c r="A960" s="102" t="s">
        <v>5098</v>
      </c>
      <c r="B960" s="103" t="s">
        <v>5974</v>
      </c>
      <c r="C960" s="104" t="s">
        <v>688</v>
      </c>
      <c r="D960" s="104" t="s">
        <v>666</v>
      </c>
      <c r="E960" s="104" t="s">
        <v>689</v>
      </c>
      <c r="F960" s="104" t="s">
        <v>690</v>
      </c>
      <c r="G960" s="118" t="s">
        <v>62</v>
      </c>
      <c r="H960" s="103">
        <v>0</v>
      </c>
      <c r="I960" s="105" t="s">
        <v>13</v>
      </c>
      <c r="J960" s="105" t="s">
        <v>5</v>
      </c>
      <c r="K960" s="104" t="s">
        <v>6</v>
      </c>
      <c r="L960" s="104" t="s">
        <v>622</v>
      </c>
      <c r="M960" s="104" t="s">
        <v>54</v>
      </c>
      <c r="N960" s="104" t="s">
        <v>632</v>
      </c>
      <c r="O960" s="104" t="s">
        <v>2102</v>
      </c>
      <c r="P960" s="105">
        <v>796</v>
      </c>
      <c r="Q960" s="104" t="s">
        <v>57</v>
      </c>
      <c r="R960" s="106">
        <v>10</v>
      </c>
      <c r="S960" s="106">
        <v>324.68</v>
      </c>
      <c r="T960" s="107">
        <f t="shared" si="89"/>
        <v>3246.8</v>
      </c>
      <c r="U960" s="107">
        <f t="shared" si="90"/>
        <v>3636.4160000000006</v>
      </c>
      <c r="V960" s="108"/>
      <c r="W960" s="112">
        <v>2016</v>
      </c>
      <c r="X960" s="103"/>
    </row>
    <row r="961" spans="1:44" ht="50.1" customHeight="1">
      <c r="A961" s="102" t="s">
        <v>5099</v>
      </c>
      <c r="B961" s="103" t="s">
        <v>5974</v>
      </c>
      <c r="C961" s="104" t="s">
        <v>746</v>
      </c>
      <c r="D961" s="104" t="s">
        <v>666</v>
      </c>
      <c r="E961" s="208" t="s">
        <v>747</v>
      </c>
      <c r="F961" s="104" t="s">
        <v>748</v>
      </c>
      <c r="G961" s="118" t="s">
        <v>62</v>
      </c>
      <c r="H961" s="103">
        <v>0</v>
      </c>
      <c r="I961" s="105" t="s">
        <v>13</v>
      </c>
      <c r="J961" s="105" t="s">
        <v>5</v>
      </c>
      <c r="K961" s="104" t="s">
        <v>6</v>
      </c>
      <c r="L961" s="104" t="s">
        <v>622</v>
      </c>
      <c r="M961" s="104" t="s">
        <v>54</v>
      </c>
      <c r="N961" s="104" t="s">
        <v>632</v>
      </c>
      <c r="O961" s="104" t="s">
        <v>2102</v>
      </c>
      <c r="P961" s="105">
        <v>796</v>
      </c>
      <c r="Q961" s="104" t="s">
        <v>57</v>
      </c>
      <c r="R961" s="106">
        <v>10</v>
      </c>
      <c r="S961" s="106">
        <v>3246.75</v>
      </c>
      <c r="T961" s="107">
        <f t="shared" si="89"/>
        <v>32467.5</v>
      </c>
      <c r="U961" s="107">
        <f t="shared" si="90"/>
        <v>36363.600000000006</v>
      </c>
      <c r="V961" s="108"/>
      <c r="W961" s="112">
        <v>2016</v>
      </c>
      <c r="X961" s="103"/>
    </row>
    <row r="962" spans="1:44" ht="50.1" customHeight="1">
      <c r="A962" s="102" t="s">
        <v>5100</v>
      </c>
      <c r="B962" s="103" t="s">
        <v>5974</v>
      </c>
      <c r="C962" s="104" t="s">
        <v>746</v>
      </c>
      <c r="D962" s="104" t="s">
        <v>666</v>
      </c>
      <c r="E962" s="104" t="s">
        <v>747</v>
      </c>
      <c r="F962" s="104" t="s">
        <v>749</v>
      </c>
      <c r="G962" s="118" t="s">
        <v>62</v>
      </c>
      <c r="H962" s="103">
        <v>0</v>
      </c>
      <c r="I962" s="105" t="s">
        <v>13</v>
      </c>
      <c r="J962" s="105" t="s">
        <v>5</v>
      </c>
      <c r="K962" s="104" t="s">
        <v>6</v>
      </c>
      <c r="L962" s="104" t="s">
        <v>622</v>
      </c>
      <c r="M962" s="104" t="s">
        <v>54</v>
      </c>
      <c r="N962" s="104" t="s">
        <v>632</v>
      </c>
      <c r="O962" s="104" t="s">
        <v>2102</v>
      </c>
      <c r="P962" s="105">
        <v>796</v>
      </c>
      <c r="Q962" s="104" t="s">
        <v>57</v>
      </c>
      <c r="R962" s="106">
        <v>10</v>
      </c>
      <c r="S962" s="106">
        <v>4058.44</v>
      </c>
      <c r="T962" s="107">
        <f t="shared" si="89"/>
        <v>40584.400000000001</v>
      </c>
      <c r="U962" s="107">
        <f t="shared" si="90"/>
        <v>45454.528000000006</v>
      </c>
      <c r="V962" s="108"/>
      <c r="W962" s="112">
        <v>2016</v>
      </c>
      <c r="X962" s="103"/>
    </row>
    <row r="963" spans="1:44" ht="50.1" customHeight="1">
      <c r="A963" s="102" t="s">
        <v>5101</v>
      </c>
      <c r="B963" s="103" t="s">
        <v>5974</v>
      </c>
      <c r="C963" s="104" t="s">
        <v>750</v>
      </c>
      <c r="D963" s="104" t="s">
        <v>666</v>
      </c>
      <c r="E963" s="104" t="s">
        <v>751</v>
      </c>
      <c r="F963" s="104" t="s">
        <v>752</v>
      </c>
      <c r="G963" s="118" t="s">
        <v>62</v>
      </c>
      <c r="H963" s="103">
        <v>0</v>
      </c>
      <c r="I963" s="105" t="s">
        <v>13</v>
      </c>
      <c r="J963" s="105" t="s">
        <v>5</v>
      </c>
      <c r="K963" s="104" t="s">
        <v>6</v>
      </c>
      <c r="L963" s="104" t="s">
        <v>622</v>
      </c>
      <c r="M963" s="104" t="s">
        <v>54</v>
      </c>
      <c r="N963" s="104" t="s">
        <v>632</v>
      </c>
      <c r="O963" s="104" t="s">
        <v>2102</v>
      </c>
      <c r="P963" s="105">
        <v>796</v>
      </c>
      <c r="Q963" s="104" t="s">
        <v>57</v>
      </c>
      <c r="R963" s="106">
        <v>10</v>
      </c>
      <c r="S963" s="106">
        <v>9740.26</v>
      </c>
      <c r="T963" s="107">
        <f t="shared" si="89"/>
        <v>97402.6</v>
      </c>
      <c r="U963" s="107">
        <f t="shared" si="90"/>
        <v>109090.91200000001</v>
      </c>
      <c r="V963" s="108"/>
      <c r="W963" s="112">
        <v>2016</v>
      </c>
      <c r="X963" s="103"/>
    </row>
    <row r="964" spans="1:44" ht="50.1" customHeight="1">
      <c r="A964" s="102" t="s">
        <v>5102</v>
      </c>
      <c r="B964" s="103" t="s">
        <v>5974</v>
      </c>
      <c r="C964" s="104" t="s">
        <v>750</v>
      </c>
      <c r="D964" s="104" t="s">
        <v>666</v>
      </c>
      <c r="E964" s="104" t="s">
        <v>751</v>
      </c>
      <c r="F964" s="104" t="s">
        <v>753</v>
      </c>
      <c r="G964" s="118" t="s">
        <v>62</v>
      </c>
      <c r="H964" s="103">
        <v>0</v>
      </c>
      <c r="I964" s="105" t="s">
        <v>13</v>
      </c>
      <c r="J964" s="105" t="s">
        <v>5</v>
      </c>
      <c r="K964" s="104" t="s">
        <v>6</v>
      </c>
      <c r="L964" s="104" t="s">
        <v>622</v>
      </c>
      <c r="M964" s="104" t="s">
        <v>54</v>
      </c>
      <c r="N964" s="104" t="s">
        <v>632</v>
      </c>
      <c r="O964" s="104" t="s">
        <v>2102</v>
      </c>
      <c r="P964" s="105">
        <v>796</v>
      </c>
      <c r="Q964" s="104" t="s">
        <v>57</v>
      </c>
      <c r="R964" s="106">
        <v>5</v>
      </c>
      <c r="S964" s="106">
        <v>19480.52</v>
      </c>
      <c r="T964" s="107">
        <f t="shared" si="89"/>
        <v>97402.6</v>
      </c>
      <c r="U964" s="107">
        <f t="shared" si="90"/>
        <v>109090.91200000001</v>
      </c>
      <c r="V964" s="108"/>
      <c r="W964" s="112">
        <v>2016</v>
      </c>
      <c r="X964" s="103"/>
    </row>
    <row r="965" spans="1:44" ht="50.1" customHeight="1">
      <c r="A965" s="102" t="s">
        <v>5103</v>
      </c>
      <c r="B965" s="103" t="s">
        <v>5974</v>
      </c>
      <c r="C965" s="104" t="s">
        <v>757</v>
      </c>
      <c r="D965" s="104" t="s">
        <v>666</v>
      </c>
      <c r="E965" s="104" t="s">
        <v>758</v>
      </c>
      <c r="F965" s="104" t="s">
        <v>759</v>
      </c>
      <c r="G965" s="118" t="s">
        <v>62</v>
      </c>
      <c r="H965" s="103">
        <v>0</v>
      </c>
      <c r="I965" s="105" t="s">
        <v>13</v>
      </c>
      <c r="J965" s="105" t="s">
        <v>5</v>
      </c>
      <c r="K965" s="104" t="s">
        <v>6</v>
      </c>
      <c r="L965" s="104" t="s">
        <v>622</v>
      </c>
      <c r="M965" s="104" t="s">
        <v>54</v>
      </c>
      <c r="N965" s="104" t="s">
        <v>632</v>
      </c>
      <c r="O965" s="104" t="s">
        <v>2102</v>
      </c>
      <c r="P965" s="105">
        <v>796</v>
      </c>
      <c r="Q965" s="104" t="s">
        <v>57</v>
      </c>
      <c r="R965" s="106">
        <v>5</v>
      </c>
      <c r="S965" s="106">
        <v>422.08</v>
      </c>
      <c r="T965" s="107">
        <f t="shared" si="89"/>
        <v>2110.4</v>
      </c>
      <c r="U965" s="107">
        <f t="shared" si="90"/>
        <v>2363.6480000000001</v>
      </c>
      <c r="V965" s="108"/>
      <c r="W965" s="112">
        <v>2016</v>
      </c>
      <c r="X965" s="103"/>
    </row>
    <row r="966" spans="1:44" ht="50.1" customHeight="1">
      <c r="A966" s="102" t="s">
        <v>5104</v>
      </c>
      <c r="B966" s="103" t="s">
        <v>5974</v>
      </c>
      <c r="C966" s="104" t="s">
        <v>750</v>
      </c>
      <c r="D966" s="104" t="s">
        <v>666</v>
      </c>
      <c r="E966" s="104" t="s">
        <v>751</v>
      </c>
      <c r="F966" s="104" t="s">
        <v>760</v>
      </c>
      <c r="G966" s="118" t="s">
        <v>62</v>
      </c>
      <c r="H966" s="103">
        <v>0</v>
      </c>
      <c r="I966" s="105" t="s">
        <v>13</v>
      </c>
      <c r="J966" s="105" t="s">
        <v>5</v>
      </c>
      <c r="K966" s="104" t="s">
        <v>6</v>
      </c>
      <c r="L966" s="104" t="s">
        <v>622</v>
      </c>
      <c r="M966" s="104" t="s">
        <v>54</v>
      </c>
      <c r="N966" s="104" t="s">
        <v>632</v>
      </c>
      <c r="O966" s="104" t="s">
        <v>2102</v>
      </c>
      <c r="P966" s="105">
        <v>796</v>
      </c>
      <c r="Q966" s="104" t="s">
        <v>57</v>
      </c>
      <c r="R966" s="106">
        <v>4</v>
      </c>
      <c r="S966" s="106">
        <v>24350.65</v>
      </c>
      <c r="T966" s="107">
        <f t="shared" si="89"/>
        <v>97402.6</v>
      </c>
      <c r="U966" s="107">
        <f t="shared" si="90"/>
        <v>109090.91200000001</v>
      </c>
      <c r="V966" s="108"/>
      <c r="W966" s="112">
        <v>2016</v>
      </c>
      <c r="X966" s="103"/>
    </row>
    <row r="967" spans="1:44" ht="50.1" customHeight="1">
      <c r="A967" s="102" t="s">
        <v>5105</v>
      </c>
      <c r="B967" s="103" t="s">
        <v>5974</v>
      </c>
      <c r="C967" s="104" t="s">
        <v>761</v>
      </c>
      <c r="D967" s="104" t="s">
        <v>666</v>
      </c>
      <c r="E967" s="104" t="s">
        <v>762</v>
      </c>
      <c r="F967" s="104" t="s">
        <v>763</v>
      </c>
      <c r="G967" s="118" t="s">
        <v>62</v>
      </c>
      <c r="H967" s="103">
        <v>0</v>
      </c>
      <c r="I967" s="105" t="s">
        <v>13</v>
      </c>
      <c r="J967" s="105" t="s">
        <v>5</v>
      </c>
      <c r="K967" s="104" t="s">
        <v>6</v>
      </c>
      <c r="L967" s="104" t="s">
        <v>622</v>
      </c>
      <c r="M967" s="104" t="s">
        <v>54</v>
      </c>
      <c r="N967" s="104" t="s">
        <v>632</v>
      </c>
      <c r="O967" s="104" t="s">
        <v>2102</v>
      </c>
      <c r="P967" s="105">
        <v>796</v>
      </c>
      <c r="Q967" s="104" t="s">
        <v>57</v>
      </c>
      <c r="R967" s="106">
        <v>16</v>
      </c>
      <c r="S967" s="106">
        <v>3246.75</v>
      </c>
      <c r="T967" s="107">
        <f t="shared" si="89"/>
        <v>51948</v>
      </c>
      <c r="U967" s="107">
        <f t="shared" si="90"/>
        <v>58181.760000000002</v>
      </c>
      <c r="V967" s="108"/>
      <c r="W967" s="112">
        <v>2016</v>
      </c>
      <c r="X967" s="103"/>
    </row>
    <row r="968" spans="1:44" ht="50.1" customHeight="1">
      <c r="A968" s="102" t="s">
        <v>5106</v>
      </c>
      <c r="B968" s="103" t="s">
        <v>5974</v>
      </c>
      <c r="C968" s="104" t="s">
        <v>750</v>
      </c>
      <c r="D968" s="104" t="s">
        <v>666</v>
      </c>
      <c r="E968" s="104" t="s">
        <v>751</v>
      </c>
      <c r="F968" s="104" t="s">
        <v>764</v>
      </c>
      <c r="G968" s="118" t="s">
        <v>62</v>
      </c>
      <c r="H968" s="103">
        <v>0</v>
      </c>
      <c r="I968" s="105" t="s">
        <v>13</v>
      </c>
      <c r="J968" s="105" t="s">
        <v>5</v>
      </c>
      <c r="K968" s="104" t="s">
        <v>6</v>
      </c>
      <c r="L968" s="104" t="s">
        <v>622</v>
      </c>
      <c r="M968" s="104" t="s">
        <v>54</v>
      </c>
      <c r="N968" s="104" t="s">
        <v>632</v>
      </c>
      <c r="O968" s="104" t="s">
        <v>2102</v>
      </c>
      <c r="P968" s="105">
        <v>796</v>
      </c>
      <c r="Q968" s="104" t="s">
        <v>57</v>
      </c>
      <c r="R968" s="106">
        <v>4</v>
      </c>
      <c r="S968" s="106">
        <v>12987.01</v>
      </c>
      <c r="T968" s="107">
        <f t="shared" si="89"/>
        <v>51948.04</v>
      </c>
      <c r="U968" s="107">
        <f t="shared" si="90"/>
        <v>58181.804800000005</v>
      </c>
      <c r="V968" s="108"/>
      <c r="W968" s="112">
        <v>2016</v>
      </c>
      <c r="X968" s="103"/>
    </row>
    <row r="969" spans="1:44" ht="50.1" customHeight="1">
      <c r="A969" s="102" t="s">
        <v>5107</v>
      </c>
      <c r="B969" s="103" t="s">
        <v>5974</v>
      </c>
      <c r="C969" s="104" t="s">
        <v>765</v>
      </c>
      <c r="D969" s="104" t="s">
        <v>666</v>
      </c>
      <c r="E969" s="104" t="s">
        <v>766</v>
      </c>
      <c r="F969" s="104" t="s">
        <v>767</v>
      </c>
      <c r="G969" s="118" t="s">
        <v>62</v>
      </c>
      <c r="H969" s="103">
        <v>0</v>
      </c>
      <c r="I969" s="105" t="s">
        <v>13</v>
      </c>
      <c r="J969" s="105" t="s">
        <v>5</v>
      </c>
      <c r="K969" s="104" t="s">
        <v>6</v>
      </c>
      <c r="L969" s="104" t="s">
        <v>622</v>
      </c>
      <c r="M969" s="104" t="s">
        <v>54</v>
      </c>
      <c r="N969" s="104" t="s">
        <v>632</v>
      </c>
      <c r="O969" s="104" t="s">
        <v>2102</v>
      </c>
      <c r="P969" s="105">
        <v>796</v>
      </c>
      <c r="Q969" s="104" t="s">
        <v>57</v>
      </c>
      <c r="R969" s="106">
        <v>10</v>
      </c>
      <c r="S969" s="106">
        <v>1623.38</v>
      </c>
      <c r="T969" s="107">
        <f t="shared" si="89"/>
        <v>16233.800000000001</v>
      </c>
      <c r="U969" s="107">
        <f t="shared" si="90"/>
        <v>18181.856000000003</v>
      </c>
      <c r="V969" s="108"/>
      <c r="W969" s="112">
        <v>2016</v>
      </c>
      <c r="X969" s="103"/>
    </row>
    <row r="970" spans="1:44" s="29" customFormat="1" ht="50.1" customHeight="1">
      <c r="A970" s="57" t="s">
        <v>5108</v>
      </c>
      <c r="B970" s="103" t="s">
        <v>5974</v>
      </c>
      <c r="C970" s="104" t="s">
        <v>3442</v>
      </c>
      <c r="D970" s="104" t="s">
        <v>666</v>
      </c>
      <c r="E970" s="104" t="s">
        <v>3443</v>
      </c>
      <c r="F970" s="104" t="s">
        <v>3444</v>
      </c>
      <c r="G970" s="118" t="s">
        <v>62</v>
      </c>
      <c r="H970" s="103">
        <v>0</v>
      </c>
      <c r="I970" s="118">
        <v>590000000</v>
      </c>
      <c r="J970" s="112" t="s">
        <v>5</v>
      </c>
      <c r="K970" s="112" t="s">
        <v>4232</v>
      </c>
      <c r="L970" s="112" t="s">
        <v>2932</v>
      </c>
      <c r="M970" s="118" t="s">
        <v>144</v>
      </c>
      <c r="N970" s="112" t="s">
        <v>2942</v>
      </c>
      <c r="O970" s="112" t="s">
        <v>2472</v>
      </c>
      <c r="P970" s="112">
        <v>796</v>
      </c>
      <c r="Q970" s="112" t="s">
        <v>57</v>
      </c>
      <c r="R970" s="106">
        <v>10</v>
      </c>
      <c r="S970" s="106">
        <v>4500</v>
      </c>
      <c r="T970" s="107">
        <v>0</v>
      </c>
      <c r="U970" s="107">
        <f>T970*1.12</f>
        <v>0</v>
      </c>
      <c r="V970" s="123"/>
      <c r="W970" s="112">
        <v>2016</v>
      </c>
      <c r="X970" s="118">
        <v>7.19</v>
      </c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</row>
    <row r="971" spans="1:44" s="29" customFormat="1" ht="50.1" customHeight="1">
      <c r="A971" s="57" t="s">
        <v>7431</v>
      </c>
      <c r="B971" s="103" t="s">
        <v>5974</v>
      </c>
      <c r="C971" s="104" t="s">
        <v>3442</v>
      </c>
      <c r="D971" s="104" t="s">
        <v>666</v>
      </c>
      <c r="E971" s="104" t="s">
        <v>3443</v>
      </c>
      <c r="F971" s="104" t="s">
        <v>3444</v>
      </c>
      <c r="G971" s="118" t="s">
        <v>631</v>
      </c>
      <c r="H971" s="103">
        <v>0</v>
      </c>
      <c r="I971" s="118">
        <v>590000000</v>
      </c>
      <c r="J971" s="112" t="s">
        <v>5</v>
      </c>
      <c r="K971" s="112" t="s">
        <v>4232</v>
      </c>
      <c r="L971" s="112" t="s">
        <v>2932</v>
      </c>
      <c r="M971" s="118" t="s">
        <v>144</v>
      </c>
      <c r="N971" s="112" t="s">
        <v>2942</v>
      </c>
      <c r="O971" s="112" t="s">
        <v>2472</v>
      </c>
      <c r="P971" s="112">
        <v>796</v>
      </c>
      <c r="Q971" s="112" t="s">
        <v>57</v>
      </c>
      <c r="R971" s="106">
        <v>10</v>
      </c>
      <c r="S971" s="106">
        <v>8775</v>
      </c>
      <c r="T971" s="107">
        <f t="shared" ref="T971" si="94">R971*S971</f>
        <v>87750</v>
      </c>
      <c r="U971" s="107">
        <f>T971*1.12</f>
        <v>98280.000000000015</v>
      </c>
      <c r="V971" s="123"/>
      <c r="W971" s="112">
        <v>2016</v>
      </c>
      <c r="X971" s="118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</row>
    <row r="972" spans="1:44" ht="50.1" customHeight="1">
      <c r="A972" s="102" t="s">
        <v>5109</v>
      </c>
      <c r="B972" s="103" t="s">
        <v>5974</v>
      </c>
      <c r="C972" s="103" t="s">
        <v>3460</v>
      </c>
      <c r="D972" s="104" t="s">
        <v>666</v>
      </c>
      <c r="E972" s="103" t="s">
        <v>3461</v>
      </c>
      <c r="F972" s="103" t="s">
        <v>3462</v>
      </c>
      <c r="G972" s="118" t="s">
        <v>62</v>
      </c>
      <c r="H972" s="103">
        <v>0</v>
      </c>
      <c r="I972" s="118" t="s">
        <v>13</v>
      </c>
      <c r="J972" s="112" t="s">
        <v>5</v>
      </c>
      <c r="K972" s="112" t="s">
        <v>4232</v>
      </c>
      <c r="L972" s="112" t="s">
        <v>2932</v>
      </c>
      <c r="M972" s="118" t="s">
        <v>144</v>
      </c>
      <c r="N972" s="112" t="s">
        <v>2942</v>
      </c>
      <c r="O972" s="112" t="s">
        <v>2472</v>
      </c>
      <c r="P972" s="112" t="s">
        <v>871</v>
      </c>
      <c r="Q972" s="112" t="s">
        <v>57</v>
      </c>
      <c r="R972" s="103">
        <v>8</v>
      </c>
      <c r="S972" s="263">
        <v>23476</v>
      </c>
      <c r="T972" s="107">
        <f t="shared" si="89"/>
        <v>187808</v>
      </c>
      <c r="U972" s="107">
        <f t="shared" si="90"/>
        <v>210344.96000000002</v>
      </c>
      <c r="V972" s="264"/>
      <c r="W972" s="112">
        <v>2016</v>
      </c>
      <c r="X972" s="264"/>
    </row>
    <row r="973" spans="1:44" s="29" customFormat="1" ht="50.1" customHeight="1">
      <c r="A973" s="57" t="s">
        <v>5110</v>
      </c>
      <c r="B973" s="103" t="s">
        <v>5974</v>
      </c>
      <c r="C973" s="104" t="s">
        <v>3463</v>
      </c>
      <c r="D973" s="104" t="s">
        <v>666</v>
      </c>
      <c r="E973" s="104" t="s">
        <v>3464</v>
      </c>
      <c r="F973" s="104" t="s">
        <v>3465</v>
      </c>
      <c r="G973" s="118" t="s">
        <v>62</v>
      </c>
      <c r="H973" s="103">
        <v>0</v>
      </c>
      <c r="I973" s="118">
        <v>590000000</v>
      </c>
      <c r="J973" s="112" t="s">
        <v>5</v>
      </c>
      <c r="K973" s="112" t="s">
        <v>4232</v>
      </c>
      <c r="L973" s="112" t="s">
        <v>2932</v>
      </c>
      <c r="M973" s="118" t="s">
        <v>144</v>
      </c>
      <c r="N973" s="112" t="s">
        <v>2942</v>
      </c>
      <c r="O973" s="112" t="s">
        <v>2472</v>
      </c>
      <c r="P973" s="112">
        <v>796</v>
      </c>
      <c r="Q973" s="112" t="s">
        <v>57</v>
      </c>
      <c r="R973" s="106">
        <v>38</v>
      </c>
      <c r="S973" s="106">
        <v>13506</v>
      </c>
      <c r="T973" s="107">
        <v>0</v>
      </c>
      <c r="U973" s="107">
        <f>T973*1.12</f>
        <v>0</v>
      </c>
      <c r="V973" s="123"/>
      <c r="W973" s="112">
        <v>2016</v>
      </c>
      <c r="X973" s="118">
        <v>7.19</v>
      </c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</row>
    <row r="974" spans="1:44" s="29" customFormat="1" ht="50.1" customHeight="1">
      <c r="A974" s="57" t="s">
        <v>7442</v>
      </c>
      <c r="B974" s="103" t="s">
        <v>5974</v>
      </c>
      <c r="C974" s="104" t="s">
        <v>3463</v>
      </c>
      <c r="D974" s="104" t="s">
        <v>666</v>
      </c>
      <c r="E974" s="104" t="s">
        <v>3464</v>
      </c>
      <c r="F974" s="104" t="s">
        <v>3465</v>
      </c>
      <c r="G974" s="118" t="s">
        <v>631</v>
      </c>
      <c r="H974" s="103">
        <v>0</v>
      </c>
      <c r="I974" s="118">
        <v>590000000</v>
      </c>
      <c r="J974" s="112" t="s">
        <v>5</v>
      </c>
      <c r="K974" s="112" t="s">
        <v>4232</v>
      </c>
      <c r="L974" s="112" t="s">
        <v>2932</v>
      </c>
      <c r="M974" s="118" t="s">
        <v>144</v>
      </c>
      <c r="N974" s="112" t="s">
        <v>2942</v>
      </c>
      <c r="O974" s="112" t="s">
        <v>2472</v>
      </c>
      <c r="P974" s="112">
        <v>796</v>
      </c>
      <c r="Q974" s="112" t="s">
        <v>57</v>
      </c>
      <c r="R974" s="106">
        <v>38</v>
      </c>
      <c r="S974" s="106">
        <v>20561</v>
      </c>
      <c r="T974" s="107">
        <f t="shared" ref="T974" si="95">R974*S974</f>
        <v>781318</v>
      </c>
      <c r="U974" s="107">
        <f>T974*1.12</f>
        <v>875076.16</v>
      </c>
      <c r="V974" s="123"/>
      <c r="W974" s="112">
        <v>2016</v>
      </c>
      <c r="X974" s="118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</row>
    <row r="975" spans="1:44" ht="50.1" customHeight="1">
      <c r="A975" s="102" t="s">
        <v>5111</v>
      </c>
      <c r="B975" s="103" t="s">
        <v>5974</v>
      </c>
      <c r="C975" s="112" t="s">
        <v>3466</v>
      </c>
      <c r="D975" s="104" t="s">
        <v>666</v>
      </c>
      <c r="E975" s="103" t="s">
        <v>3467</v>
      </c>
      <c r="F975" s="103" t="s">
        <v>3468</v>
      </c>
      <c r="G975" s="118" t="s">
        <v>62</v>
      </c>
      <c r="H975" s="103">
        <v>0</v>
      </c>
      <c r="I975" s="118" t="s">
        <v>13</v>
      </c>
      <c r="J975" s="112" t="s">
        <v>5</v>
      </c>
      <c r="K975" s="112" t="s">
        <v>4232</v>
      </c>
      <c r="L975" s="112" t="s">
        <v>2932</v>
      </c>
      <c r="M975" s="118" t="s">
        <v>144</v>
      </c>
      <c r="N975" s="112" t="s">
        <v>2942</v>
      </c>
      <c r="O975" s="112" t="s">
        <v>2472</v>
      </c>
      <c r="P975" s="112" t="s">
        <v>871</v>
      </c>
      <c r="Q975" s="112" t="s">
        <v>57</v>
      </c>
      <c r="R975" s="103">
        <v>14</v>
      </c>
      <c r="S975" s="263">
        <v>13695</v>
      </c>
      <c r="T975" s="107">
        <f t="shared" ref="T975:T1054" si="96">R975*S975</f>
        <v>191730</v>
      </c>
      <c r="U975" s="107">
        <f t="shared" ref="U975:U1054" si="97">T975*1.12</f>
        <v>214737.60000000003</v>
      </c>
      <c r="V975" s="265"/>
      <c r="W975" s="112">
        <v>2016</v>
      </c>
      <c r="X975" s="265"/>
    </row>
    <row r="976" spans="1:44" s="29" customFormat="1" ht="50.1" customHeight="1">
      <c r="A976" s="57" t="s">
        <v>5112</v>
      </c>
      <c r="B976" s="103" t="s">
        <v>5974</v>
      </c>
      <c r="C976" s="104" t="s">
        <v>3469</v>
      </c>
      <c r="D976" s="104" t="s">
        <v>666</v>
      </c>
      <c r="E976" s="104" t="s">
        <v>3470</v>
      </c>
      <c r="F976" s="104" t="s">
        <v>3471</v>
      </c>
      <c r="G976" s="118" t="s">
        <v>62</v>
      </c>
      <c r="H976" s="103">
        <v>0</v>
      </c>
      <c r="I976" s="118">
        <v>590000000</v>
      </c>
      <c r="J976" s="112" t="s">
        <v>5</v>
      </c>
      <c r="K976" s="112" t="s">
        <v>4232</v>
      </c>
      <c r="L976" s="112" t="s">
        <v>2932</v>
      </c>
      <c r="M976" s="118" t="s">
        <v>144</v>
      </c>
      <c r="N976" s="112" t="s">
        <v>2942</v>
      </c>
      <c r="O976" s="112" t="s">
        <v>2472</v>
      </c>
      <c r="P976" s="112">
        <v>796</v>
      </c>
      <c r="Q976" s="112" t="s">
        <v>57</v>
      </c>
      <c r="R976" s="106">
        <v>15</v>
      </c>
      <c r="S976" s="106">
        <v>11617</v>
      </c>
      <c r="T976" s="107">
        <v>0</v>
      </c>
      <c r="U976" s="107">
        <f t="shared" ref="U976:U986" si="98">T976*1.12</f>
        <v>0</v>
      </c>
      <c r="V976" s="123"/>
      <c r="W976" s="112">
        <v>2016</v>
      </c>
      <c r="X976" s="118">
        <v>7.19</v>
      </c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</row>
    <row r="977" spans="1:54" s="29" customFormat="1" ht="50.1" customHeight="1">
      <c r="A977" s="57" t="s">
        <v>7443</v>
      </c>
      <c r="B977" s="103" t="s">
        <v>5974</v>
      </c>
      <c r="C977" s="104" t="s">
        <v>3469</v>
      </c>
      <c r="D977" s="104" t="s">
        <v>666</v>
      </c>
      <c r="E977" s="104" t="s">
        <v>3470</v>
      </c>
      <c r="F977" s="104" t="s">
        <v>3471</v>
      </c>
      <c r="G977" s="118" t="s">
        <v>631</v>
      </c>
      <c r="H977" s="103">
        <v>0</v>
      </c>
      <c r="I977" s="118">
        <v>590000000</v>
      </c>
      <c r="J977" s="112" t="s">
        <v>5</v>
      </c>
      <c r="K977" s="112" t="s">
        <v>4232</v>
      </c>
      <c r="L977" s="112" t="s">
        <v>2932</v>
      </c>
      <c r="M977" s="118" t="s">
        <v>144</v>
      </c>
      <c r="N977" s="112" t="s">
        <v>2942</v>
      </c>
      <c r="O977" s="112" t="s">
        <v>2472</v>
      </c>
      <c r="P977" s="112">
        <v>796</v>
      </c>
      <c r="Q977" s="112" t="s">
        <v>57</v>
      </c>
      <c r="R977" s="106">
        <v>15</v>
      </c>
      <c r="S977" s="106">
        <v>18990</v>
      </c>
      <c r="T977" s="107">
        <f t="shared" ref="T977" si="99">R977*S977</f>
        <v>284850</v>
      </c>
      <c r="U977" s="107">
        <f t="shared" si="98"/>
        <v>319032.00000000006</v>
      </c>
      <c r="V977" s="123"/>
      <c r="W977" s="112">
        <v>2016</v>
      </c>
      <c r="X977" s="118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</row>
    <row r="978" spans="1:54" ht="50.1" customHeight="1">
      <c r="A978" s="64" t="s">
        <v>5113</v>
      </c>
      <c r="B978" s="220" t="s">
        <v>5974</v>
      </c>
      <c r="C978" s="221" t="s">
        <v>3463</v>
      </c>
      <c r="D978" s="221" t="s">
        <v>666</v>
      </c>
      <c r="E978" s="221" t="s">
        <v>3464</v>
      </c>
      <c r="F978" s="221" t="s">
        <v>3472</v>
      </c>
      <c r="G978" s="278" t="s">
        <v>62</v>
      </c>
      <c r="H978" s="220">
        <v>0</v>
      </c>
      <c r="I978" s="278">
        <v>590000000</v>
      </c>
      <c r="J978" s="222" t="s">
        <v>5</v>
      </c>
      <c r="K978" s="222" t="s">
        <v>4232</v>
      </c>
      <c r="L978" s="222" t="s">
        <v>2932</v>
      </c>
      <c r="M978" s="278" t="s">
        <v>144</v>
      </c>
      <c r="N978" s="222" t="s">
        <v>2942</v>
      </c>
      <c r="O978" s="222" t="s">
        <v>2472</v>
      </c>
      <c r="P978" s="222">
        <v>796</v>
      </c>
      <c r="Q978" s="222" t="s">
        <v>57</v>
      </c>
      <c r="R978" s="505">
        <v>10</v>
      </c>
      <c r="S978" s="505">
        <v>14493</v>
      </c>
      <c r="T978" s="505">
        <v>0</v>
      </c>
      <c r="U978" s="505">
        <f>T978*1.12</f>
        <v>0</v>
      </c>
      <c r="V978" s="643"/>
      <c r="W978" s="222">
        <v>2016</v>
      </c>
      <c r="X978" s="278" t="s">
        <v>7432</v>
      </c>
    </row>
    <row r="979" spans="1:54" s="61" customFormat="1" ht="50.1" customHeight="1">
      <c r="A979" s="64" t="s">
        <v>7444</v>
      </c>
      <c r="B979" s="220" t="s">
        <v>5974</v>
      </c>
      <c r="C979" s="221" t="s">
        <v>3463</v>
      </c>
      <c r="D979" s="221" t="s">
        <v>666</v>
      </c>
      <c r="E979" s="221" t="s">
        <v>3464</v>
      </c>
      <c r="F979" s="221" t="s">
        <v>3472</v>
      </c>
      <c r="G979" s="278" t="s">
        <v>631</v>
      </c>
      <c r="H979" s="220">
        <v>0</v>
      </c>
      <c r="I979" s="278">
        <v>590000000</v>
      </c>
      <c r="J979" s="222" t="s">
        <v>5</v>
      </c>
      <c r="K979" s="222" t="s">
        <v>4232</v>
      </c>
      <c r="L979" s="222" t="s">
        <v>2932</v>
      </c>
      <c r="M979" s="278" t="s">
        <v>144</v>
      </c>
      <c r="N979" s="222" t="s">
        <v>2942</v>
      </c>
      <c r="O979" s="222" t="s">
        <v>2472</v>
      </c>
      <c r="P979" s="222">
        <v>796</v>
      </c>
      <c r="Q979" s="222" t="s">
        <v>57</v>
      </c>
      <c r="R979" s="505">
        <v>16</v>
      </c>
      <c r="S979" s="505">
        <v>27445</v>
      </c>
      <c r="T979" s="505">
        <v>0</v>
      </c>
      <c r="U979" s="505">
        <f t="shared" ref="U979" si="100">T979*1.12</f>
        <v>0</v>
      </c>
      <c r="V979" s="643"/>
      <c r="W979" s="222">
        <v>2016</v>
      </c>
      <c r="X979" s="278">
        <v>11</v>
      </c>
      <c r="Y979" s="62"/>
      <c r="Z979" s="62"/>
      <c r="AA979" s="62"/>
    </row>
    <row r="980" spans="1:54" s="63" customFormat="1" ht="50.1" customHeight="1">
      <c r="A980" s="64" t="s">
        <v>8905</v>
      </c>
      <c r="B980" s="220" t="s">
        <v>5974</v>
      </c>
      <c r="C980" s="221" t="s">
        <v>3463</v>
      </c>
      <c r="D980" s="221" t="s">
        <v>666</v>
      </c>
      <c r="E980" s="221" t="s">
        <v>3464</v>
      </c>
      <c r="F980" s="221" t="s">
        <v>3472</v>
      </c>
      <c r="G980" s="278" t="s">
        <v>631</v>
      </c>
      <c r="H980" s="220">
        <v>0</v>
      </c>
      <c r="I980" s="278">
        <v>590000000</v>
      </c>
      <c r="J980" s="222" t="s">
        <v>5</v>
      </c>
      <c r="K980" s="222" t="s">
        <v>8258</v>
      </c>
      <c r="L980" s="222" t="s">
        <v>2932</v>
      </c>
      <c r="M980" s="278" t="s">
        <v>144</v>
      </c>
      <c r="N980" s="222" t="s">
        <v>2942</v>
      </c>
      <c r="O980" s="222" t="s">
        <v>2472</v>
      </c>
      <c r="P980" s="222">
        <v>796</v>
      </c>
      <c r="Q980" s="222" t="s">
        <v>57</v>
      </c>
      <c r="R980" s="505">
        <v>16</v>
      </c>
      <c r="S980" s="505">
        <v>27445</v>
      </c>
      <c r="T980" s="505">
        <v>439120</v>
      </c>
      <c r="U980" s="505">
        <v>491814.40000000002</v>
      </c>
      <c r="V980" s="643"/>
      <c r="W980" s="222">
        <v>2016</v>
      </c>
      <c r="X980" s="278"/>
    </row>
    <row r="981" spans="1:54" s="29" customFormat="1" ht="50.1" customHeight="1">
      <c r="A981" s="57" t="s">
        <v>5114</v>
      </c>
      <c r="B981" s="103" t="s">
        <v>5974</v>
      </c>
      <c r="C981" s="105" t="s">
        <v>4242</v>
      </c>
      <c r="D981" s="105" t="s">
        <v>666</v>
      </c>
      <c r="E981" s="105" t="s">
        <v>4243</v>
      </c>
      <c r="F981" s="104" t="s">
        <v>4244</v>
      </c>
      <c r="G981" s="118" t="s">
        <v>62</v>
      </c>
      <c r="H981" s="103">
        <v>0</v>
      </c>
      <c r="I981" s="118">
        <v>590000000</v>
      </c>
      <c r="J981" s="112" t="s">
        <v>5</v>
      </c>
      <c r="K981" s="112" t="s">
        <v>4232</v>
      </c>
      <c r="L981" s="112" t="s">
        <v>2932</v>
      </c>
      <c r="M981" s="118" t="s">
        <v>144</v>
      </c>
      <c r="N981" s="112" t="s">
        <v>2942</v>
      </c>
      <c r="O981" s="112" t="s">
        <v>2472</v>
      </c>
      <c r="P981" s="112">
        <v>796</v>
      </c>
      <c r="Q981" s="112" t="s">
        <v>57</v>
      </c>
      <c r="R981" s="106">
        <v>18</v>
      </c>
      <c r="S981" s="106">
        <v>6335</v>
      </c>
      <c r="T981" s="107">
        <v>0</v>
      </c>
      <c r="U981" s="107">
        <f t="shared" si="98"/>
        <v>0</v>
      </c>
      <c r="V981" s="123"/>
      <c r="W981" s="112">
        <v>2016</v>
      </c>
      <c r="X981" s="118">
        <v>7.19</v>
      </c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</row>
    <row r="982" spans="1:54" s="29" customFormat="1" ht="50.1" customHeight="1">
      <c r="A982" s="64" t="s">
        <v>7445</v>
      </c>
      <c r="B982" s="220" t="s">
        <v>5974</v>
      </c>
      <c r="C982" s="258" t="s">
        <v>4242</v>
      </c>
      <c r="D982" s="258" t="s">
        <v>666</v>
      </c>
      <c r="E982" s="258" t="s">
        <v>4243</v>
      </c>
      <c r="F982" s="221" t="s">
        <v>4244</v>
      </c>
      <c r="G982" s="278" t="s">
        <v>631</v>
      </c>
      <c r="H982" s="220">
        <v>0</v>
      </c>
      <c r="I982" s="278">
        <v>590000000</v>
      </c>
      <c r="J982" s="222" t="s">
        <v>5</v>
      </c>
      <c r="K982" s="222" t="s">
        <v>4232</v>
      </c>
      <c r="L982" s="222" t="s">
        <v>2932</v>
      </c>
      <c r="M982" s="278" t="s">
        <v>144</v>
      </c>
      <c r="N982" s="222" t="s">
        <v>2942</v>
      </c>
      <c r="O982" s="222" t="s">
        <v>2472</v>
      </c>
      <c r="P982" s="222">
        <v>796</v>
      </c>
      <c r="Q982" s="222" t="s">
        <v>57</v>
      </c>
      <c r="R982" s="505">
        <v>18</v>
      </c>
      <c r="S982" s="505">
        <v>11400</v>
      </c>
      <c r="T982" s="644">
        <f t="shared" ref="T982" si="101">R982*S982</f>
        <v>205200</v>
      </c>
      <c r="U982" s="644">
        <f t="shared" si="98"/>
        <v>229824.00000000003</v>
      </c>
      <c r="V982" s="643"/>
      <c r="W982" s="222">
        <v>2016</v>
      </c>
      <c r="X982" s="278"/>
      <c r="Y982" s="30"/>
      <c r="Z982" s="30"/>
      <c r="AA982" s="30"/>
      <c r="AB982" s="30"/>
      <c r="AC982" s="30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</row>
    <row r="983" spans="1:54" s="29" customFormat="1" ht="50.1" customHeight="1">
      <c r="A983" s="57" t="s">
        <v>5115</v>
      </c>
      <c r="B983" s="103" t="s">
        <v>5974</v>
      </c>
      <c r="C983" s="104" t="s">
        <v>3460</v>
      </c>
      <c r="D983" s="104" t="s">
        <v>666</v>
      </c>
      <c r="E983" s="104" t="s">
        <v>3461</v>
      </c>
      <c r="F983" s="104" t="s">
        <v>3473</v>
      </c>
      <c r="G983" s="118" t="s">
        <v>62</v>
      </c>
      <c r="H983" s="103">
        <v>0</v>
      </c>
      <c r="I983" s="118">
        <v>590000000</v>
      </c>
      <c r="J983" s="112" t="s">
        <v>5</v>
      </c>
      <c r="K983" s="112" t="s">
        <v>4232</v>
      </c>
      <c r="L983" s="112" t="s">
        <v>2932</v>
      </c>
      <c r="M983" s="118" t="s">
        <v>144</v>
      </c>
      <c r="N983" s="112" t="s">
        <v>2942</v>
      </c>
      <c r="O983" s="112" t="s">
        <v>2472</v>
      </c>
      <c r="P983" s="112">
        <v>796</v>
      </c>
      <c r="Q983" s="112" t="s">
        <v>57</v>
      </c>
      <c r="R983" s="106">
        <v>70</v>
      </c>
      <c r="S983" s="106">
        <v>2886</v>
      </c>
      <c r="T983" s="107">
        <v>0</v>
      </c>
      <c r="U983" s="107">
        <f t="shared" si="98"/>
        <v>0</v>
      </c>
      <c r="V983" s="123"/>
      <c r="W983" s="112">
        <v>2016</v>
      </c>
      <c r="X983" s="118">
        <v>7.19</v>
      </c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</row>
    <row r="984" spans="1:54" s="29" customFormat="1" ht="50.1" customHeight="1">
      <c r="A984" s="57" t="s">
        <v>7446</v>
      </c>
      <c r="B984" s="103" t="s">
        <v>5974</v>
      </c>
      <c r="C984" s="104" t="s">
        <v>3460</v>
      </c>
      <c r="D984" s="104" t="s">
        <v>666</v>
      </c>
      <c r="E984" s="104" t="s">
        <v>3461</v>
      </c>
      <c r="F984" s="104" t="s">
        <v>3473</v>
      </c>
      <c r="G984" s="118" t="s">
        <v>631</v>
      </c>
      <c r="H984" s="103">
        <v>0</v>
      </c>
      <c r="I984" s="118">
        <v>590000000</v>
      </c>
      <c r="J984" s="112" t="s">
        <v>5</v>
      </c>
      <c r="K984" s="112" t="s">
        <v>4232</v>
      </c>
      <c r="L984" s="112" t="s">
        <v>2932</v>
      </c>
      <c r="M984" s="118" t="s">
        <v>144</v>
      </c>
      <c r="N984" s="112" t="s">
        <v>2942</v>
      </c>
      <c r="O984" s="112" t="s">
        <v>2472</v>
      </c>
      <c r="P984" s="112">
        <v>796</v>
      </c>
      <c r="Q984" s="112" t="s">
        <v>57</v>
      </c>
      <c r="R984" s="106">
        <v>70</v>
      </c>
      <c r="S984" s="106">
        <v>6770</v>
      </c>
      <c r="T984" s="107">
        <f t="shared" ref="T984" si="102">R984*S984</f>
        <v>473900</v>
      </c>
      <c r="U984" s="107">
        <f t="shared" si="98"/>
        <v>530768</v>
      </c>
      <c r="V984" s="123"/>
      <c r="W984" s="112">
        <v>2016</v>
      </c>
      <c r="X984" s="118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</row>
    <row r="985" spans="1:54" s="29" customFormat="1" ht="50.1" customHeight="1">
      <c r="A985" s="57" t="s">
        <v>5116</v>
      </c>
      <c r="B985" s="103" t="s">
        <v>5974</v>
      </c>
      <c r="C985" s="104" t="s">
        <v>3460</v>
      </c>
      <c r="D985" s="104" t="s">
        <v>666</v>
      </c>
      <c r="E985" s="104" t="s">
        <v>3461</v>
      </c>
      <c r="F985" s="104" t="s">
        <v>3474</v>
      </c>
      <c r="G985" s="118" t="s">
        <v>62</v>
      </c>
      <c r="H985" s="103">
        <v>0</v>
      </c>
      <c r="I985" s="118">
        <v>590000000</v>
      </c>
      <c r="J985" s="112" t="s">
        <v>5</v>
      </c>
      <c r="K985" s="112" t="s">
        <v>4232</v>
      </c>
      <c r="L985" s="112" t="s">
        <v>2932</v>
      </c>
      <c r="M985" s="118" t="s">
        <v>144</v>
      </c>
      <c r="N985" s="112" t="s">
        <v>2942</v>
      </c>
      <c r="O985" s="112" t="s">
        <v>2472</v>
      </c>
      <c r="P985" s="112">
        <v>796</v>
      </c>
      <c r="Q985" s="112" t="s">
        <v>57</v>
      </c>
      <c r="R985" s="106">
        <v>84</v>
      </c>
      <c r="S985" s="106">
        <v>25146</v>
      </c>
      <c r="T985" s="107">
        <v>0</v>
      </c>
      <c r="U985" s="107">
        <f t="shared" si="98"/>
        <v>0</v>
      </c>
      <c r="V985" s="645"/>
      <c r="W985" s="112">
        <v>2016</v>
      </c>
      <c r="X985" s="112">
        <v>7.19</v>
      </c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</row>
    <row r="986" spans="1:54" s="29" customFormat="1" ht="50.1" customHeight="1">
      <c r="A986" s="57" t="s">
        <v>7447</v>
      </c>
      <c r="B986" s="103" t="s">
        <v>5974</v>
      </c>
      <c r="C986" s="104" t="s">
        <v>3460</v>
      </c>
      <c r="D986" s="104" t="s">
        <v>666</v>
      </c>
      <c r="E986" s="104" t="s">
        <v>3461</v>
      </c>
      <c r="F986" s="104" t="s">
        <v>3474</v>
      </c>
      <c r="G986" s="118" t="s">
        <v>631</v>
      </c>
      <c r="H986" s="103">
        <v>0</v>
      </c>
      <c r="I986" s="118">
        <v>590000000</v>
      </c>
      <c r="J986" s="112" t="s">
        <v>5</v>
      </c>
      <c r="K986" s="112" t="s">
        <v>4232</v>
      </c>
      <c r="L986" s="112" t="s">
        <v>2932</v>
      </c>
      <c r="M986" s="118" t="s">
        <v>144</v>
      </c>
      <c r="N986" s="112" t="s">
        <v>2942</v>
      </c>
      <c r="O986" s="112" t="s">
        <v>2472</v>
      </c>
      <c r="P986" s="112">
        <v>796</v>
      </c>
      <c r="Q986" s="112" t="s">
        <v>57</v>
      </c>
      <c r="R986" s="106">
        <v>84</v>
      </c>
      <c r="S986" s="106">
        <v>23610</v>
      </c>
      <c r="T986" s="107">
        <f t="shared" ref="T986" si="103">R986*S986</f>
        <v>1983240</v>
      </c>
      <c r="U986" s="107">
        <f t="shared" si="98"/>
        <v>2221228.8000000003</v>
      </c>
      <c r="V986" s="645"/>
      <c r="W986" s="112">
        <v>2016</v>
      </c>
      <c r="X986" s="112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</row>
    <row r="987" spans="1:54" ht="50.1" customHeight="1">
      <c r="A987" s="102" t="s">
        <v>5117</v>
      </c>
      <c r="B987" s="103" t="s">
        <v>5974</v>
      </c>
      <c r="C987" s="103" t="s">
        <v>3482</v>
      </c>
      <c r="D987" s="104" t="s">
        <v>666</v>
      </c>
      <c r="E987" s="103" t="s">
        <v>3483</v>
      </c>
      <c r="F987" s="103" t="s">
        <v>3484</v>
      </c>
      <c r="G987" s="118" t="s">
        <v>62</v>
      </c>
      <c r="H987" s="103">
        <v>0</v>
      </c>
      <c r="I987" s="118" t="s">
        <v>13</v>
      </c>
      <c r="J987" s="112" t="s">
        <v>5</v>
      </c>
      <c r="K987" s="112" t="s">
        <v>4232</v>
      </c>
      <c r="L987" s="112" t="s">
        <v>2932</v>
      </c>
      <c r="M987" s="118" t="s">
        <v>144</v>
      </c>
      <c r="N987" s="112" t="s">
        <v>2942</v>
      </c>
      <c r="O987" s="112" t="s">
        <v>2472</v>
      </c>
      <c r="P987" s="112" t="s">
        <v>871</v>
      </c>
      <c r="Q987" s="112" t="s">
        <v>57</v>
      </c>
      <c r="R987" s="103">
        <v>4</v>
      </c>
      <c r="S987" s="263">
        <v>1263</v>
      </c>
      <c r="T987" s="107">
        <f t="shared" si="96"/>
        <v>5052</v>
      </c>
      <c r="U987" s="107">
        <f t="shared" si="97"/>
        <v>5658.2400000000007</v>
      </c>
      <c r="V987" s="264"/>
      <c r="W987" s="112">
        <v>2016</v>
      </c>
      <c r="X987" s="264"/>
    </row>
    <row r="988" spans="1:54" s="29" customFormat="1" ht="50.1" customHeight="1">
      <c r="A988" s="57" t="s">
        <v>5118</v>
      </c>
      <c r="B988" s="103" t="s">
        <v>5974</v>
      </c>
      <c r="C988" s="104" t="s">
        <v>3485</v>
      </c>
      <c r="D988" s="104" t="s">
        <v>666</v>
      </c>
      <c r="E988" s="104" t="s">
        <v>3486</v>
      </c>
      <c r="F988" s="104" t="s">
        <v>3487</v>
      </c>
      <c r="G988" s="118" t="s">
        <v>62</v>
      </c>
      <c r="H988" s="103">
        <v>0</v>
      </c>
      <c r="I988" s="118">
        <v>590000000</v>
      </c>
      <c r="J988" s="112" t="s">
        <v>5</v>
      </c>
      <c r="K988" s="112" t="s">
        <v>4232</v>
      </c>
      <c r="L988" s="112" t="s">
        <v>2932</v>
      </c>
      <c r="M988" s="118" t="s">
        <v>144</v>
      </c>
      <c r="N988" s="112" t="s">
        <v>2942</v>
      </c>
      <c r="O988" s="112" t="s">
        <v>2472</v>
      </c>
      <c r="P988" s="112">
        <v>796</v>
      </c>
      <c r="Q988" s="112" t="s">
        <v>57</v>
      </c>
      <c r="R988" s="106">
        <v>15</v>
      </c>
      <c r="S988" s="106">
        <v>1471</v>
      </c>
      <c r="T988" s="107">
        <v>0</v>
      </c>
      <c r="U988" s="107">
        <f>T988*1.12</f>
        <v>0</v>
      </c>
      <c r="V988" s="105"/>
      <c r="W988" s="112">
        <v>2016</v>
      </c>
      <c r="X988" s="112">
        <v>7.19</v>
      </c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</row>
    <row r="989" spans="1:54" s="29" customFormat="1" ht="50.1" customHeight="1">
      <c r="A989" s="57" t="s">
        <v>7448</v>
      </c>
      <c r="B989" s="103" t="s">
        <v>5974</v>
      </c>
      <c r="C989" s="104" t="s">
        <v>3485</v>
      </c>
      <c r="D989" s="104" t="s">
        <v>666</v>
      </c>
      <c r="E989" s="104" t="s">
        <v>3486</v>
      </c>
      <c r="F989" s="104" t="s">
        <v>3487</v>
      </c>
      <c r="G989" s="118" t="s">
        <v>631</v>
      </c>
      <c r="H989" s="103">
        <v>0</v>
      </c>
      <c r="I989" s="118">
        <v>590000000</v>
      </c>
      <c r="J989" s="112" t="s">
        <v>5</v>
      </c>
      <c r="K989" s="112" t="s">
        <v>4232</v>
      </c>
      <c r="L989" s="112" t="s">
        <v>2932</v>
      </c>
      <c r="M989" s="118" t="s">
        <v>144</v>
      </c>
      <c r="N989" s="112" t="s">
        <v>2942</v>
      </c>
      <c r="O989" s="112" t="s">
        <v>2472</v>
      </c>
      <c r="P989" s="112">
        <v>796</v>
      </c>
      <c r="Q989" s="112" t="s">
        <v>57</v>
      </c>
      <c r="R989" s="106">
        <v>15</v>
      </c>
      <c r="S989" s="106">
        <v>1875</v>
      </c>
      <c r="T989" s="107">
        <f t="shared" ref="T989" si="104">R989*S989</f>
        <v>28125</v>
      </c>
      <c r="U989" s="107">
        <f>T989*1.12</f>
        <v>31500.000000000004</v>
      </c>
      <c r="V989" s="105"/>
      <c r="W989" s="112">
        <v>2016</v>
      </c>
      <c r="X989" s="112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</row>
    <row r="990" spans="1:54" s="29" customFormat="1" ht="50.1" customHeight="1">
      <c r="A990" s="57" t="s">
        <v>5119</v>
      </c>
      <c r="B990" s="103" t="s">
        <v>5974</v>
      </c>
      <c r="C990" s="104" t="s">
        <v>3488</v>
      </c>
      <c r="D990" s="104" t="s">
        <v>666</v>
      </c>
      <c r="E990" s="104" t="s">
        <v>3489</v>
      </c>
      <c r="F990" s="104" t="s">
        <v>3490</v>
      </c>
      <c r="G990" s="118" t="s">
        <v>62</v>
      </c>
      <c r="H990" s="103">
        <v>0</v>
      </c>
      <c r="I990" s="118">
        <v>590000000</v>
      </c>
      <c r="J990" s="112" t="s">
        <v>5</v>
      </c>
      <c r="K990" s="112" t="s">
        <v>4232</v>
      </c>
      <c r="L990" s="112" t="s">
        <v>2932</v>
      </c>
      <c r="M990" s="118" t="s">
        <v>144</v>
      </c>
      <c r="N990" s="112" t="s">
        <v>2942</v>
      </c>
      <c r="O990" s="112" t="s">
        <v>2472</v>
      </c>
      <c r="P990" s="112">
        <v>796</v>
      </c>
      <c r="Q990" s="112" t="s">
        <v>57</v>
      </c>
      <c r="R990" s="106">
        <v>91</v>
      </c>
      <c r="S990" s="106">
        <v>1722</v>
      </c>
      <c r="T990" s="107">
        <v>0</v>
      </c>
      <c r="U990" s="107">
        <f>T990*1.12</f>
        <v>0</v>
      </c>
      <c r="V990" s="645"/>
      <c r="W990" s="112">
        <v>2016</v>
      </c>
      <c r="X990" s="112">
        <v>7.19</v>
      </c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</row>
    <row r="991" spans="1:54" s="29" customFormat="1" ht="50.1" customHeight="1">
      <c r="A991" s="57" t="s">
        <v>7449</v>
      </c>
      <c r="B991" s="103" t="s">
        <v>5974</v>
      </c>
      <c r="C991" s="104" t="s">
        <v>3488</v>
      </c>
      <c r="D991" s="104" t="s">
        <v>666</v>
      </c>
      <c r="E991" s="104" t="s">
        <v>3489</v>
      </c>
      <c r="F991" s="104" t="s">
        <v>3490</v>
      </c>
      <c r="G991" s="118" t="s">
        <v>631</v>
      </c>
      <c r="H991" s="103">
        <v>0</v>
      </c>
      <c r="I991" s="118">
        <v>590000000</v>
      </c>
      <c r="J991" s="112" t="s">
        <v>5</v>
      </c>
      <c r="K991" s="112" t="s">
        <v>4232</v>
      </c>
      <c r="L991" s="112" t="s">
        <v>2932</v>
      </c>
      <c r="M991" s="118" t="s">
        <v>144</v>
      </c>
      <c r="N991" s="112" t="s">
        <v>2942</v>
      </c>
      <c r="O991" s="112" t="s">
        <v>2472</v>
      </c>
      <c r="P991" s="112">
        <v>796</v>
      </c>
      <c r="Q991" s="112" t="s">
        <v>57</v>
      </c>
      <c r="R991" s="106">
        <v>91</v>
      </c>
      <c r="S991" s="106">
        <v>3130</v>
      </c>
      <c r="T991" s="107">
        <f t="shared" ref="T991" si="105">R991*S991</f>
        <v>284830</v>
      </c>
      <c r="U991" s="107">
        <f>T991*1.12</f>
        <v>319009.60000000003</v>
      </c>
      <c r="V991" s="645"/>
      <c r="W991" s="112">
        <v>2016</v>
      </c>
      <c r="X991" s="112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</row>
    <row r="992" spans="1:54" ht="50.1" customHeight="1">
      <c r="A992" s="102" t="s">
        <v>5120</v>
      </c>
      <c r="B992" s="103" t="s">
        <v>5974</v>
      </c>
      <c r="C992" s="103" t="s">
        <v>3491</v>
      </c>
      <c r="D992" s="104" t="s">
        <v>666</v>
      </c>
      <c r="E992" s="103" t="s">
        <v>3492</v>
      </c>
      <c r="F992" s="103" t="s">
        <v>3493</v>
      </c>
      <c r="G992" s="118" t="s">
        <v>62</v>
      </c>
      <c r="H992" s="103">
        <v>0</v>
      </c>
      <c r="I992" s="118" t="s">
        <v>13</v>
      </c>
      <c r="J992" s="112" t="s">
        <v>5</v>
      </c>
      <c r="K992" s="112" t="s">
        <v>4232</v>
      </c>
      <c r="L992" s="112" t="s">
        <v>2932</v>
      </c>
      <c r="M992" s="118" t="s">
        <v>144</v>
      </c>
      <c r="N992" s="112" t="s">
        <v>2942</v>
      </c>
      <c r="O992" s="112" t="s">
        <v>2472</v>
      </c>
      <c r="P992" s="112" t="s">
        <v>871</v>
      </c>
      <c r="Q992" s="112" t="s">
        <v>57</v>
      </c>
      <c r="R992" s="103">
        <v>72</v>
      </c>
      <c r="S992" s="263">
        <v>2104</v>
      </c>
      <c r="T992" s="107">
        <f t="shared" si="96"/>
        <v>151488</v>
      </c>
      <c r="U992" s="107">
        <f t="shared" si="97"/>
        <v>169666.56000000003</v>
      </c>
      <c r="V992" s="264"/>
      <c r="W992" s="112">
        <v>2016</v>
      </c>
      <c r="X992" s="264"/>
    </row>
    <row r="993" spans="1:44" s="29" customFormat="1" ht="50.1" customHeight="1">
      <c r="A993" s="57" t="s">
        <v>5121</v>
      </c>
      <c r="B993" s="103" t="s">
        <v>5974</v>
      </c>
      <c r="C993" s="104" t="s">
        <v>3491</v>
      </c>
      <c r="D993" s="104" t="s">
        <v>666</v>
      </c>
      <c r="E993" s="387" t="s">
        <v>3492</v>
      </c>
      <c r="F993" s="104" t="s">
        <v>3494</v>
      </c>
      <c r="G993" s="118" t="s">
        <v>62</v>
      </c>
      <c r="H993" s="103">
        <v>0</v>
      </c>
      <c r="I993" s="118">
        <v>590000000</v>
      </c>
      <c r="J993" s="112" t="s">
        <v>5</v>
      </c>
      <c r="K993" s="112" t="s">
        <v>4232</v>
      </c>
      <c r="L993" s="112" t="s">
        <v>2932</v>
      </c>
      <c r="M993" s="118" t="s">
        <v>144</v>
      </c>
      <c r="N993" s="112" t="s">
        <v>2942</v>
      </c>
      <c r="O993" s="112" t="s">
        <v>2472</v>
      </c>
      <c r="P993" s="112">
        <v>796</v>
      </c>
      <c r="Q993" s="112" t="s">
        <v>57</v>
      </c>
      <c r="R993" s="106">
        <v>70</v>
      </c>
      <c r="S993" s="106">
        <v>2104</v>
      </c>
      <c r="T993" s="107">
        <v>0</v>
      </c>
      <c r="U993" s="107">
        <f>T993*1.12</f>
        <v>0</v>
      </c>
      <c r="V993" s="123"/>
      <c r="W993" s="112">
        <v>2016</v>
      </c>
      <c r="X993" s="118">
        <v>7.19</v>
      </c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</row>
    <row r="994" spans="1:44" s="29" customFormat="1" ht="50.1" customHeight="1">
      <c r="A994" s="57" t="s">
        <v>7450</v>
      </c>
      <c r="B994" s="103" t="s">
        <v>5974</v>
      </c>
      <c r="C994" s="104" t="s">
        <v>3491</v>
      </c>
      <c r="D994" s="104" t="s">
        <v>666</v>
      </c>
      <c r="E994" s="104" t="s">
        <v>3492</v>
      </c>
      <c r="F994" s="104" t="s">
        <v>3494</v>
      </c>
      <c r="G994" s="118" t="s">
        <v>631</v>
      </c>
      <c r="H994" s="103">
        <v>0</v>
      </c>
      <c r="I994" s="118">
        <v>590000000</v>
      </c>
      <c r="J994" s="112" t="s">
        <v>5</v>
      </c>
      <c r="K994" s="112" t="s">
        <v>4232</v>
      </c>
      <c r="L994" s="112" t="s">
        <v>2932</v>
      </c>
      <c r="M994" s="118" t="s">
        <v>144</v>
      </c>
      <c r="N994" s="112" t="s">
        <v>2942</v>
      </c>
      <c r="O994" s="112" t="s">
        <v>2472</v>
      </c>
      <c r="P994" s="112">
        <v>796</v>
      </c>
      <c r="Q994" s="112" t="s">
        <v>57</v>
      </c>
      <c r="R994" s="106">
        <v>70</v>
      </c>
      <c r="S994" s="106">
        <v>2886</v>
      </c>
      <c r="T994" s="107">
        <f t="shared" ref="T994" si="106">R994*S994</f>
        <v>202020</v>
      </c>
      <c r="U994" s="107">
        <f>T994*1.12</f>
        <v>226262.40000000002</v>
      </c>
      <c r="V994" s="123"/>
      <c r="W994" s="112">
        <v>2016</v>
      </c>
      <c r="X994" s="118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</row>
    <row r="995" spans="1:44" s="29" customFormat="1" ht="50.1" customHeight="1">
      <c r="A995" s="57" t="s">
        <v>5122</v>
      </c>
      <c r="B995" s="103" t="s">
        <v>5974</v>
      </c>
      <c r="C995" s="104" t="s">
        <v>3495</v>
      </c>
      <c r="D995" s="104" t="s">
        <v>666</v>
      </c>
      <c r="E995" s="104" t="s">
        <v>3496</v>
      </c>
      <c r="F995" s="104" t="s">
        <v>3497</v>
      </c>
      <c r="G995" s="118" t="s">
        <v>62</v>
      </c>
      <c r="H995" s="103">
        <v>0</v>
      </c>
      <c r="I995" s="118">
        <v>590000000</v>
      </c>
      <c r="J995" s="112" t="s">
        <v>5</v>
      </c>
      <c r="K995" s="112" t="s">
        <v>4232</v>
      </c>
      <c r="L995" s="112" t="s">
        <v>2932</v>
      </c>
      <c r="M995" s="118" t="s">
        <v>144</v>
      </c>
      <c r="N995" s="112" t="s">
        <v>2942</v>
      </c>
      <c r="O995" s="112" t="s">
        <v>2472</v>
      </c>
      <c r="P995" s="112">
        <v>796</v>
      </c>
      <c r="Q995" s="112" t="s">
        <v>57</v>
      </c>
      <c r="R995" s="106">
        <v>15</v>
      </c>
      <c r="S995" s="106">
        <v>2579</v>
      </c>
      <c r="T995" s="107">
        <v>0</v>
      </c>
      <c r="U995" s="107">
        <f>T995*1.12</f>
        <v>0</v>
      </c>
      <c r="V995" s="123"/>
      <c r="W995" s="112">
        <v>2016</v>
      </c>
      <c r="X995" s="118">
        <v>7.19</v>
      </c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</row>
    <row r="996" spans="1:44" s="29" customFormat="1" ht="50.1" customHeight="1">
      <c r="A996" s="57" t="s">
        <v>7451</v>
      </c>
      <c r="B996" s="103" t="s">
        <v>5974</v>
      </c>
      <c r="C996" s="104" t="s">
        <v>3495</v>
      </c>
      <c r="D996" s="104" t="s">
        <v>666</v>
      </c>
      <c r="E996" s="104" t="s">
        <v>3496</v>
      </c>
      <c r="F996" s="104" t="s">
        <v>3497</v>
      </c>
      <c r="G996" s="118" t="s">
        <v>631</v>
      </c>
      <c r="H996" s="103">
        <v>0</v>
      </c>
      <c r="I996" s="118">
        <v>590000000</v>
      </c>
      <c r="J996" s="112" t="s">
        <v>5</v>
      </c>
      <c r="K996" s="112" t="s">
        <v>4232</v>
      </c>
      <c r="L996" s="112" t="s">
        <v>2932</v>
      </c>
      <c r="M996" s="118" t="s">
        <v>144</v>
      </c>
      <c r="N996" s="112" t="s">
        <v>2942</v>
      </c>
      <c r="O996" s="112" t="s">
        <v>2472</v>
      </c>
      <c r="P996" s="112">
        <v>796</v>
      </c>
      <c r="Q996" s="112" t="s">
        <v>57</v>
      </c>
      <c r="R996" s="106">
        <v>15</v>
      </c>
      <c r="S996" s="106">
        <v>4177</v>
      </c>
      <c r="T996" s="107">
        <f t="shared" ref="T996" si="107">R996*S996</f>
        <v>62655</v>
      </c>
      <c r="U996" s="107">
        <f>T996*1.12</f>
        <v>70173.600000000006</v>
      </c>
      <c r="V996" s="123"/>
      <c r="W996" s="112">
        <v>2016</v>
      </c>
      <c r="X996" s="118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</row>
    <row r="997" spans="1:44" ht="50.1" customHeight="1">
      <c r="A997" s="102" t="s">
        <v>5123</v>
      </c>
      <c r="B997" s="103" t="s">
        <v>5974</v>
      </c>
      <c r="C997" s="103" t="s">
        <v>3498</v>
      </c>
      <c r="D997" s="104" t="s">
        <v>666</v>
      </c>
      <c r="E997" s="103" t="s">
        <v>3499</v>
      </c>
      <c r="F997" s="103" t="s">
        <v>3500</v>
      </c>
      <c r="G997" s="118" t="s">
        <v>62</v>
      </c>
      <c r="H997" s="103">
        <v>0</v>
      </c>
      <c r="I997" s="118" t="s">
        <v>13</v>
      </c>
      <c r="J997" s="112" t="s">
        <v>5</v>
      </c>
      <c r="K997" s="112" t="s">
        <v>4232</v>
      </c>
      <c r="L997" s="112" t="s">
        <v>2932</v>
      </c>
      <c r="M997" s="118" t="s">
        <v>144</v>
      </c>
      <c r="N997" s="112" t="s">
        <v>2942</v>
      </c>
      <c r="O997" s="112" t="s">
        <v>2472</v>
      </c>
      <c r="P997" s="112" t="s">
        <v>871</v>
      </c>
      <c r="Q997" s="112" t="s">
        <v>57</v>
      </c>
      <c r="R997" s="103">
        <v>16</v>
      </c>
      <c r="S997" s="263">
        <v>2913</v>
      </c>
      <c r="T997" s="107">
        <f t="shared" si="96"/>
        <v>46608</v>
      </c>
      <c r="U997" s="107">
        <f t="shared" si="97"/>
        <v>52200.960000000006</v>
      </c>
      <c r="V997" s="264"/>
      <c r="W997" s="112">
        <v>2016</v>
      </c>
      <c r="X997" s="264"/>
    </row>
    <row r="998" spans="1:44" s="29" customFormat="1" ht="50.1" customHeight="1">
      <c r="A998" s="57" t="s">
        <v>5124</v>
      </c>
      <c r="B998" s="103" t="s">
        <v>5974</v>
      </c>
      <c r="C998" s="104" t="s">
        <v>3498</v>
      </c>
      <c r="D998" s="104" t="s">
        <v>666</v>
      </c>
      <c r="E998" s="104" t="s">
        <v>3499</v>
      </c>
      <c r="F998" s="104" t="s">
        <v>3501</v>
      </c>
      <c r="G998" s="118" t="s">
        <v>62</v>
      </c>
      <c r="H998" s="103">
        <v>0</v>
      </c>
      <c r="I998" s="118">
        <v>590000000</v>
      </c>
      <c r="J998" s="112" t="s">
        <v>5</v>
      </c>
      <c r="K998" s="112" t="s">
        <v>4232</v>
      </c>
      <c r="L998" s="112" t="s">
        <v>2932</v>
      </c>
      <c r="M998" s="118" t="s">
        <v>144</v>
      </c>
      <c r="N998" s="112" t="s">
        <v>2942</v>
      </c>
      <c r="O998" s="112" t="s">
        <v>2472</v>
      </c>
      <c r="P998" s="112">
        <v>796</v>
      </c>
      <c r="Q998" s="112" t="s">
        <v>57</v>
      </c>
      <c r="R998" s="106">
        <v>15</v>
      </c>
      <c r="S998" s="106">
        <v>2913</v>
      </c>
      <c r="T998" s="107">
        <v>0</v>
      </c>
      <c r="U998" s="107">
        <f t="shared" ref="U998:U1007" si="108">T998*1.12</f>
        <v>0</v>
      </c>
      <c r="V998" s="123"/>
      <c r="W998" s="112">
        <v>2016</v>
      </c>
      <c r="X998" s="118">
        <v>7.19</v>
      </c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</row>
    <row r="999" spans="1:44" s="29" customFormat="1" ht="50.1" customHeight="1">
      <c r="A999" s="57" t="s">
        <v>7452</v>
      </c>
      <c r="B999" s="103" t="s">
        <v>5974</v>
      </c>
      <c r="C999" s="104" t="s">
        <v>3498</v>
      </c>
      <c r="D999" s="104" t="s">
        <v>666</v>
      </c>
      <c r="E999" s="104" t="s">
        <v>3499</v>
      </c>
      <c r="F999" s="104" t="s">
        <v>3501</v>
      </c>
      <c r="G999" s="118" t="s">
        <v>631</v>
      </c>
      <c r="H999" s="103">
        <v>0</v>
      </c>
      <c r="I999" s="118">
        <v>590000000</v>
      </c>
      <c r="J999" s="112" t="s">
        <v>5</v>
      </c>
      <c r="K999" s="112" t="s">
        <v>4232</v>
      </c>
      <c r="L999" s="112" t="s">
        <v>2932</v>
      </c>
      <c r="M999" s="118" t="s">
        <v>144</v>
      </c>
      <c r="N999" s="112" t="s">
        <v>2942</v>
      </c>
      <c r="O999" s="112" t="s">
        <v>2472</v>
      </c>
      <c r="P999" s="112">
        <v>796</v>
      </c>
      <c r="Q999" s="112" t="s">
        <v>57</v>
      </c>
      <c r="R999" s="106">
        <v>15</v>
      </c>
      <c r="S999" s="106">
        <v>4820</v>
      </c>
      <c r="T999" s="107">
        <f t="shared" ref="T999" si="109">R999*S999</f>
        <v>72300</v>
      </c>
      <c r="U999" s="107">
        <f t="shared" si="108"/>
        <v>80976.000000000015</v>
      </c>
      <c r="V999" s="123"/>
      <c r="W999" s="112">
        <v>2016</v>
      </c>
      <c r="X999" s="118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</row>
    <row r="1000" spans="1:44" s="29" customFormat="1" ht="50.1" customHeight="1">
      <c r="A1000" s="57" t="s">
        <v>5125</v>
      </c>
      <c r="B1000" s="103" t="s">
        <v>5974</v>
      </c>
      <c r="C1000" s="104" t="s">
        <v>3498</v>
      </c>
      <c r="D1000" s="104" t="s">
        <v>666</v>
      </c>
      <c r="E1000" s="104" t="s">
        <v>3499</v>
      </c>
      <c r="F1000" s="104" t="s">
        <v>3502</v>
      </c>
      <c r="G1000" s="118" t="s">
        <v>62</v>
      </c>
      <c r="H1000" s="103">
        <v>0</v>
      </c>
      <c r="I1000" s="118">
        <v>590000000</v>
      </c>
      <c r="J1000" s="112" t="s">
        <v>5</v>
      </c>
      <c r="K1000" s="112" t="s">
        <v>4232</v>
      </c>
      <c r="L1000" s="112" t="s">
        <v>2932</v>
      </c>
      <c r="M1000" s="118" t="s">
        <v>144</v>
      </c>
      <c r="N1000" s="112" t="s">
        <v>2942</v>
      </c>
      <c r="O1000" s="112" t="s">
        <v>2472</v>
      </c>
      <c r="P1000" s="112">
        <v>796</v>
      </c>
      <c r="Q1000" s="112" t="s">
        <v>57</v>
      </c>
      <c r="R1000" s="106">
        <v>76</v>
      </c>
      <c r="S1000" s="106">
        <v>1084</v>
      </c>
      <c r="T1000" s="107">
        <v>0</v>
      </c>
      <c r="U1000" s="107">
        <f t="shared" si="108"/>
        <v>0</v>
      </c>
      <c r="V1000" s="645"/>
      <c r="W1000" s="112">
        <v>2016</v>
      </c>
      <c r="X1000" s="112">
        <v>7.19</v>
      </c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</row>
    <row r="1001" spans="1:44" s="29" customFormat="1" ht="50.1" customHeight="1">
      <c r="A1001" s="57" t="s">
        <v>7453</v>
      </c>
      <c r="B1001" s="103" t="s">
        <v>5974</v>
      </c>
      <c r="C1001" s="104" t="s">
        <v>3498</v>
      </c>
      <c r="D1001" s="104" t="s">
        <v>666</v>
      </c>
      <c r="E1001" s="104" t="s">
        <v>3499</v>
      </c>
      <c r="F1001" s="104" t="s">
        <v>3502</v>
      </c>
      <c r="G1001" s="118" t="s">
        <v>631</v>
      </c>
      <c r="H1001" s="103">
        <v>0</v>
      </c>
      <c r="I1001" s="118">
        <v>590000000</v>
      </c>
      <c r="J1001" s="112" t="s">
        <v>5</v>
      </c>
      <c r="K1001" s="112" t="s">
        <v>4232</v>
      </c>
      <c r="L1001" s="112" t="s">
        <v>2932</v>
      </c>
      <c r="M1001" s="118" t="s">
        <v>144</v>
      </c>
      <c r="N1001" s="112" t="s">
        <v>2942</v>
      </c>
      <c r="O1001" s="112" t="s">
        <v>2472</v>
      </c>
      <c r="P1001" s="112">
        <v>796</v>
      </c>
      <c r="Q1001" s="112" t="s">
        <v>57</v>
      </c>
      <c r="R1001" s="106">
        <v>76</v>
      </c>
      <c r="S1001" s="106">
        <v>1469</v>
      </c>
      <c r="T1001" s="107">
        <f t="shared" ref="T1001" si="110">R1001*S1001</f>
        <v>111644</v>
      </c>
      <c r="U1001" s="107">
        <f t="shared" si="108"/>
        <v>125041.28000000001</v>
      </c>
      <c r="V1001" s="645"/>
      <c r="W1001" s="112">
        <v>2016</v>
      </c>
      <c r="X1001" s="112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</row>
    <row r="1002" spans="1:44" s="29" customFormat="1" ht="50.1" customHeight="1">
      <c r="A1002" s="57" t="s">
        <v>5126</v>
      </c>
      <c r="B1002" s="103" t="s">
        <v>5974</v>
      </c>
      <c r="C1002" s="104" t="s">
        <v>3498</v>
      </c>
      <c r="D1002" s="104" t="s">
        <v>666</v>
      </c>
      <c r="E1002" s="104" t="s">
        <v>3499</v>
      </c>
      <c r="F1002" s="104" t="s">
        <v>3503</v>
      </c>
      <c r="G1002" s="118" t="s">
        <v>62</v>
      </c>
      <c r="H1002" s="103">
        <v>0</v>
      </c>
      <c r="I1002" s="118">
        <v>590000000</v>
      </c>
      <c r="J1002" s="112" t="s">
        <v>5</v>
      </c>
      <c r="K1002" s="112" t="s">
        <v>4232</v>
      </c>
      <c r="L1002" s="112" t="s">
        <v>2932</v>
      </c>
      <c r="M1002" s="118" t="s">
        <v>144</v>
      </c>
      <c r="N1002" s="112" t="s">
        <v>2942</v>
      </c>
      <c r="O1002" s="112" t="s">
        <v>2472</v>
      </c>
      <c r="P1002" s="112">
        <v>796</v>
      </c>
      <c r="Q1002" s="112" t="s">
        <v>57</v>
      </c>
      <c r="R1002" s="106">
        <v>3</v>
      </c>
      <c r="S1002" s="106">
        <v>3144</v>
      </c>
      <c r="T1002" s="107">
        <v>0</v>
      </c>
      <c r="U1002" s="107">
        <f t="shared" si="108"/>
        <v>0</v>
      </c>
      <c r="V1002" s="646"/>
      <c r="W1002" s="112">
        <v>2016</v>
      </c>
      <c r="X1002" s="112">
        <v>7.19</v>
      </c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</row>
    <row r="1003" spans="1:44" s="29" customFormat="1" ht="50.1" customHeight="1">
      <c r="A1003" s="57" t="s">
        <v>7454</v>
      </c>
      <c r="B1003" s="103" t="s">
        <v>5974</v>
      </c>
      <c r="C1003" s="104" t="s">
        <v>3498</v>
      </c>
      <c r="D1003" s="104" t="s">
        <v>666</v>
      </c>
      <c r="E1003" s="104" t="s">
        <v>3499</v>
      </c>
      <c r="F1003" s="104" t="s">
        <v>3503</v>
      </c>
      <c r="G1003" s="118" t="s">
        <v>631</v>
      </c>
      <c r="H1003" s="103">
        <v>0</v>
      </c>
      <c r="I1003" s="118">
        <v>590000000</v>
      </c>
      <c r="J1003" s="112" t="s">
        <v>5</v>
      </c>
      <c r="K1003" s="112" t="s">
        <v>4232</v>
      </c>
      <c r="L1003" s="112" t="s">
        <v>2932</v>
      </c>
      <c r="M1003" s="118" t="s">
        <v>144</v>
      </c>
      <c r="N1003" s="112" t="s">
        <v>2942</v>
      </c>
      <c r="O1003" s="112" t="s">
        <v>2472</v>
      </c>
      <c r="P1003" s="112">
        <v>796</v>
      </c>
      <c r="Q1003" s="112" t="s">
        <v>57</v>
      </c>
      <c r="R1003" s="106">
        <v>3</v>
      </c>
      <c r="S1003" s="106">
        <v>5084</v>
      </c>
      <c r="T1003" s="107">
        <f t="shared" ref="T1003" si="111">R1003*S1003</f>
        <v>15252</v>
      </c>
      <c r="U1003" s="107">
        <f t="shared" si="108"/>
        <v>17082.240000000002</v>
      </c>
      <c r="V1003" s="646"/>
      <c r="W1003" s="112">
        <v>2016</v>
      </c>
      <c r="X1003" s="112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</row>
    <row r="1004" spans="1:44" s="29" customFormat="1" ht="50.1" customHeight="1">
      <c r="A1004" s="57" t="s">
        <v>5127</v>
      </c>
      <c r="B1004" s="103" t="s">
        <v>5974</v>
      </c>
      <c r="C1004" s="104" t="s">
        <v>3495</v>
      </c>
      <c r="D1004" s="104" t="s">
        <v>666</v>
      </c>
      <c r="E1004" s="104" t="s">
        <v>3496</v>
      </c>
      <c r="F1004" s="104" t="s">
        <v>3504</v>
      </c>
      <c r="G1004" s="118" t="s">
        <v>62</v>
      </c>
      <c r="H1004" s="103">
        <v>0</v>
      </c>
      <c r="I1004" s="118">
        <v>590000000</v>
      </c>
      <c r="J1004" s="112" t="s">
        <v>5</v>
      </c>
      <c r="K1004" s="112" t="s">
        <v>4232</v>
      </c>
      <c r="L1004" s="112" t="s">
        <v>2932</v>
      </c>
      <c r="M1004" s="118" t="s">
        <v>144</v>
      </c>
      <c r="N1004" s="112" t="s">
        <v>2942</v>
      </c>
      <c r="O1004" s="112" t="s">
        <v>2472</v>
      </c>
      <c r="P1004" s="112">
        <v>796</v>
      </c>
      <c r="Q1004" s="112" t="s">
        <v>57</v>
      </c>
      <c r="R1004" s="106">
        <v>3</v>
      </c>
      <c r="S1004" s="106">
        <v>2997</v>
      </c>
      <c r="T1004" s="107">
        <v>0</v>
      </c>
      <c r="U1004" s="107">
        <f t="shared" si="108"/>
        <v>0</v>
      </c>
      <c r="V1004" s="123"/>
      <c r="W1004" s="112">
        <v>2016</v>
      </c>
      <c r="X1004" s="118">
        <v>7.19</v>
      </c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</row>
    <row r="1005" spans="1:44" s="29" customFormat="1" ht="50.1" customHeight="1">
      <c r="A1005" s="57" t="s">
        <v>7455</v>
      </c>
      <c r="B1005" s="103" t="s">
        <v>5974</v>
      </c>
      <c r="C1005" s="104" t="s">
        <v>3495</v>
      </c>
      <c r="D1005" s="104" t="s">
        <v>666</v>
      </c>
      <c r="E1005" s="104" t="s">
        <v>3496</v>
      </c>
      <c r="F1005" s="104" t="s">
        <v>3504</v>
      </c>
      <c r="G1005" s="118" t="s">
        <v>631</v>
      </c>
      <c r="H1005" s="103">
        <v>0</v>
      </c>
      <c r="I1005" s="118">
        <v>590000000</v>
      </c>
      <c r="J1005" s="112" t="s">
        <v>5</v>
      </c>
      <c r="K1005" s="112" t="s">
        <v>4232</v>
      </c>
      <c r="L1005" s="112" t="s">
        <v>2932</v>
      </c>
      <c r="M1005" s="118" t="s">
        <v>144</v>
      </c>
      <c r="N1005" s="112" t="s">
        <v>2942</v>
      </c>
      <c r="O1005" s="112" t="s">
        <v>2472</v>
      </c>
      <c r="P1005" s="112">
        <v>796</v>
      </c>
      <c r="Q1005" s="112" t="s">
        <v>57</v>
      </c>
      <c r="R1005" s="106">
        <v>3</v>
      </c>
      <c r="S1005" s="106">
        <v>5990</v>
      </c>
      <c r="T1005" s="107">
        <f t="shared" ref="T1005" si="112">R1005*S1005</f>
        <v>17970</v>
      </c>
      <c r="U1005" s="107">
        <f t="shared" si="108"/>
        <v>20126.400000000001</v>
      </c>
      <c r="V1005" s="123"/>
      <c r="W1005" s="112">
        <v>2016</v>
      </c>
      <c r="X1005" s="118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</row>
    <row r="1006" spans="1:44" s="29" customFormat="1" ht="50.1" customHeight="1">
      <c r="A1006" s="57" t="s">
        <v>5128</v>
      </c>
      <c r="B1006" s="103" t="s">
        <v>5974</v>
      </c>
      <c r="C1006" s="104" t="s">
        <v>3442</v>
      </c>
      <c r="D1006" s="104" t="s">
        <v>666</v>
      </c>
      <c r="E1006" s="387" t="s">
        <v>3443</v>
      </c>
      <c r="F1006" s="104" t="s">
        <v>3505</v>
      </c>
      <c r="G1006" s="118" t="s">
        <v>62</v>
      </c>
      <c r="H1006" s="103">
        <v>0</v>
      </c>
      <c r="I1006" s="118">
        <v>590000000</v>
      </c>
      <c r="J1006" s="112" t="s">
        <v>5</v>
      </c>
      <c r="K1006" s="112" t="s">
        <v>4232</v>
      </c>
      <c r="L1006" s="112" t="s">
        <v>2932</v>
      </c>
      <c r="M1006" s="118" t="s">
        <v>144</v>
      </c>
      <c r="N1006" s="112" t="s">
        <v>2942</v>
      </c>
      <c r="O1006" s="112" t="s">
        <v>2472</v>
      </c>
      <c r="P1006" s="112">
        <v>796</v>
      </c>
      <c r="Q1006" s="112" t="s">
        <v>57</v>
      </c>
      <c r="R1006" s="106">
        <v>2</v>
      </c>
      <c r="S1006" s="106">
        <v>4341</v>
      </c>
      <c r="T1006" s="107">
        <v>0</v>
      </c>
      <c r="U1006" s="107">
        <f t="shared" si="108"/>
        <v>0</v>
      </c>
      <c r="V1006" s="123"/>
      <c r="W1006" s="112">
        <v>2016</v>
      </c>
      <c r="X1006" s="118" t="s">
        <v>7432</v>
      </c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</row>
    <row r="1007" spans="1:44" s="29" customFormat="1" ht="50.1" customHeight="1">
      <c r="A1007" s="57" t="s">
        <v>7456</v>
      </c>
      <c r="B1007" s="103" t="s">
        <v>5974</v>
      </c>
      <c r="C1007" s="104" t="s">
        <v>3442</v>
      </c>
      <c r="D1007" s="104" t="s">
        <v>666</v>
      </c>
      <c r="E1007" s="104" t="s">
        <v>3443</v>
      </c>
      <c r="F1007" s="104" t="s">
        <v>3505</v>
      </c>
      <c r="G1007" s="118" t="s">
        <v>631</v>
      </c>
      <c r="H1007" s="103">
        <v>0</v>
      </c>
      <c r="I1007" s="118">
        <v>590000000</v>
      </c>
      <c r="J1007" s="112" t="s">
        <v>5</v>
      </c>
      <c r="K1007" s="112" t="s">
        <v>4232</v>
      </c>
      <c r="L1007" s="112" t="s">
        <v>2932</v>
      </c>
      <c r="M1007" s="118" t="s">
        <v>144</v>
      </c>
      <c r="N1007" s="112" t="s">
        <v>2942</v>
      </c>
      <c r="O1007" s="112" t="s">
        <v>2472</v>
      </c>
      <c r="P1007" s="112">
        <v>796</v>
      </c>
      <c r="Q1007" s="112" t="s">
        <v>57</v>
      </c>
      <c r="R1007" s="106">
        <v>4</v>
      </c>
      <c r="S1007" s="106">
        <v>7260</v>
      </c>
      <c r="T1007" s="107">
        <f t="shared" ref="T1007" si="113">R1007*S1007</f>
        <v>29040</v>
      </c>
      <c r="U1007" s="107">
        <f t="shared" si="108"/>
        <v>32524.800000000003</v>
      </c>
      <c r="V1007" s="123"/>
      <c r="W1007" s="112">
        <v>2016</v>
      </c>
      <c r="X1007" s="118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</row>
    <row r="1008" spans="1:44" ht="50.1" customHeight="1">
      <c r="A1008" s="102" t="s">
        <v>5129</v>
      </c>
      <c r="B1008" s="103" t="s">
        <v>5974</v>
      </c>
      <c r="C1008" s="103" t="s">
        <v>3506</v>
      </c>
      <c r="D1008" s="104" t="s">
        <v>666</v>
      </c>
      <c r="E1008" s="103" t="s">
        <v>3507</v>
      </c>
      <c r="F1008" s="103" t="s">
        <v>3508</v>
      </c>
      <c r="G1008" s="118" t="s">
        <v>62</v>
      </c>
      <c r="H1008" s="103">
        <v>0</v>
      </c>
      <c r="I1008" s="118" t="s">
        <v>13</v>
      </c>
      <c r="J1008" s="112" t="s">
        <v>5</v>
      </c>
      <c r="K1008" s="112" t="s">
        <v>4232</v>
      </c>
      <c r="L1008" s="112" t="s">
        <v>2932</v>
      </c>
      <c r="M1008" s="118" t="s">
        <v>144</v>
      </c>
      <c r="N1008" s="112" t="s">
        <v>2942</v>
      </c>
      <c r="O1008" s="112" t="s">
        <v>2472</v>
      </c>
      <c r="P1008" s="112" t="s">
        <v>871</v>
      </c>
      <c r="Q1008" s="112" t="s">
        <v>57</v>
      </c>
      <c r="R1008" s="103">
        <v>28</v>
      </c>
      <c r="S1008" s="139">
        <v>9987</v>
      </c>
      <c r="T1008" s="107">
        <f t="shared" si="96"/>
        <v>279636</v>
      </c>
      <c r="U1008" s="107">
        <f t="shared" si="97"/>
        <v>313192.32000000001</v>
      </c>
      <c r="V1008" s="123"/>
      <c r="W1008" s="112">
        <v>2016</v>
      </c>
      <c r="X1008" s="123"/>
    </row>
    <row r="1009" spans="1:44" s="29" customFormat="1" ht="50.1" customHeight="1">
      <c r="A1009" s="57" t="s">
        <v>5130</v>
      </c>
      <c r="B1009" s="103" t="s">
        <v>5974</v>
      </c>
      <c r="C1009" s="104" t="s">
        <v>3509</v>
      </c>
      <c r="D1009" s="104" t="s">
        <v>666</v>
      </c>
      <c r="E1009" s="104" t="s">
        <v>3510</v>
      </c>
      <c r="F1009" s="104" t="s">
        <v>3511</v>
      </c>
      <c r="G1009" s="118" t="s">
        <v>62</v>
      </c>
      <c r="H1009" s="103">
        <v>0</v>
      </c>
      <c r="I1009" s="118">
        <v>590000000</v>
      </c>
      <c r="J1009" s="112" t="s">
        <v>5</v>
      </c>
      <c r="K1009" s="112" t="s">
        <v>4232</v>
      </c>
      <c r="L1009" s="112" t="s">
        <v>2932</v>
      </c>
      <c r="M1009" s="118" t="s">
        <v>144</v>
      </c>
      <c r="N1009" s="112" t="s">
        <v>2942</v>
      </c>
      <c r="O1009" s="112" t="s">
        <v>2472</v>
      </c>
      <c r="P1009" s="112">
        <v>796</v>
      </c>
      <c r="Q1009" s="112" t="s">
        <v>57</v>
      </c>
      <c r="R1009" s="106">
        <v>84</v>
      </c>
      <c r="S1009" s="106">
        <v>7203</v>
      </c>
      <c r="T1009" s="107">
        <v>0</v>
      </c>
      <c r="U1009" s="107">
        <f>T1009*1.12</f>
        <v>0</v>
      </c>
      <c r="V1009" s="123"/>
      <c r="W1009" s="112">
        <v>2016</v>
      </c>
      <c r="X1009" s="118">
        <v>7.19</v>
      </c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</row>
    <row r="1010" spans="1:44" s="29" customFormat="1" ht="50.1" customHeight="1">
      <c r="A1010" s="57" t="s">
        <v>7457</v>
      </c>
      <c r="B1010" s="103" t="s">
        <v>5974</v>
      </c>
      <c r="C1010" s="104" t="s">
        <v>3509</v>
      </c>
      <c r="D1010" s="104" t="s">
        <v>666</v>
      </c>
      <c r="E1010" s="104" t="s">
        <v>3510</v>
      </c>
      <c r="F1010" s="104" t="s">
        <v>3511</v>
      </c>
      <c r="G1010" s="118" t="s">
        <v>631</v>
      </c>
      <c r="H1010" s="103">
        <v>0</v>
      </c>
      <c r="I1010" s="118">
        <v>590000000</v>
      </c>
      <c r="J1010" s="112" t="s">
        <v>5</v>
      </c>
      <c r="K1010" s="112" t="s">
        <v>4232</v>
      </c>
      <c r="L1010" s="112" t="s">
        <v>2932</v>
      </c>
      <c r="M1010" s="118" t="s">
        <v>144</v>
      </c>
      <c r="N1010" s="112" t="s">
        <v>2942</v>
      </c>
      <c r="O1010" s="112" t="s">
        <v>2472</v>
      </c>
      <c r="P1010" s="112">
        <v>796</v>
      </c>
      <c r="Q1010" s="112" t="s">
        <v>57</v>
      </c>
      <c r="R1010" s="106">
        <v>84</v>
      </c>
      <c r="S1010" s="106">
        <v>11616</v>
      </c>
      <c r="T1010" s="107">
        <f t="shared" ref="T1010" si="114">R1010*S1010</f>
        <v>975744</v>
      </c>
      <c r="U1010" s="107">
        <f>T1010*1.12</f>
        <v>1092833.28</v>
      </c>
      <c r="V1010" s="123"/>
      <c r="W1010" s="112">
        <v>2016</v>
      </c>
      <c r="X1010" s="118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</row>
    <row r="1011" spans="1:44" ht="50.1" customHeight="1">
      <c r="A1011" s="102" t="s">
        <v>5131</v>
      </c>
      <c r="B1011" s="103" t="s">
        <v>5974</v>
      </c>
      <c r="C1011" s="103" t="s">
        <v>3491</v>
      </c>
      <c r="D1011" s="104" t="s">
        <v>666</v>
      </c>
      <c r="E1011" s="103" t="s">
        <v>3492</v>
      </c>
      <c r="F1011" s="103" t="s">
        <v>3512</v>
      </c>
      <c r="G1011" s="118" t="s">
        <v>62</v>
      </c>
      <c r="H1011" s="103">
        <v>0</v>
      </c>
      <c r="I1011" s="118" t="s">
        <v>13</v>
      </c>
      <c r="J1011" s="112" t="s">
        <v>5</v>
      </c>
      <c r="K1011" s="112" t="s">
        <v>4232</v>
      </c>
      <c r="L1011" s="112" t="s">
        <v>2932</v>
      </c>
      <c r="M1011" s="118" t="s">
        <v>144</v>
      </c>
      <c r="N1011" s="112" t="s">
        <v>2942</v>
      </c>
      <c r="O1011" s="112" t="s">
        <v>2472</v>
      </c>
      <c r="P1011" s="112" t="s">
        <v>871</v>
      </c>
      <c r="Q1011" s="112" t="s">
        <v>57</v>
      </c>
      <c r="R1011" s="103">
        <v>8</v>
      </c>
      <c r="S1011" s="139">
        <v>20500</v>
      </c>
      <c r="T1011" s="107">
        <f t="shared" si="96"/>
        <v>164000</v>
      </c>
      <c r="U1011" s="107">
        <f t="shared" si="97"/>
        <v>183680.00000000003</v>
      </c>
      <c r="V1011" s="123"/>
      <c r="W1011" s="112">
        <v>2016</v>
      </c>
      <c r="X1011" s="123"/>
    </row>
    <row r="1012" spans="1:44" s="1" customFormat="1" ht="50.1" customHeight="1">
      <c r="A1012" s="102" t="s">
        <v>5132</v>
      </c>
      <c r="B1012" s="103" t="s">
        <v>5974</v>
      </c>
      <c r="C1012" s="103" t="s">
        <v>3442</v>
      </c>
      <c r="D1012" s="104" t="s">
        <v>666</v>
      </c>
      <c r="E1012" s="112" t="s">
        <v>3443</v>
      </c>
      <c r="F1012" s="103" t="s">
        <v>3519</v>
      </c>
      <c r="G1012" s="118" t="s">
        <v>62</v>
      </c>
      <c r="H1012" s="103">
        <v>0</v>
      </c>
      <c r="I1012" s="118" t="s">
        <v>13</v>
      </c>
      <c r="J1012" s="112" t="s">
        <v>5</v>
      </c>
      <c r="K1012" s="112" t="s">
        <v>4232</v>
      </c>
      <c r="L1012" s="112" t="s">
        <v>2932</v>
      </c>
      <c r="M1012" s="118" t="s">
        <v>144</v>
      </c>
      <c r="N1012" s="112" t="s">
        <v>2942</v>
      </c>
      <c r="O1012" s="112" t="s">
        <v>2472</v>
      </c>
      <c r="P1012" s="112" t="s">
        <v>871</v>
      </c>
      <c r="Q1012" s="112" t="s">
        <v>57</v>
      </c>
      <c r="R1012" s="103">
        <v>4</v>
      </c>
      <c r="S1012" s="139">
        <v>7071</v>
      </c>
      <c r="T1012" s="107">
        <f t="shared" si="96"/>
        <v>28284</v>
      </c>
      <c r="U1012" s="107">
        <f t="shared" si="97"/>
        <v>31678.080000000002</v>
      </c>
      <c r="V1012" s="123"/>
      <c r="W1012" s="112">
        <v>2016</v>
      </c>
      <c r="X1012" s="123"/>
    </row>
    <row r="1013" spans="1:44" s="1" customFormat="1" ht="50.1" customHeight="1">
      <c r="A1013" s="102" t="s">
        <v>5133</v>
      </c>
      <c r="B1013" s="103" t="s">
        <v>5974</v>
      </c>
      <c r="C1013" s="103" t="s">
        <v>3506</v>
      </c>
      <c r="D1013" s="105" t="s">
        <v>666</v>
      </c>
      <c r="E1013" s="103" t="s">
        <v>3507</v>
      </c>
      <c r="F1013" s="103" t="s">
        <v>3520</v>
      </c>
      <c r="G1013" s="118" t="s">
        <v>62</v>
      </c>
      <c r="H1013" s="103">
        <v>0</v>
      </c>
      <c r="I1013" s="118" t="s">
        <v>13</v>
      </c>
      <c r="J1013" s="112" t="s">
        <v>5</v>
      </c>
      <c r="K1013" s="112" t="s">
        <v>4232</v>
      </c>
      <c r="L1013" s="112" t="s">
        <v>2932</v>
      </c>
      <c r="M1013" s="118" t="s">
        <v>144</v>
      </c>
      <c r="N1013" s="112" t="s">
        <v>2942</v>
      </c>
      <c r="O1013" s="112" t="s">
        <v>2472</v>
      </c>
      <c r="P1013" s="112" t="s">
        <v>871</v>
      </c>
      <c r="Q1013" s="112" t="s">
        <v>57</v>
      </c>
      <c r="R1013" s="103">
        <v>4</v>
      </c>
      <c r="S1013" s="139">
        <v>13340</v>
      </c>
      <c r="T1013" s="107">
        <f t="shared" si="96"/>
        <v>53360</v>
      </c>
      <c r="U1013" s="107">
        <f t="shared" si="97"/>
        <v>59763.200000000004</v>
      </c>
      <c r="V1013" s="123"/>
      <c r="W1013" s="112">
        <v>2016</v>
      </c>
      <c r="X1013" s="123"/>
    </row>
    <row r="1014" spans="1:44" s="1" customFormat="1" ht="50.1" customHeight="1">
      <c r="A1014" s="102" t="s">
        <v>5134</v>
      </c>
      <c r="B1014" s="103" t="s">
        <v>5974</v>
      </c>
      <c r="C1014" s="103" t="s">
        <v>3524</v>
      </c>
      <c r="D1014" s="104" t="s">
        <v>666</v>
      </c>
      <c r="E1014" s="103" t="s">
        <v>3525</v>
      </c>
      <c r="F1014" s="103" t="s">
        <v>3526</v>
      </c>
      <c r="G1014" s="118" t="s">
        <v>62</v>
      </c>
      <c r="H1014" s="103">
        <v>0</v>
      </c>
      <c r="I1014" s="118" t="s">
        <v>13</v>
      </c>
      <c r="J1014" s="112" t="s">
        <v>5</v>
      </c>
      <c r="K1014" s="112" t="s">
        <v>4232</v>
      </c>
      <c r="L1014" s="112" t="s">
        <v>2932</v>
      </c>
      <c r="M1014" s="118" t="s">
        <v>144</v>
      </c>
      <c r="N1014" s="112" t="s">
        <v>2942</v>
      </c>
      <c r="O1014" s="112" t="s">
        <v>2472</v>
      </c>
      <c r="P1014" s="112" t="s">
        <v>871</v>
      </c>
      <c r="Q1014" s="112" t="s">
        <v>57</v>
      </c>
      <c r="R1014" s="103">
        <v>8</v>
      </c>
      <c r="S1014" s="139">
        <v>66146</v>
      </c>
      <c r="T1014" s="107">
        <f t="shared" si="96"/>
        <v>529168</v>
      </c>
      <c r="U1014" s="107">
        <f t="shared" si="97"/>
        <v>592668.16000000003</v>
      </c>
      <c r="V1014" s="123"/>
      <c r="W1014" s="112">
        <v>2016</v>
      </c>
      <c r="X1014" s="123"/>
    </row>
    <row r="1015" spans="1:44" s="1" customFormat="1" ht="50.1" customHeight="1">
      <c r="A1015" s="102" t="s">
        <v>5135</v>
      </c>
      <c r="B1015" s="103" t="s">
        <v>5974</v>
      </c>
      <c r="C1015" s="104" t="s">
        <v>627</v>
      </c>
      <c r="D1015" s="104" t="s">
        <v>628</v>
      </c>
      <c r="E1015" s="104" t="s">
        <v>629</v>
      </c>
      <c r="F1015" s="104" t="s">
        <v>630</v>
      </c>
      <c r="G1015" s="118" t="s">
        <v>62</v>
      </c>
      <c r="H1015" s="103">
        <v>0</v>
      </c>
      <c r="I1015" s="105" t="s">
        <v>13</v>
      </c>
      <c r="J1015" s="105" t="s">
        <v>5</v>
      </c>
      <c r="K1015" s="104" t="s">
        <v>6</v>
      </c>
      <c r="L1015" s="104" t="s">
        <v>622</v>
      </c>
      <c r="M1015" s="104" t="s">
        <v>54</v>
      </c>
      <c r="N1015" s="104" t="s">
        <v>632</v>
      </c>
      <c r="O1015" s="104" t="s">
        <v>2102</v>
      </c>
      <c r="P1015" s="105">
        <v>796</v>
      </c>
      <c r="Q1015" s="104" t="s">
        <v>57</v>
      </c>
      <c r="R1015" s="106">
        <v>10</v>
      </c>
      <c r="S1015" s="106">
        <v>73.05</v>
      </c>
      <c r="T1015" s="107">
        <f t="shared" si="96"/>
        <v>730.5</v>
      </c>
      <c r="U1015" s="107">
        <f t="shared" si="97"/>
        <v>818.16000000000008</v>
      </c>
      <c r="V1015" s="108"/>
      <c r="W1015" s="112">
        <v>2016</v>
      </c>
      <c r="X1015" s="103"/>
    </row>
    <row r="1016" spans="1:44" s="1" customFormat="1" ht="50.1" customHeight="1">
      <c r="A1016" s="102" t="s">
        <v>5136</v>
      </c>
      <c r="B1016" s="103" t="s">
        <v>5974</v>
      </c>
      <c r="C1016" s="104" t="s">
        <v>627</v>
      </c>
      <c r="D1016" s="104" t="s">
        <v>628</v>
      </c>
      <c r="E1016" s="104" t="s">
        <v>629</v>
      </c>
      <c r="F1016" s="104" t="s">
        <v>633</v>
      </c>
      <c r="G1016" s="118" t="s">
        <v>62</v>
      </c>
      <c r="H1016" s="103">
        <v>0</v>
      </c>
      <c r="I1016" s="105" t="s">
        <v>13</v>
      </c>
      <c r="J1016" s="105" t="s">
        <v>5</v>
      </c>
      <c r="K1016" s="104" t="s">
        <v>6</v>
      </c>
      <c r="L1016" s="104" t="s">
        <v>622</v>
      </c>
      <c r="M1016" s="104" t="s">
        <v>54</v>
      </c>
      <c r="N1016" s="104" t="s">
        <v>632</v>
      </c>
      <c r="O1016" s="104" t="s">
        <v>2102</v>
      </c>
      <c r="P1016" s="105">
        <v>796</v>
      </c>
      <c r="Q1016" s="104" t="s">
        <v>57</v>
      </c>
      <c r="R1016" s="106">
        <v>10</v>
      </c>
      <c r="S1016" s="106">
        <v>73.05</v>
      </c>
      <c r="T1016" s="107">
        <f t="shared" si="96"/>
        <v>730.5</v>
      </c>
      <c r="U1016" s="107">
        <f t="shared" si="97"/>
        <v>818.16000000000008</v>
      </c>
      <c r="V1016" s="108"/>
      <c r="W1016" s="112">
        <v>2016</v>
      </c>
      <c r="X1016" s="103"/>
    </row>
    <row r="1017" spans="1:44" s="1" customFormat="1" ht="50.1" customHeight="1">
      <c r="A1017" s="102" t="s">
        <v>5137</v>
      </c>
      <c r="B1017" s="103" t="s">
        <v>5974</v>
      </c>
      <c r="C1017" s="104" t="s">
        <v>627</v>
      </c>
      <c r="D1017" s="104" t="s">
        <v>628</v>
      </c>
      <c r="E1017" s="104" t="s">
        <v>629</v>
      </c>
      <c r="F1017" s="104" t="s">
        <v>634</v>
      </c>
      <c r="G1017" s="118" t="s">
        <v>62</v>
      </c>
      <c r="H1017" s="103">
        <v>0</v>
      </c>
      <c r="I1017" s="105" t="s">
        <v>13</v>
      </c>
      <c r="J1017" s="105" t="s">
        <v>5</v>
      </c>
      <c r="K1017" s="104" t="s">
        <v>6</v>
      </c>
      <c r="L1017" s="104" t="s">
        <v>622</v>
      </c>
      <c r="M1017" s="104" t="s">
        <v>54</v>
      </c>
      <c r="N1017" s="104" t="s">
        <v>632</v>
      </c>
      <c r="O1017" s="104" t="s">
        <v>2102</v>
      </c>
      <c r="P1017" s="105">
        <v>796</v>
      </c>
      <c r="Q1017" s="104" t="s">
        <v>57</v>
      </c>
      <c r="R1017" s="106">
        <v>10</v>
      </c>
      <c r="S1017" s="106">
        <v>73.05</v>
      </c>
      <c r="T1017" s="107">
        <f t="shared" si="96"/>
        <v>730.5</v>
      </c>
      <c r="U1017" s="107">
        <f t="shared" si="97"/>
        <v>818.16000000000008</v>
      </c>
      <c r="V1017" s="108"/>
      <c r="W1017" s="112">
        <v>2016</v>
      </c>
      <c r="X1017" s="103"/>
    </row>
    <row r="1018" spans="1:44" s="1" customFormat="1" ht="50.1" customHeight="1">
      <c r="A1018" s="102" t="s">
        <v>5138</v>
      </c>
      <c r="B1018" s="103" t="s">
        <v>5974</v>
      </c>
      <c r="C1018" s="104" t="s">
        <v>635</v>
      </c>
      <c r="D1018" s="208" t="s">
        <v>628</v>
      </c>
      <c r="E1018" s="104" t="s">
        <v>636</v>
      </c>
      <c r="F1018" s="104" t="s">
        <v>637</v>
      </c>
      <c r="G1018" s="118" t="s">
        <v>62</v>
      </c>
      <c r="H1018" s="103">
        <v>0</v>
      </c>
      <c r="I1018" s="105" t="s">
        <v>13</v>
      </c>
      <c r="J1018" s="105" t="s">
        <v>5</v>
      </c>
      <c r="K1018" s="104" t="s">
        <v>6</v>
      </c>
      <c r="L1018" s="104" t="s">
        <v>622</v>
      </c>
      <c r="M1018" s="104" t="s">
        <v>54</v>
      </c>
      <c r="N1018" s="104" t="s">
        <v>632</v>
      </c>
      <c r="O1018" s="104" t="s">
        <v>2102</v>
      </c>
      <c r="P1018" s="105">
        <v>796</v>
      </c>
      <c r="Q1018" s="104" t="s">
        <v>57</v>
      </c>
      <c r="R1018" s="106">
        <v>20</v>
      </c>
      <c r="S1018" s="106">
        <v>89.29</v>
      </c>
      <c r="T1018" s="107">
        <f t="shared" si="96"/>
        <v>1785.8000000000002</v>
      </c>
      <c r="U1018" s="107">
        <f t="shared" si="97"/>
        <v>2000.0960000000005</v>
      </c>
      <c r="V1018" s="108"/>
      <c r="W1018" s="112">
        <v>2016</v>
      </c>
      <c r="X1018" s="103"/>
    </row>
    <row r="1019" spans="1:44" s="1" customFormat="1" ht="50.1" customHeight="1">
      <c r="A1019" s="102" t="s">
        <v>5139</v>
      </c>
      <c r="B1019" s="103" t="s">
        <v>5974</v>
      </c>
      <c r="C1019" s="104" t="s">
        <v>635</v>
      </c>
      <c r="D1019" s="104" t="s">
        <v>628</v>
      </c>
      <c r="E1019" s="104" t="s">
        <v>636</v>
      </c>
      <c r="F1019" s="104" t="s">
        <v>638</v>
      </c>
      <c r="G1019" s="118" t="s">
        <v>62</v>
      </c>
      <c r="H1019" s="103">
        <v>0</v>
      </c>
      <c r="I1019" s="105" t="s">
        <v>13</v>
      </c>
      <c r="J1019" s="105" t="s">
        <v>5</v>
      </c>
      <c r="K1019" s="104" t="s">
        <v>6</v>
      </c>
      <c r="L1019" s="104" t="s">
        <v>622</v>
      </c>
      <c r="M1019" s="104" t="s">
        <v>54</v>
      </c>
      <c r="N1019" s="104" t="s">
        <v>632</v>
      </c>
      <c r="O1019" s="104" t="s">
        <v>2102</v>
      </c>
      <c r="P1019" s="105">
        <v>796</v>
      </c>
      <c r="Q1019" s="104" t="s">
        <v>57</v>
      </c>
      <c r="R1019" s="106">
        <v>20</v>
      </c>
      <c r="S1019" s="106">
        <v>162.34</v>
      </c>
      <c r="T1019" s="107">
        <f t="shared" si="96"/>
        <v>3246.8</v>
      </c>
      <c r="U1019" s="107">
        <f t="shared" si="97"/>
        <v>3636.4160000000006</v>
      </c>
      <c r="V1019" s="108"/>
      <c r="W1019" s="112">
        <v>2016</v>
      </c>
      <c r="X1019" s="103"/>
    </row>
    <row r="1020" spans="1:44" s="1" customFormat="1" ht="50.1" customHeight="1">
      <c r="A1020" s="102" t="s">
        <v>5140</v>
      </c>
      <c r="B1020" s="103" t="s">
        <v>5974</v>
      </c>
      <c r="C1020" s="104" t="s">
        <v>639</v>
      </c>
      <c r="D1020" s="104" t="s">
        <v>628</v>
      </c>
      <c r="E1020" s="104" t="s">
        <v>640</v>
      </c>
      <c r="F1020" s="104" t="s">
        <v>641</v>
      </c>
      <c r="G1020" s="118" t="s">
        <v>62</v>
      </c>
      <c r="H1020" s="103">
        <v>0</v>
      </c>
      <c r="I1020" s="105" t="s">
        <v>13</v>
      </c>
      <c r="J1020" s="105" t="s">
        <v>5</v>
      </c>
      <c r="K1020" s="104" t="s">
        <v>6</v>
      </c>
      <c r="L1020" s="104" t="s">
        <v>622</v>
      </c>
      <c r="M1020" s="104" t="s">
        <v>54</v>
      </c>
      <c r="N1020" s="104" t="s">
        <v>632</v>
      </c>
      <c r="O1020" s="104" t="s">
        <v>2102</v>
      </c>
      <c r="P1020" s="105">
        <v>796</v>
      </c>
      <c r="Q1020" s="104" t="s">
        <v>57</v>
      </c>
      <c r="R1020" s="106">
        <v>20</v>
      </c>
      <c r="S1020" s="106">
        <v>227.27</v>
      </c>
      <c r="T1020" s="107">
        <f t="shared" si="96"/>
        <v>4545.4000000000005</v>
      </c>
      <c r="U1020" s="107">
        <f t="shared" si="97"/>
        <v>5090.8480000000009</v>
      </c>
      <c r="V1020" s="108"/>
      <c r="W1020" s="112">
        <v>2016</v>
      </c>
      <c r="X1020" s="103"/>
    </row>
    <row r="1021" spans="1:44" s="1" customFormat="1" ht="50.1" customHeight="1">
      <c r="A1021" s="102" t="s">
        <v>5141</v>
      </c>
      <c r="B1021" s="103" t="s">
        <v>5974</v>
      </c>
      <c r="C1021" s="104" t="s">
        <v>639</v>
      </c>
      <c r="D1021" s="104" t="s">
        <v>628</v>
      </c>
      <c r="E1021" s="104" t="s">
        <v>640</v>
      </c>
      <c r="F1021" s="104" t="s">
        <v>642</v>
      </c>
      <c r="G1021" s="118" t="s">
        <v>62</v>
      </c>
      <c r="H1021" s="103">
        <v>0</v>
      </c>
      <c r="I1021" s="105" t="s">
        <v>13</v>
      </c>
      <c r="J1021" s="105" t="s">
        <v>5</v>
      </c>
      <c r="K1021" s="104" t="s">
        <v>6</v>
      </c>
      <c r="L1021" s="104" t="s">
        <v>622</v>
      </c>
      <c r="M1021" s="104" t="s">
        <v>54</v>
      </c>
      <c r="N1021" s="104" t="s">
        <v>632</v>
      </c>
      <c r="O1021" s="104" t="s">
        <v>2102</v>
      </c>
      <c r="P1021" s="105">
        <v>796</v>
      </c>
      <c r="Q1021" s="104" t="s">
        <v>57</v>
      </c>
      <c r="R1021" s="106">
        <v>20</v>
      </c>
      <c r="S1021" s="106">
        <v>324.68</v>
      </c>
      <c r="T1021" s="107">
        <f t="shared" si="96"/>
        <v>6493.6</v>
      </c>
      <c r="U1021" s="107">
        <f t="shared" si="97"/>
        <v>7272.8320000000012</v>
      </c>
      <c r="V1021" s="108"/>
      <c r="W1021" s="112">
        <v>2016</v>
      </c>
      <c r="X1021" s="103"/>
    </row>
    <row r="1022" spans="1:44" s="1" customFormat="1" ht="50.1" customHeight="1">
      <c r="A1022" s="102" t="s">
        <v>5142</v>
      </c>
      <c r="B1022" s="103" t="s">
        <v>5974</v>
      </c>
      <c r="C1022" s="104" t="s">
        <v>639</v>
      </c>
      <c r="D1022" s="104" t="s">
        <v>628</v>
      </c>
      <c r="E1022" s="104" t="s">
        <v>640</v>
      </c>
      <c r="F1022" s="104" t="s">
        <v>643</v>
      </c>
      <c r="G1022" s="118" t="s">
        <v>62</v>
      </c>
      <c r="H1022" s="103">
        <v>0</v>
      </c>
      <c r="I1022" s="105" t="s">
        <v>13</v>
      </c>
      <c r="J1022" s="105" t="s">
        <v>5</v>
      </c>
      <c r="K1022" s="104" t="s">
        <v>6</v>
      </c>
      <c r="L1022" s="104" t="s">
        <v>622</v>
      </c>
      <c r="M1022" s="104" t="s">
        <v>54</v>
      </c>
      <c r="N1022" s="104" t="s">
        <v>632</v>
      </c>
      <c r="O1022" s="104" t="s">
        <v>2102</v>
      </c>
      <c r="P1022" s="105">
        <v>796</v>
      </c>
      <c r="Q1022" s="104" t="s">
        <v>57</v>
      </c>
      <c r="R1022" s="106">
        <v>10</v>
      </c>
      <c r="S1022" s="106">
        <v>324.68</v>
      </c>
      <c r="T1022" s="107">
        <f t="shared" si="96"/>
        <v>3246.8</v>
      </c>
      <c r="U1022" s="107">
        <f t="shared" si="97"/>
        <v>3636.4160000000006</v>
      </c>
      <c r="V1022" s="108"/>
      <c r="W1022" s="112">
        <v>2016</v>
      </c>
      <c r="X1022" s="103"/>
    </row>
    <row r="1023" spans="1:44" s="1" customFormat="1" ht="50.1" customHeight="1">
      <c r="A1023" s="102" t="s">
        <v>5143</v>
      </c>
      <c r="B1023" s="103" t="s">
        <v>5974</v>
      </c>
      <c r="C1023" s="104" t="s">
        <v>639</v>
      </c>
      <c r="D1023" s="104" t="s">
        <v>628</v>
      </c>
      <c r="E1023" s="208" t="s">
        <v>640</v>
      </c>
      <c r="F1023" s="104" t="s">
        <v>644</v>
      </c>
      <c r="G1023" s="118" t="s">
        <v>62</v>
      </c>
      <c r="H1023" s="103">
        <v>0</v>
      </c>
      <c r="I1023" s="105" t="s">
        <v>13</v>
      </c>
      <c r="J1023" s="105" t="s">
        <v>5</v>
      </c>
      <c r="K1023" s="104" t="s">
        <v>6</v>
      </c>
      <c r="L1023" s="104" t="s">
        <v>622</v>
      </c>
      <c r="M1023" s="104" t="s">
        <v>54</v>
      </c>
      <c r="N1023" s="104" t="s">
        <v>632</v>
      </c>
      <c r="O1023" s="104" t="s">
        <v>2102</v>
      </c>
      <c r="P1023" s="105">
        <v>796</v>
      </c>
      <c r="Q1023" s="104" t="s">
        <v>57</v>
      </c>
      <c r="R1023" s="106">
        <v>50</v>
      </c>
      <c r="S1023" s="106">
        <v>1623.38</v>
      </c>
      <c r="T1023" s="107">
        <f t="shared" si="96"/>
        <v>81169</v>
      </c>
      <c r="U1023" s="107">
        <f t="shared" si="97"/>
        <v>90909.280000000013</v>
      </c>
      <c r="V1023" s="108"/>
      <c r="W1023" s="112">
        <v>2016</v>
      </c>
      <c r="X1023" s="103"/>
    </row>
    <row r="1024" spans="1:44" s="1" customFormat="1" ht="50.1" customHeight="1">
      <c r="A1024" s="102" t="s">
        <v>5144</v>
      </c>
      <c r="B1024" s="103" t="s">
        <v>5974</v>
      </c>
      <c r="C1024" s="104" t="s">
        <v>645</v>
      </c>
      <c r="D1024" s="104" t="s">
        <v>628</v>
      </c>
      <c r="E1024" s="104" t="s">
        <v>646</v>
      </c>
      <c r="F1024" s="104" t="s">
        <v>647</v>
      </c>
      <c r="G1024" s="118" t="s">
        <v>62</v>
      </c>
      <c r="H1024" s="103">
        <v>0</v>
      </c>
      <c r="I1024" s="105" t="s">
        <v>13</v>
      </c>
      <c r="J1024" s="105" t="s">
        <v>5</v>
      </c>
      <c r="K1024" s="104" t="s">
        <v>6</v>
      </c>
      <c r="L1024" s="104" t="s">
        <v>622</v>
      </c>
      <c r="M1024" s="104" t="s">
        <v>54</v>
      </c>
      <c r="N1024" s="104" t="s">
        <v>632</v>
      </c>
      <c r="O1024" s="104" t="s">
        <v>2102</v>
      </c>
      <c r="P1024" s="105">
        <v>796</v>
      </c>
      <c r="Q1024" s="104" t="s">
        <v>57</v>
      </c>
      <c r="R1024" s="106">
        <v>5</v>
      </c>
      <c r="S1024" s="106">
        <v>2435.0700000000002</v>
      </c>
      <c r="T1024" s="107">
        <f t="shared" si="96"/>
        <v>12175.35</v>
      </c>
      <c r="U1024" s="107">
        <f t="shared" si="97"/>
        <v>13636.392000000002</v>
      </c>
      <c r="V1024" s="108"/>
      <c r="W1024" s="112">
        <v>2016</v>
      </c>
      <c r="X1024" s="103"/>
    </row>
    <row r="1025" spans="1:24" s="1" customFormat="1" ht="50.1" customHeight="1">
      <c r="A1025" s="102" t="s">
        <v>5145</v>
      </c>
      <c r="B1025" s="103" t="s">
        <v>5974</v>
      </c>
      <c r="C1025" s="104" t="s">
        <v>635</v>
      </c>
      <c r="D1025" s="104" t="s">
        <v>628</v>
      </c>
      <c r="E1025" s="208" t="s">
        <v>636</v>
      </c>
      <c r="F1025" s="104" t="s">
        <v>648</v>
      </c>
      <c r="G1025" s="118" t="s">
        <v>62</v>
      </c>
      <c r="H1025" s="103">
        <v>0</v>
      </c>
      <c r="I1025" s="105" t="s">
        <v>13</v>
      </c>
      <c r="J1025" s="105" t="s">
        <v>5</v>
      </c>
      <c r="K1025" s="104" t="s">
        <v>6</v>
      </c>
      <c r="L1025" s="104" t="s">
        <v>622</v>
      </c>
      <c r="M1025" s="104" t="s">
        <v>54</v>
      </c>
      <c r="N1025" s="104" t="s">
        <v>632</v>
      </c>
      <c r="O1025" s="104" t="s">
        <v>2102</v>
      </c>
      <c r="P1025" s="105">
        <v>796</v>
      </c>
      <c r="Q1025" s="104" t="s">
        <v>57</v>
      </c>
      <c r="R1025" s="106">
        <v>20</v>
      </c>
      <c r="S1025" s="106">
        <v>81.17</v>
      </c>
      <c r="T1025" s="107">
        <f t="shared" si="96"/>
        <v>1623.4</v>
      </c>
      <c r="U1025" s="107">
        <f t="shared" si="97"/>
        <v>1818.2080000000003</v>
      </c>
      <c r="V1025" s="108"/>
      <c r="W1025" s="112">
        <v>2016</v>
      </c>
      <c r="X1025" s="103"/>
    </row>
    <row r="1026" spans="1:24" s="1" customFormat="1" ht="50.1" customHeight="1">
      <c r="A1026" s="102" t="s">
        <v>5146</v>
      </c>
      <c r="B1026" s="103" t="s">
        <v>5974</v>
      </c>
      <c r="C1026" s="104" t="s">
        <v>635</v>
      </c>
      <c r="D1026" s="104" t="s">
        <v>628</v>
      </c>
      <c r="E1026" s="104" t="s">
        <v>636</v>
      </c>
      <c r="F1026" s="104" t="s">
        <v>649</v>
      </c>
      <c r="G1026" s="118" t="s">
        <v>62</v>
      </c>
      <c r="H1026" s="103">
        <v>0</v>
      </c>
      <c r="I1026" s="105" t="s">
        <v>13</v>
      </c>
      <c r="J1026" s="105" t="s">
        <v>5</v>
      </c>
      <c r="K1026" s="104" t="s">
        <v>6</v>
      </c>
      <c r="L1026" s="104" t="s">
        <v>622</v>
      </c>
      <c r="M1026" s="104" t="s">
        <v>54</v>
      </c>
      <c r="N1026" s="104" t="s">
        <v>632</v>
      </c>
      <c r="O1026" s="104" t="s">
        <v>2102</v>
      </c>
      <c r="P1026" s="105">
        <v>796</v>
      </c>
      <c r="Q1026" s="104" t="s">
        <v>57</v>
      </c>
      <c r="R1026" s="106">
        <v>50</v>
      </c>
      <c r="S1026" s="106">
        <v>81.17</v>
      </c>
      <c r="T1026" s="107">
        <f t="shared" si="96"/>
        <v>4058.5</v>
      </c>
      <c r="U1026" s="107">
        <f t="shared" si="97"/>
        <v>4545.5200000000004</v>
      </c>
      <c r="V1026" s="108"/>
      <c r="W1026" s="112">
        <v>2016</v>
      </c>
      <c r="X1026" s="103"/>
    </row>
    <row r="1027" spans="1:24" s="1" customFormat="1" ht="50.1" customHeight="1">
      <c r="A1027" s="102" t="s">
        <v>5147</v>
      </c>
      <c r="B1027" s="103" t="s">
        <v>5974</v>
      </c>
      <c r="C1027" s="104" t="s">
        <v>635</v>
      </c>
      <c r="D1027" s="104" t="s">
        <v>628</v>
      </c>
      <c r="E1027" s="104" t="s">
        <v>636</v>
      </c>
      <c r="F1027" s="104" t="s">
        <v>650</v>
      </c>
      <c r="G1027" s="118" t="s">
        <v>62</v>
      </c>
      <c r="H1027" s="103">
        <v>0</v>
      </c>
      <c r="I1027" s="105" t="s">
        <v>13</v>
      </c>
      <c r="J1027" s="105" t="s">
        <v>5</v>
      </c>
      <c r="K1027" s="104" t="s">
        <v>6</v>
      </c>
      <c r="L1027" s="104" t="s">
        <v>622</v>
      </c>
      <c r="M1027" s="104" t="s">
        <v>54</v>
      </c>
      <c r="N1027" s="104" t="s">
        <v>632</v>
      </c>
      <c r="O1027" s="104" t="s">
        <v>2102</v>
      </c>
      <c r="P1027" s="105">
        <v>796</v>
      </c>
      <c r="Q1027" s="104" t="s">
        <v>57</v>
      </c>
      <c r="R1027" s="106">
        <v>50</v>
      </c>
      <c r="S1027" s="106">
        <v>81.17</v>
      </c>
      <c r="T1027" s="107">
        <f t="shared" si="96"/>
        <v>4058.5</v>
      </c>
      <c r="U1027" s="107">
        <f t="shared" si="97"/>
        <v>4545.5200000000004</v>
      </c>
      <c r="V1027" s="108"/>
      <c r="W1027" s="112">
        <v>2016</v>
      </c>
      <c r="X1027" s="103"/>
    </row>
    <row r="1028" spans="1:24" s="1" customFormat="1" ht="50.1" customHeight="1">
      <c r="A1028" s="102" t="s">
        <v>5148</v>
      </c>
      <c r="B1028" s="103" t="s">
        <v>5974</v>
      </c>
      <c r="C1028" s="104" t="s">
        <v>635</v>
      </c>
      <c r="D1028" s="104" t="s">
        <v>628</v>
      </c>
      <c r="E1028" s="104" t="s">
        <v>636</v>
      </c>
      <c r="F1028" s="104" t="s">
        <v>651</v>
      </c>
      <c r="G1028" s="118" t="s">
        <v>62</v>
      </c>
      <c r="H1028" s="103">
        <v>0</v>
      </c>
      <c r="I1028" s="105" t="s">
        <v>13</v>
      </c>
      <c r="J1028" s="105" t="s">
        <v>5</v>
      </c>
      <c r="K1028" s="104" t="s">
        <v>6</v>
      </c>
      <c r="L1028" s="104" t="s">
        <v>622</v>
      </c>
      <c r="M1028" s="104" t="s">
        <v>54</v>
      </c>
      <c r="N1028" s="104" t="s">
        <v>632</v>
      </c>
      <c r="O1028" s="104" t="s">
        <v>2102</v>
      </c>
      <c r="P1028" s="105">
        <v>796</v>
      </c>
      <c r="Q1028" s="104" t="s">
        <v>57</v>
      </c>
      <c r="R1028" s="106">
        <v>50</v>
      </c>
      <c r="S1028" s="106">
        <v>121.75</v>
      </c>
      <c r="T1028" s="107">
        <f t="shared" si="96"/>
        <v>6087.5</v>
      </c>
      <c r="U1028" s="107">
        <f t="shared" si="97"/>
        <v>6818.0000000000009</v>
      </c>
      <c r="V1028" s="108"/>
      <c r="W1028" s="112">
        <v>2016</v>
      </c>
      <c r="X1028" s="103"/>
    </row>
    <row r="1029" spans="1:24" s="1" customFormat="1" ht="50.1" customHeight="1">
      <c r="A1029" s="102" t="s">
        <v>5149</v>
      </c>
      <c r="B1029" s="103" t="s">
        <v>5974</v>
      </c>
      <c r="C1029" s="104" t="s">
        <v>635</v>
      </c>
      <c r="D1029" s="104" t="s">
        <v>628</v>
      </c>
      <c r="E1029" s="104" t="s">
        <v>636</v>
      </c>
      <c r="F1029" s="104" t="s">
        <v>652</v>
      </c>
      <c r="G1029" s="118" t="s">
        <v>62</v>
      </c>
      <c r="H1029" s="103">
        <v>0</v>
      </c>
      <c r="I1029" s="105" t="s">
        <v>13</v>
      </c>
      <c r="J1029" s="105" t="s">
        <v>5</v>
      </c>
      <c r="K1029" s="104" t="s">
        <v>6</v>
      </c>
      <c r="L1029" s="104" t="s">
        <v>622</v>
      </c>
      <c r="M1029" s="104" t="s">
        <v>54</v>
      </c>
      <c r="N1029" s="104" t="s">
        <v>632</v>
      </c>
      <c r="O1029" s="104" t="s">
        <v>2102</v>
      </c>
      <c r="P1029" s="105">
        <v>796</v>
      </c>
      <c r="Q1029" s="104" t="s">
        <v>57</v>
      </c>
      <c r="R1029" s="106">
        <v>50</v>
      </c>
      <c r="S1029" s="106">
        <v>162.34</v>
      </c>
      <c r="T1029" s="107">
        <f t="shared" si="96"/>
        <v>8117</v>
      </c>
      <c r="U1029" s="107">
        <f t="shared" si="97"/>
        <v>9091.0400000000009</v>
      </c>
      <c r="V1029" s="108"/>
      <c r="W1029" s="112">
        <v>2016</v>
      </c>
      <c r="X1029" s="103"/>
    </row>
    <row r="1030" spans="1:24" s="1" customFormat="1" ht="50.1" customHeight="1">
      <c r="A1030" s="102" t="s">
        <v>5150</v>
      </c>
      <c r="B1030" s="103" t="s">
        <v>5974</v>
      </c>
      <c r="C1030" s="104" t="s">
        <v>635</v>
      </c>
      <c r="D1030" s="104" t="s">
        <v>628</v>
      </c>
      <c r="E1030" s="104" t="s">
        <v>636</v>
      </c>
      <c r="F1030" s="104" t="s">
        <v>653</v>
      </c>
      <c r="G1030" s="118" t="s">
        <v>62</v>
      </c>
      <c r="H1030" s="103">
        <v>0</v>
      </c>
      <c r="I1030" s="105" t="s">
        <v>13</v>
      </c>
      <c r="J1030" s="105" t="s">
        <v>5</v>
      </c>
      <c r="K1030" s="104" t="s">
        <v>6</v>
      </c>
      <c r="L1030" s="104" t="s">
        <v>622</v>
      </c>
      <c r="M1030" s="104" t="s">
        <v>54</v>
      </c>
      <c r="N1030" s="104" t="s">
        <v>632</v>
      </c>
      <c r="O1030" s="104" t="s">
        <v>2102</v>
      </c>
      <c r="P1030" s="105">
        <v>796</v>
      </c>
      <c r="Q1030" s="104" t="s">
        <v>57</v>
      </c>
      <c r="R1030" s="106">
        <v>50</v>
      </c>
      <c r="S1030" s="106">
        <v>162.34</v>
      </c>
      <c r="T1030" s="107">
        <f t="shared" si="96"/>
        <v>8117</v>
      </c>
      <c r="U1030" s="107">
        <f t="shared" si="97"/>
        <v>9091.0400000000009</v>
      </c>
      <c r="V1030" s="108"/>
      <c r="W1030" s="112">
        <v>2016</v>
      </c>
      <c r="X1030" s="103"/>
    </row>
    <row r="1031" spans="1:24" s="1" customFormat="1" ht="50.1" customHeight="1">
      <c r="A1031" s="102" t="s">
        <v>5151</v>
      </c>
      <c r="B1031" s="103" t="s">
        <v>5974</v>
      </c>
      <c r="C1031" s="104" t="s">
        <v>639</v>
      </c>
      <c r="D1031" s="104" t="s">
        <v>628</v>
      </c>
      <c r="E1031" s="104" t="s">
        <v>640</v>
      </c>
      <c r="F1031" s="104" t="s">
        <v>654</v>
      </c>
      <c r="G1031" s="118" t="s">
        <v>62</v>
      </c>
      <c r="H1031" s="103">
        <v>0</v>
      </c>
      <c r="I1031" s="105" t="s">
        <v>13</v>
      </c>
      <c r="J1031" s="105" t="s">
        <v>5</v>
      </c>
      <c r="K1031" s="104" t="s">
        <v>6</v>
      </c>
      <c r="L1031" s="104" t="s">
        <v>622</v>
      </c>
      <c r="M1031" s="104" t="s">
        <v>54</v>
      </c>
      <c r="N1031" s="104" t="s">
        <v>632</v>
      </c>
      <c r="O1031" s="104" t="s">
        <v>2102</v>
      </c>
      <c r="P1031" s="105">
        <v>796</v>
      </c>
      <c r="Q1031" s="104" t="s">
        <v>57</v>
      </c>
      <c r="R1031" s="106">
        <v>15</v>
      </c>
      <c r="S1031" s="106">
        <v>324.68</v>
      </c>
      <c r="T1031" s="107">
        <f t="shared" si="96"/>
        <v>4870.2</v>
      </c>
      <c r="U1031" s="107">
        <f t="shared" si="97"/>
        <v>5454.6240000000007</v>
      </c>
      <c r="V1031" s="108"/>
      <c r="W1031" s="112">
        <v>2016</v>
      </c>
      <c r="X1031" s="103"/>
    </row>
    <row r="1032" spans="1:24" s="1" customFormat="1" ht="50.1" customHeight="1">
      <c r="A1032" s="102" t="s">
        <v>5152</v>
      </c>
      <c r="B1032" s="103" t="s">
        <v>5974</v>
      </c>
      <c r="C1032" s="104" t="s">
        <v>639</v>
      </c>
      <c r="D1032" s="104" t="s">
        <v>628</v>
      </c>
      <c r="E1032" s="104" t="s">
        <v>640</v>
      </c>
      <c r="F1032" s="104" t="s">
        <v>655</v>
      </c>
      <c r="G1032" s="118" t="s">
        <v>62</v>
      </c>
      <c r="H1032" s="103">
        <v>0</v>
      </c>
      <c r="I1032" s="105" t="s">
        <v>13</v>
      </c>
      <c r="J1032" s="105" t="s">
        <v>5</v>
      </c>
      <c r="K1032" s="104" t="s">
        <v>6</v>
      </c>
      <c r="L1032" s="104" t="s">
        <v>622</v>
      </c>
      <c r="M1032" s="104" t="s">
        <v>54</v>
      </c>
      <c r="N1032" s="104" t="s">
        <v>632</v>
      </c>
      <c r="O1032" s="104" t="s">
        <v>2102</v>
      </c>
      <c r="P1032" s="105">
        <v>796</v>
      </c>
      <c r="Q1032" s="104" t="s">
        <v>57</v>
      </c>
      <c r="R1032" s="106">
        <v>15</v>
      </c>
      <c r="S1032" s="106">
        <v>405.84</v>
      </c>
      <c r="T1032" s="107">
        <f t="shared" si="96"/>
        <v>6087.5999999999995</v>
      </c>
      <c r="U1032" s="107">
        <f t="shared" si="97"/>
        <v>6818.1120000000001</v>
      </c>
      <c r="V1032" s="108"/>
      <c r="W1032" s="112">
        <v>2016</v>
      </c>
      <c r="X1032" s="103"/>
    </row>
    <row r="1033" spans="1:24" s="1" customFormat="1" ht="50.1" customHeight="1">
      <c r="A1033" s="102" t="s">
        <v>5153</v>
      </c>
      <c r="B1033" s="103" t="s">
        <v>5974</v>
      </c>
      <c r="C1033" s="104" t="s">
        <v>639</v>
      </c>
      <c r="D1033" s="104" t="s">
        <v>628</v>
      </c>
      <c r="E1033" s="104" t="s">
        <v>640</v>
      </c>
      <c r="F1033" s="104" t="s">
        <v>656</v>
      </c>
      <c r="G1033" s="118" t="s">
        <v>62</v>
      </c>
      <c r="H1033" s="103">
        <v>0</v>
      </c>
      <c r="I1033" s="105" t="s">
        <v>13</v>
      </c>
      <c r="J1033" s="105" t="s">
        <v>5</v>
      </c>
      <c r="K1033" s="104" t="s">
        <v>6</v>
      </c>
      <c r="L1033" s="104" t="s">
        <v>622</v>
      </c>
      <c r="M1033" s="104" t="s">
        <v>54</v>
      </c>
      <c r="N1033" s="104" t="s">
        <v>632</v>
      </c>
      <c r="O1033" s="104" t="s">
        <v>2102</v>
      </c>
      <c r="P1033" s="105">
        <v>796</v>
      </c>
      <c r="Q1033" s="104" t="s">
        <v>57</v>
      </c>
      <c r="R1033" s="106">
        <v>10</v>
      </c>
      <c r="S1033" s="106">
        <v>405.84</v>
      </c>
      <c r="T1033" s="107">
        <f t="shared" si="96"/>
        <v>4058.3999999999996</v>
      </c>
      <c r="U1033" s="107">
        <f t="shared" si="97"/>
        <v>4545.4080000000004</v>
      </c>
      <c r="V1033" s="108"/>
      <c r="W1033" s="112">
        <v>2016</v>
      </c>
      <c r="X1033" s="103"/>
    </row>
    <row r="1034" spans="1:24" s="1" customFormat="1" ht="50.1" customHeight="1">
      <c r="A1034" s="102" t="s">
        <v>5154</v>
      </c>
      <c r="B1034" s="103" t="s">
        <v>5974</v>
      </c>
      <c r="C1034" s="104" t="s">
        <v>645</v>
      </c>
      <c r="D1034" s="104" t="s">
        <v>628</v>
      </c>
      <c r="E1034" s="104" t="s">
        <v>646</v>
      </c>
      <c r="F1034" s="104" t="s">
        <v>657</v>
      </c>
      <c r="G1034" s="118" t="s">
        <v>62</v>
      </c>
      <c r="H1034" s="103">
        <v>0</v>
      </c>
      <c r="I1034" s="105" t="s">
        <v>13</v>
      </c>
      <c r="J1034" s="105" t="s">
        <v>5</v>
      </c>
      <c r="K1034" s="104" t="s">
        <v>6</v>
      </c>
      <c r="L1034" s="104" t="s">
        <v>622</v>
      </c>
      <c r="M1034" s="104" t="s">
        <v>54</v>
      </c>
      <c r="N1034" s="104" t="s">
        <v>632</v>
      </c>
      <c r="O1034" s="104" t="s">
        <v>2102</v>
      </c>
      <c r="P1034" s="105">
        <v>796</v>
      </c>
      <c r="Q1034" s="104" t="s">
        <v>57</v>
      </c>
      <c r="R1034" s="106">
        <v>10</v>
      </c>
      <c r="S1034" s="106">
        <v>1217.53</v>
      </c>
      <c r="T1034" s="107">
        <f t="shared" si="96"/>
        <v>12175.3</v>
      </c>
      <c r="U1034" s="107">
        <f t="shared" si="97"/>
        <v>13636.336000000001</v>
      </c>
      <c r="V1034" s="108"/>
      <c r="W1034" s="112">
        <v>2016</v>
      </c>
      <c r="X1034" s="103"/>
    </row>
    <row r="1035" spans="1:24" s="1" customFormat="1" ht="50.1" customHeight="1">
      <c r="A1035" s="102" t="s">
        <v>5155</v>
      </c>
      <c r="B1035" s="103" t="s">
        <v>5974</v>
      </c>
      <c r="C1035" s="104" t="s">
        <v>645</v>
      </c>
      <c r="D1035" s="104" t="s">
        <v>628</v>
      </c>
      <c r="E1035" s="104" t="s">
        <v>646</v>
      </c>
      <c r="F1035" s="104" t="s">
        <v>658</v>
      </c>
      <c r="G1035" s="118" t="s">
        <v>62</v>
      </c>
      <c r="H1035" s="103">
        <v>0</v>
      </c>
      <c r="I1035" s="105" t="s">
        <v>13</v>
      </c>
      <c r="J1035" s="105" t="s">
        <v>5</v>
      </c>
      <c r="K1035" s="104" t="s">
        <v>6</v>
      </c>
      <c r="L1035" s="104" t="s">
        <v>622</v>
      </c>
      <c r="M1035" s="104" t="s">
        <v>54</v>
      </c>
      <c r="N1035" s="104" t="s">
        <v>632</v>
      </c>
      <c r="O1035" s="104" t="s">
        <v>2102</v>
      </c>
      <c r="P1035" s="105">
        <v>796</v>
      </c>
      <c r="Q1035" s="104" t="s">
        <v>57</v>
      </c>
      <c r="R1035" s="106">
        <v>5</v>
      </c>
      <c r="S1035" s="106">
        <v>1623.38</v>
      </c>
      <c r="T1035" s="107">
        <f t="shared" si="96"/>
        <v>8116.9000000000005</v>
      </c>
      <c r="U1035" s="107">
        <f t="shared" si="97"/>
        <v>9090.9280000000017</v>
      </c>
      <c r="V1035" s="108"/>
      <c r="W1035" s="112">
        <v>2016</v>
      </c>
      <c r="X1035" s="103"/>
    </row>
    <row r="1036" spans="1:24" s="1" customFormat="1" ht="50.1" customHeight="1">
      <c r="A1036" s="102" t="s">
        <v>5156</v>
      </c>
      <c r="B1036" s="103" t="s">
        <v>5974</v>
      </c>
      <c r="C1036" s="104" t="s">
        <v>635</v>
      </c>
      <c r="D1036" s="104" t="s">
        <v>628</v>
      </c>
      <c r="E1036" s="104" t="s">
        <v>636</v>
      </c>
      <c r="F1036" s="104" t="s">
        <v>659</v>
      </c>
      <c r="G1036" s="118" t="s">
        <v>62</v>
      </c>
      <c r="H1036" s="103">
        <v>0</v>
      </c>
      <c r="I1036" s="105" t="s">
        <v>13</v>
      </c>
      <c r="J1036" s="105" t="s">
        <v>5</v>
      </c>
      <c r="K1036" s="104" t="s">
        <v>6</v>
      </c>
      <c r="L1036" s="104" t="s">
        <v>622</v>
      </c>
      <c r="M1036" s="104" t="s">
        <v>54</v>
      </c>
      <c r="N1036" s="104" t="s">
        <v>632</v>
      </c>
      <c r="O1036" s="104" t="s">
        <v>2102</v>
      </c>
      <c r="P1036" s="105">
        <v>796</v>
      </c>
      <c r="Q1036" s="104" t="s">
        <v>57</v>
      </c>
      <c r="R1036" s="106">
        <v>10</v>
      </c>
      <c r="S1036" s="106">
        <v>121.75</v>
      </c>
      <c r="T1036" s="107">
        <f t="shared" si="96"/>
        <v>1217.5</v>
      </c>
      <c r="U1036" s="107">
        <f t="shared" si="97"/>
        <v>1363.6000000000001</v>
      </c>
      <c r="V1036" s="108"/>
      <c r="W1036" s="112">
        <v>2016</v>
      </c>
      <c r="X1036" s="103"/>
    </row>
    <row r="1037" spans="1:24" s="1" customFormat="1" ht="50.1" customHeight="1">
      <c r="A1037" s="102" t="s">
        <v>5157</v>
      </c>
      <c r="B1037" s="103" t="s">
        <v>5974</v>
      </c>
      <c r="C1037" s="104" t="s">
        <v>639</v>
      </c>
      <c r="D1037" s="104" t="s">
        <v>628</v>
      </c>
      <c r="E1037" s="104" t="s">
        <v>640</v>
      </c>
      <c r="F1037" s="104" t="s">
        <v>660</v>
      </c>
      <c r="G1037" s="118" t="s">
        <v>62</v>
      </c>
      <c r="H1037" s="103">
        <v>0</v>
      </c>
      <c r="I1037" s="105" t="s">
        <v>13</v>
      </c>
      <c r="J1037" s="105" t="s">
        <v>5</v>
      </c>
      <c r="K1037" s="104" t="s">
        <v>6</v>
      </c>
      <c r="L1037" s="104" t="s">
        <v>622</v>
      </c>
      <c r="M1037" s="104" t="s">
        <v>54</v>
      </c>
      <c r="N1037" s="104" t="s">
        <v>632</v>
      </c>
      <c r="O1037" s="104" t="s">
        <v>2102</v>
      </c>
      <c r="P1037" s="105">
        <v>796</v>
      </c>
      <c r="Q1037" s="104" t="s">
        <v>57</v>
      </c>
      <c r="R1037" s="106">
        <v>20</v>
      </c>
      <c r="S1037" s="106">
        <v>202.92</v>
      </c>
      <c r="T1037" s="107">
        <f t="shared" si="96"/>
        <v>4058.3999999999996</v>
      </c>
      <c r="U1037" s="107">
        <f t="shared" si="97"/>
        <v>4545.4080000000004</v>
      </c>
      <c r="V1037" s="108"/>
      <c r="W1037" s="112">
        <v>2016</v>
      </c>
      <c r="X1037" s="103"/>
    </row>
    <row r="1038" spans="1:24" s="1" customFormat="1" ht="50.1" customHeight="1">
      <c r="A1038" s="102" t="s">
        <v>5158</v>
      </c>
      <c r="B1038" s="103" t="s">
        <v>5974</v>
      </c>
      <c r="C1038" s="104" t="s">
        <v>639</v>
      </c>
      <c r="D1038" s="104" t="s">
        <v>628</v>
      </c>
      <c r="E1038" s="104" t="s">
        <v>640</v>
      </c>
      <c r="F1038" s="104" t="s">
        <v>661</v>
      </c>
      <c r="G1038" s="118" t="s">
        <v>62</v>
      </c>
      <c r="H1038" s="103">
        <v>0</v>
      </c>
      <c r="I1038" s="105" t="s">
        <v>13</v>
      </c>
      <c r="J1038" s="105" t="s">
        <v>5</v>
      </c>
      <c r="K1038" s="104" t="s">
        <v>6</v>
      </c>
      <c r="L1038" s="104" t="s">
        <v>622</v>
      </c>
      <c r="M1038" s="104" t="s">
        <v>54</v>
      </c>
      <c r="N1038" s="104" t="s">
        <v>632</v>
      </c>
      <c r="O1038" s="104" t="s">
        <v>2102</v>
      </c>
      <c r="P1038" s="105">
        <v>796</v>
      </c>
      <c r="Q1038" s="104" t="s">
        <v>57</v>
      </c>
      <c r="R1038" s="106">
        <v>20</v>
      </c>
      <c r="S1038" s="106">
        <v>405.84</v>
      </c>
      <c r="T1038" s="107">
        <f t="shared" si="96"/>
        <v>8116.7999999999993</v>
      </c>
      <c r="U1038" s="107">
        <f t="shared" si="97"/>
        <v>9090.8160000000007</v>
      </c>
      <c r="V1038" s="108"/>
      <c r="W1038" s="112">
        <v>2016</v>
      </c>
      <c r="X1038" s="103"/>
    </row>
    <row r="1039" spans="1:24" s="1" customFormat="1" ht="50.1" customHeight="1">
      <c r="A1039" s="102" t="s">
        <v>5159</v>
      </c>
      <c r="B1039" s="103" t="s">
        <v>5974</v>
      </c>
      <c r="C1039" s="104" t="s">
        <v>639</v>
      </c>
      <c r="D1039" s="104" t="s">
        <v>628</v>
      </c>
      <c r="E1039" s="104" t="s">
        <v>640</v>
      </c>
      <c r="F1039" s="104" t="s">
        <v>662</v>
      </c>
      <c r="G1039" s="118" t="s">
        <v>62</v>
      </c>
      <c r="H1039" s="103">
        <v>0</v>
      </c>
      <c r="I1039" s="105" t="s">
        <v>13</v>
      </c>
      <c r="J1039" s="105" t="s">
        <v>5</v>
      </c>
      <c r="K1039" s="104" t="s">
        <v>6</v>
      </c>
      <c r="L1039" s="104" t="s">
        <v>622</v>
      </c>
      <c r="M1039" s="104" t="s">
        <v>54</v>
      </c>
      <c r="N1039" s="104" t="s">
        <v>632</v>
      </c>
      <c r="O1039" s="104" t="s">
        <v>2102</v>
      </c>
      <c r="P1039" s="105">
        <v>796</v>
      </c>
      <c r="Q1039" s="104" t="s">
        <v>57</v>
      </c>
      <c r="R1039" s="106">
        <v>20</v>
      </c>
      <c r="S1039" s="106">
        <v>811.69</v>
      </c>
      <c r="T1039" s="107">
        <f t="shared" si="96"/>
        <v>16233.800000000001</v>
      </c>
      <c r="U1039" s="107">
        <f t="shared" si="97"/>
        <v>18181.856000000003</v>
      </c>
      <c r="V1039" s="108"/>
      <c r="W1039" s="112">
        <v>2016</v>
      </c>
      <c r="X1039" s="103"/>
    </row>
    <row r="1040" spans="1:24" s="1" customFormat="1" ht="50.1" customHeight="1">
      <c r="A1040" s="102" t="s">
        <v>5160</v>
      </c>
      <c r="B1040" s="103" t="s">
        <v>5974</v>
      </c>
      <c r="C1040" s="104" t="s">
        <v>639</v>
      </c>
      <c r="D1040" s="104" t="s">
        <v>628</v>
      </c>
      <c r="E1040" s="104" t="s">
        <v>640</v>
      </c>
      <c r="F1040" s="104" t="s">
        <v>663</v>
      </c>
      <c r="G1040" s="118" t="s">
        <v>62</v>
      </c>
      <c r="H1040" s="103">
        <v>0</v>
      </c>
      <c r="I1040" s="105" t="s">
        <v>13</v>
      </c>
      <c r="J1040" s="105" t="s">
        <v>5</v>
      </c>
      <c r="K1040" s="104" t="s">
        <v>6</v>
      </c>
      <c r="L1040" s="104" t="s">
        <v>622</v>
      </c>
      <c r="M1040" s="104" t="s">
        <v>54</v>
      </c>
      <c r="N1040" s="104" t="s">
        <v>632</v>
      </c>
      <c r="O1040" s="104" t="s">
        <v>2102</v>
      </c>
      <c r="P1040" s="105">
        <v>796</v>
      </c>
      <c r="Q1040" s="104" t="s">
        <v>57</v>
      </c>
      <c r="R1040" s="106">
        <v>10</v>
      </c>
      <c r="S1040" s="106">
        <v>974.03</v>
      </c>
      <c r="T1040" s="107">
        <f t="shared" si="96"/>
        <v>9740.2999999999993</v>
      </c>
      <c r="U1040" s="107">
        <f t="shared" si="97"/>
        <v>10909.136</v>
      </c>
      <c r="V1040" s="108"/>
      <c r="W1040" s="112">
        <v>2016</v>
      </c>
      <c r="X1040" s="103"/>
    </row>
    <row r="1041" spans="1:24" s="1" customFormat="1" ht="50.1" customHeight="1">
      <c r="A1041" s="102" t="s">
        <v>5161</v>
      </c>
      <c r="B1041" s="103" t="s">
        <v>5974</v>
      </c>
      <c r="C1041" s="104" t="s">
        <v>645</v>
      </c>
      <c r="D1041" s="104" t="s">
        <v>628</v>
      </c>
      <c r="E1041" s="104" t="s">
        <v>646</v>
      </c>
      <c r="F1041" s="104" t="s">
        <v>664</v>
      </c>
      <c r="G1041" s="118" t="s">
        <v>62</v>
      </c>
      <c r="H1041" s="103">
        <v>0</v>
      </c>
      <c r="I1041" s="105" t="s">
        <v>13</v>
      </c>
      <c r="J1041" s="105" t="s">
        <v>5</v>
      </c>
      <c r="K1041" s="104" t="s">
        <v>6</v>
      </c>
      <c r="L1041" s="104" t="s">
        <v>622</v>
      </c>
      <c r="M1041" s="104" t="s">
        <v>54</v>
      </c>
      <c r="N1041" s="104" t="s">
        <v>632</v>
      </c>
      <c r="O1041" s="104" t="s">
        <v>2102</v>
      </c>
      <c r="P1041" s="105">
        <v>796</v>
      </c>
      <c r="Q1041" s="104" t="s">
        <v>57</v>
      </c>
      <c r="R1041" s="106">
        <v>20</v>
      </c>
      <c r="S1041" s="106">
        <v>2029.22</v>
      </c>
      <c r="T1041" s="107">
        <f t="shared" si="96"/>
        <v>40584.400000000001</v>
      </c>
      <c r="U1041" s="107">
        <f t="shared" si="97"/>
        <v>45454.528000000006</v>
      </c>
      <c r="V1041" s="108"/>
      <c r="W1041" s="112">
        <v>2016</v>
      </c>
      <c r="X1041" s="103"/>
    </row>
    <row r="1042" spans="1:24" s="1" customFormat="1" ht="50.1" customHeight="1">
      <c r="A1042" s="102" t="s">
        <v>5162</v>
      </c>
      <c r="B1042" s="103" t="s">
        <v>5974</v>
      </c>
      <c r="C1042" s="104" t="s">
        <v>639</v>
      </c>
      <c r="D1042" s="104" t="s">
        <v>628</v>
      </c>
      <c r="E1042" s="104" t="s">
        <v>640</v>
      </c>
      <c r="F1042" s="104" t="s">
        <v>691</v>
      </c>
      <c r="G1042" s="118" t="s">
        <v>62</v>
      </c>
      <c r="H1042" s="103">
        <v>0</v>
      </c>
      <c r="I1042" s="105" t="s">
        <v>13</v>
      </c>
      <c r="J1042" s="105" t="s">
        <v>5</v>
      </c>
      <c r="K1042" s="104" t="s">
        <v>6</v>
      </c>
      <c r="L1042" s="104" t="s">
        <v>622</v>
      </c>
      <c r="M1042" s="104" t="s">
        <v>54</v>
      </c>
      <c r="N1042" s="104" t="s">
        <v>632</v>
      </c>
      <c r="O1042" s="104" t="s">
        <v>2102</v>
      </c>
      <c r="P1042" s="105">
        <v>796</v>
      </c>
      <c r="Q1042" s="104" t="s">
        <v>57</v>
      </c>
      <c r="R1042" s="106">
        <v>20</v>
      </c>
      <c r="S1042" s="106">
        <v>162.34</v>
      </c>
      <c r="T1042" s="107">
        <f t="shared" si="96"/>
        <v>3246.8</v>
      </c>
      <c r="U1042" s="107">
        <f t="shared" si="97"/>
        <v>3636.4160000000006</v>
      </c>
      <c r="V1042" s="108"/>
      <c r="W1042" s="112">
        <v>2016</v>
      </c>
      <c r="X1042" s="103"/>
    </row>
    <row r="1043" spans="1:24" s="1" customFormat="1" ht="50.1" customHeight="1">
      <c r="A1043" s="102" t="s">
        <v>5163</v>
      </c>
      <c r="B1043" s="103" t="s">
        <v>5974</v>
      </c>
      <c r="C1043" s="104" t="s">
        <v>639</v>
      </c>
      <c r="D1043" s="104" t="s">
        <v>628</v>
      </c>
      <c r="E1043" s="104" t="s">
        <v>640</v>
      </c>
      <c r="F1043" s="104" t="s">
        <v>692</v>
      </c>
      <c r="G1043" s="118" t="s">
        <v>62</v>
      </c>
      <c r="H1043" s="103">
        <v>0</v>
      </c>
      <c r="I1043" s="105" t="s">
        <v>13</v>
      </c>
      <c r="J1043" s="105" t="s">
        <v>5</v>
      </c>
      <c r="K1043" s="104" t="s">
        <v>6</v>
      </c>
      <c r="L1043" s="104" t="s">
        <v>622</v>
      </c>
      <c r="M1043" s="104" t="s">
        <v>54</v>
      </c>
      <c r="N1043" s="104" t="s">
        <v>632</v>
      </c>
      <c r="O1043" s="104" t="s">
        <v>2102</v>
      </c>
      <c r="P1043" s="105">
        <v>796</v>
      </c>
      <c r="Q1043" s="104" t="s">
        <v>57</v>
      </c>
      <c r="R1043" s="106">
        <v>20</v>
      </c>
      <c r="S1043" s="106">
        <v>178.57</v>
      </c>
      <c r="T1043" s="107">
        <f t="shared" si="96"/>
        <v>3571.3999999999996</v>
      </c>
      <c r="U1043" s="107">
        <f t="shared" si="97"/>
        <v>3999.9679999999998</v>
      </c>
      <c r="V1043" s="108"/>
      <c r="W1043" s="112">
        <v>2016</v>
      </c>
      <c r="X1043" s="103"/>
    </row>
    <row r="1044" spans="1:24" s="1" customFormat="1" ht="50.1" customHeight="1">
      <c r="A1044" s="102" t="s">
        <v>5164</v>
      </c>
      <c r="B1044" s="103" t="s">
        <v>5974</v>
      </c>
      <c r="C1044" s="104" t="s">
        <v>639</v>
      </c>
      <c r="D1044" s="104" t="s">
        <v>628</v>
      </c>
      <c r="E1044" s="104" t="s">
        <v>640</v>
      </c>
      <c r="F1044" s="104" t="s">
        <v>693</v>
      </c>
      <c r="G1044" s="118" t="s">
        <v>62</v>
      </c>
      <c r="H1044" s="103">
        <v>0</v>
      </c>
      <c r="I1044" s="105" t="s">
        <v>13</v>
      </c>
      <c r="J1044" s="105" t="s">
        <v>5</v>
      </c>
      <c r="K1044" s="104" t="s">
        <v>6</v>
      </c>
      <c r="L1044" s="104" t="s">
        <v>622</v>
      </c>
      <c r="M1044" s="104" t="s">
        <v>54</v>
      </c>
      <c r="N1044" s="104" t="s">
        <v>632</v>
      </c>
      <c r="O1044" s="104" t="s">
        <v>2102</v>
      </c>
      <c r="P1044" s="105">
        <v>796</v>
      </c>
      <c r="Q1044" s="104" t="s">
        <v>57</v>
      </c>
      <c r="R1044" s="106">
        <v>20</v>
      </c>
      <c r="S1044" s="106">
        <v>259.74</v>
      </c>
      <c r="T1044" s="107">
        <f t="shared" si="96"/>
        <v>5194.8</v>
      </c>
      <c r="U1044" s="107">
        <f t="shared" si="97"/>
        <v>5818.1760000000004</v>
      </c>
      <c r="V1044" s="108"/>
      <c r="W1044" s="112">
        <v>2016</v>
      </c>
      <c r="X1044" s="103"/>
    </row>
    <row r="1045" spans="1:24" s="1" customFormat="1" ht="50.1" customHeight="1">
      <c r="A1045" s="102" t="s">
        <v>5165</v>
      </c>
      <c r="B1045" s="103" t="s">
        <v>5974</v>
      </c>
      <c r="C1045" s="104" t="s">
        <v>639</v>
      </c>
      <c r="D1045" s="104" t="s">
        <v>628</v>
      </c>
      <c r="E1045" s="104" t="s">
        <v>640</v>
      </c>
      <c r="F1045" s="104" t="s">
        <v>694</v>
      </c>
      <c r="G1045" s="118" t="s">
        <v>62</v>
      </c>
      <c r="H1045" s="103">
        <v>0</v>
      </c>
      <c r="I1045" s="105" t="s">
        <v>13</v>
      </c>
      <c r="J1045" s="105" t="s">
        <v>5</v>
      </c>
      <c r="K1045" s="104" t="s">
        <v>6</v>
      </c>
      <c r="L1045" s="104" t="s">
        <v>622</v>
      </c>
      <c r="M1045" s="104" t="s">
        <v>54</v>
      </c>
      <c r="N1045" s="104" t="s">
        <v>632</v>
      </c>
      <c r="O1045" s="104" t="s">
        <v>2102</v>
      </c>
      <c r="P1045" s="105">
        <v>796</v>
      </c>
      <c r="Q1045" s="104" t="s">
        <v>57</v>
      </c>
      <c r="R1045" s="106">
        <v>10</v>
      </c>
      <c r="S1045" s="106">
        <v>811.69</v>
      </c>
      <c r="T1045" s="107">
        <f t="shared" si="96"/>
        <v>8116.9000000000005</v>
      </c>
      <c r="U1045" s="107">
        <f t="shared" si="97"/>
        <v>9090.9280000000017</v>
      </c>
      <c r="V1045" s="108"/>
      <c r="W1045" s="112">
        <v>2016</v>
      </c>
      <c r="X1045" s="103"/>
    </row>
    <row r="1046" spans="1:24" s="1" customFormat="1" ht="50.1" customHeight="1">
      <c r="A1046" s="102" t="s">
        <v>5166</v>
      </c>
      <c r="B1046" s="103" t="s">
        <v>5974</v>
      </c>
      <c r="C1046" s="104" t="s">
        <v>639</v>
      </c>
      <c r="D1046" s="104" t="s">
        <v>628</v>
      </c>
      <c r="E1046" s="104" t="s">
        <v>640</v>
      </c>
      <c r="F1046" s="104" t="s">
        <v>695</v>
      </c>
      <c r="G1046" s="118" t="s">
        <v>62</v>
      </c>
      <c r="H1046" s="103">
        <v>0</v>
      </c>
      <c r="I1046" s="105" t="s">
        <v>13</v>
      </c>
      <c r="J1046" s="105" t="s">
        <v>5</v>
      </c>
      <c r="K1046" s="104" t="s">
        <v>6</v>
      </c>
      <c r="L1046" s="104" t="s">
        <v>622</v>
      </c>
      <c r="M1046" s="104" t="s">
        <v>54</v>
      </c>
      <c r="N1046" s="104" t="s">
        <v>632</v>
      </c>
      <c r="O1046" s="104" t="s">
        <v>2102</v>
      </c>
      <c r="P1046" s="105">
        <v>796</v>
      </c>
      <c r="Q1046" s="104" t="s">
        <v>57</v>
      </c>
      <c r="R1046" s="106">
        <v>10</v>
      </c>
      <c r="S1046" s="106">
        <v>340.91</v>
      </c>
      <c r="T1046" s="107">
        <f t="shared" si="96"/>
        <v>3409.1000000000004</v>
      </c>
      <c r="U1046" s="107">
        <f t="shared" si="97"/>
        <v>3818.1920000000009</v>
      </c>
      <c r="V1046" s="108"/>
      <c r="W1046" s="112">
        <v>2016</v>
      </c>
      <c r="X1046" s="103"/>
    </row>
    <row r="1047" spans="1:24" s="1" customFormat="1" ht="50.1" customHeight="1">
      <c r="A1047" s="102" t="s">
        <v>5167</v>
      </c>
      <c r="B1047" s="103" t="s">
        <v>5974</v>
      </c>
      <c r="C1047" s="104" t="s">
        <v>639</v>
      </c>
      <c r="D1047" s="104" t="s">
        <v>628</v>
      </c>
      <c r="E1047" s="104" t="s">
        <v>640</v>
      </c>
      <c r="F1047" s="104" t="s">
        <v>696</v>
      </c>
      <c r="G1047" s="118" t="s">
        <v>62</v>
      </c>
      <c r="H1047" s="103">
        <v>0</v>
      </c>
      <c r="I1047" s="105" t="s">
        <v>13</v>
      </c>
      <c r="J1047" s="105" t="s">
        <v>5</v>
      </c>
      <c r="K1047" s="104" t="s">
        <v>6</v>
      </c>
      <c r="L1047" s="104" t="s">
        <v>622</v>
      </c>
      <c r="M1047" s="104" t="s">
        <v>54</v>
      </c>
      <c r="N1047" s="104" t="s">
        <v>632</v>
      </c>
      <c r="O1047" s="104" t="s">
        <v>2102</v>
      </c>
      <c r="P1047" s="105">
        <v>796</v>
      </c>
      <c r="Q1047" s="104" t="s">
        <v>57</v>
      </c>
      <c r="R1047" s="106">
        <v>5</v>
      </c>
      <c r="S1047" s="106">
        <v>892.86</v>
      </c>
      <c r="T1047" s="107">
        <f t="shared" si="96"/>
        <v>4464.3</v>
      </c>
      <c r="U1047" s="107">
        <f t="shared" si="97"/>
        <v>5000.0160000000005</v>
      </c>
      <c r="V1047" s="108"/>
      <c r="W1047" s="112">
        <v>2016</v>
      </c>
      <c r="X1047" s="103"/>
    </row>
    <row r="1048" spans="1:24" s="1" customFormat="1" ht="50.1" customHeight="1">
      <c r="A1048" s="102" t="s">
        <v>5168</v>
      </c>
      <c r="B1048" s="103" t="s">
        <v>5974</v>
      </c>
      <c r="C1048" s="104" t="s">
        <v>639</v>
      </c>
      <c r="D1048" s="104" t="s">
        <v>628</v>
      </c>
      <c r="E1048" s="104" t="s">
        <v>640</v>
      </c>
      <c r="F1048" s="104" t="s">
        <v>697</v>
      </c>
      <c r="G1048" s="118" t="s">
        <v>62</v>
      </c>
      <c r="H1048" s="103">
        <v>0</v>
      </c>
      <c r="I1048" s="105" t="s">
        <v>13</v>
      </c>
      <c r="J1048" s="105" t="s">
        <v>5</v>
      </c>
      <c r="K1048" s="104" t="s">
        <v>6</v>
      </c>
      <c r="L1048" s="104" t="s">
        <v>622</v>
      </c>
      <c r="M1048" s="104" t="s">
        <v>54</v>
      </c>
      <c r="N1048" s="104" t="s">
        <v>632</v>
      </c>
      <c r="O1048" s="104" t="s">
        <v>2102</v>
      </c>
      <c r="P1048" s="105">
        <v>796</v>
      </c>
      <c r="Q1048" s="104" t="s">
        <v>57</v>
      </c>
      <c r="R1048" s="106">
        <v>5</v>
      </c>
      <c r="S1048" s="106">
        <v>974.03</v>
      </c>
      <c r="T1048" s="107">
        <f t="shared" si="96"/>
        <v>4870.1499999999996</v>
      </c>
      <c r="U1048" s="107">
        <f t="shared" si="97"/>
        <v>5454.5680000000002</v>
      </c>
      <c r="V1048" s="108"/>
      <c r="W1048" s="112">
        <v>2016</v>
      </c>
      <c r="X1048" s="103"/>
    </row>
    <row r="1049" spans="1:24" s="1" customFormat="1" ht="50.1" customHeight="1">
      <c r="A1049" s="102" t="s">
        <v>5169</v>
      </c>
      <c r="B1049" s="103" t="s">
        <v>5974</v>
      </c>
      <c r="C1049" s="163" t="s">
        <v>698</v>
      </c>
      <c r="D1049" s="163" t="s">
        <v>628</v>
      </c>
      <c r="E1049" s="163" t="s">
        <v>699</v>
      </c>
      <c r="F1049" s="163" t="s">
        <v>700</v>
      </c>
      <c r="G1049" s="171" t="s">
        <v>62</v>
      </c>
      <c r="H1049" s="103">
        <v>0</v>
      </c>
      <c r="I1049" s="170" t="s">
        <v>13</v>
      </c>
      <c r="J1049" s="105" t="s">
        <v>5</v>
      </c>
      <c r="K1049" s="163" t="s">
        <v>6</v>
      </c>
      <c r="L1049" s="163" t="s">
        <v>622</v>
      </c>
      <c r="M1049" s="163" t="s">
        <v>54</v>
      </c>
      <c r="N1049" s="163" t="s">
        <v>632</v>
      </c>
      <c r="O1049" s="163" t="s">
        <v>2102</v>
      </c>
      <c r="P1049" s="170">
        <v>796</v>
      </c>
      <c r="Q1049" s="163" t="s">
        <v>57</v>
      </c>
      <c r="R1049" s="164">
        <v>10</v>
      </c>
      <c r="S1049" s="164">
        <v>170.46</v>
      </c>
      <c r="T1049" s="107">
        <f t="shared" si="96"/>
        <v>1704.6000000000001</v>
      </c>
      <c r="U1049" s="107">
        <f t="shared" si="97"/>
        <v>1909.1520000000003</v>
      </c>
      <c r="V1049" s="165"/>
      <c r="W1049" s="112">
        <v>2016</v>
      </c>
      <c r="X1049" s="173"/>
    </row>
    <row r="1050" spans="1:24" s="2" customFormat="1" ht="50.1" customHeight="1">
      <c r="A1050" s="102" t="s">
        <v>5170</v>
      </c>
      <c r="B1050" s="103" t="s">
        <v>5974</v>
      </c>
      <c r="C1050" s="104" t="s">
        <v>698</v>
      </c>
      <c r="D1050" s="104" t="s">
        <v>628</v>
      </c>
      <c r="E1050" s="104" t="s">
        <v>699</v>
      </c>
      <c r="F1050" s="104" t="s">
        <v>701</v>
      </c>
      <c r="G1050" s="118" t="s">
        <v>62</v>
      </c>
      <c r="H1050" s="103">
        <v>0</v>
      </c>
      <c r="I1050" s="105" t="s">
        <v>13</v>
      </c>
      <c r="J1050" s="105" t="s">
        <v>5</v>
      </c>
      <c r="K1050" s="104" t="s">
        <v>6</v>
      </c>
      <c r="L1050" s="104" t="s">
        <v>622</v>
      </c>
      <c r="M1050" s="104" t="s">
        <v>54</v>
      </c>
      <c r="N1050" s="104" t="s">
        <v>632</v>
      </c>
      <c r="O1050" s="104" t="s">
        <v>2102</v>
      </c>
      <c r="P1050" s="105">
        <v>796</v>
      </c>
      <c r="Q1050" s="104" t="s">
        <v>57</v>
      </c>
      <c r="R1050" s="106">
        <v>10</v>
      </c>
      <c r="S1050" s="106">
        <v>227.27</v>
      </c>
      <c r="T1050" s="107">
        <f t="shared" si="96"/>
        <v>2272.7000000000003</v>
      </c>
      <c r="U1050" s="107">
        <f t="shared" si="97"/>
        <v>2545.4240000000004</v>
      </c>
      <c r="V1050" s="136"/>
      <c r="W1050" s="112">
        <v>2016</v>
      </c>
      <c r="X1050" s="103"/>
    </row>
    <row r="1051" spans="1:24" s="2" customFormat="1" ht="50.1" customHeight="1">
      <c r="A1051" s="102" t="s">
        <v>5171</v>
      </c>
      <c r="B1051" s="103" t="s">
        <v>5974</v>
      </c>
      <c r="C1051" s="104" t="s">
        <v>702</v>
      </c>
      <c r="D1051" s="104" t="s">
        <v>628</v>
      </c>
      <c r="E1051" s="104" t="s">
        <v>703</v>
      </c>
      <c r="F1051" s="104" t="s">
        <v>704</v>
      </c>
      <c r="G1051" s="118" t="s">
        <v>62</v>
      </c>
      <c r="H1051" s="103">
        <v>0</v>
      </c>
      <c r="I1051" s="105" t="s">
        <v>13</v>
      </c>
      <c r="J1051" s="105" t="s">
        <v>5</v>
      </c>
      <c r="K1051" s="104" t="s">
        <v>6</v>
      </c>
      <c r="L1051" s="104" t="s">
        <v>622</v>
      </c>
      <c r="M1051" s="104" t="s">
        <v>54</v>
      </c>
      <c r="N1051" s="104" t="s">
        <v>632</v>
      </c>
      <c r="O1051" s="104" t="s">
        <v>2102</v>
      </c>
      <c r="P1051" s="105">
        <v>796</v>
      </c>
      <c r="Q1051" s="104" t="s">
        <v>57</v>
      </c>
      <c r="R1051" s="106">
        <v>10</v>
      </c>
      <c r="S1051" s="106">
        <v>2029.22</v>
      </c>
      <c r="T1051" s="107">
        <f t="shared" si="96"/>
        <v>20292.2</v>
      </c>
      <c r="U1051" s="107">
        <f t="shared" si="97"/>
        <v>22727.264000000003</v>
      </c>
      <c r="V1051" s="136"/>
      <c r="W1051" s="112">
        <v>2016</v>
      </c>
      <c r="X1051" s="103"/>
    </row>
    <row r="1052" spans="1:24" s="2" customFormat="1" ht="50.1" customHeight="1">
      <c r="A1052" s="102" t="s">
        <v>5172</v>
      </c>
      <c r="B1052" s="103" t="s">
        <v>5974</v>
      </c>
      <c r="C1052" s="104" t="s">
        <v>705</v>
      </c>
      <c r="D1052" s="104" t="s">
        <v>628</v>
      </c>
      <c r="E1052" s="104" t="s">
        <v>706</v>
      </c>
      <c r="F1052" s="104" t="s">
        <v>707</v>
      </c>
      <c r="G1052" s="118" t="s">
        <v>62</v>
      </c>
      <c r="H1052" s="103">
        <v>0</v>
      </c>
      <c r="I1052" s="105" t="s">
        <v>13</v>
      </c>
      <c r="J1052" s="105" t="s">
        <v>5</v>
      </c>
      <c r="K1052" s="104" t="s">
        <v>6</v>
      </c>
      <c r="L1052" s="104" t="s">
        <v>622</v>
      </c>
      <c r="M1052" s="104" t="s">
        <v>54</v>
      </c>
      <c r="N1052" s="104" t="s">
        <v>632</v>
      </c>
      <c r="O1052" s="104" t="s">
        <v>2102</v>
      </c>
      <c r="P1052" s="105">
        <v>796</v>
      </c>
      <c r="Q1052" s="104" t="s">
        <v>57</v>
      </c>
      <c r="R1052" s="106">
        <v>10</v>
      </c>
      <c r="S1052" s="106">
        <v>129.87</v>
      </c>
      <c r="T1052" s="107">
        <f t="shared" si="96"/>
        <v>1298.7</v>
      </c>
      <c r="U1052" s="107">
        <f t="shared" si="97"/>
        <v>1454.5440000000001</v>
      </c>
      <c r="V1052" s="136"/>
      <c r="W1052" s="112">
        <v>2016</v>
      </c>
      <c r="X1052" s="103"/>
    </row>
    <row r="1053" spans="1:24" s="2" customFormat="1" ht="50.1" customHeight="1">
      <c r="A1053" s="102" t="s">
        <v>5173</v>
      </c>
      <c r="B1053" s="103" t="s">
        <v>5974</v>
      </c>
      <c r="C1053" s="104" t="s">
        <v>705</v>
      </c>
      <c r="D1053" s="104" t="s">
        <v>628</v>
      </c>
      <c r="E1053" s="104" t="s">
        <v>706</v>
      </c>
      <c r="F1053" s="104" t="s">
        <v>708</v>
      </c>
      <c r="G1053" s="118" t="s">
        <v>62</v>
      </c>
      <c r="H1053" s="103">
        <v>0</v>
      </c>
      <c r="I1053" s="105" t="s">
        <v>13</v>
      </c>
      <c r="J1053" s="105" t="s">
        <v>5</v>
      </c>
      <c r="K1053" s="104" t="s">
        <v>6</v>
      </c>
      <c r="L1053" s="104" t="s">
        <v>622</v>
      </c>
      <c r="M1053" s="104" t="s">
        <v>54</v>
      </c>
      <c r="N1053" s="104" t="s">
        <v>632</v>
      </c>
      <c r="O1053" s="104" t="s">
        <v>2102</v>
      </c>
      <c r="P1053" s="105">
        <v>796</v>
      </c>
      <c r="Q1053" s="104" t="s">
        <v>57</v>
      </c>
      <c r="R1053" s="106">
        <v>10</v>
      </c>
      <c r="S1053" s="106">
        <v>178.57</v>
      </c>
      <c r="T1053" s="107">
        <f t="shared" si="96"/>
        <v>1785.6999999999998</v>
      </c>
      <c r="U1053" s="107">
        <f t="shared" si="97"/>
        <v>1999.9839999999999</v>
      </c>
      <c r="V1053" s="136"/>
      <c r="W1053" s="112">
        <v>2016</v>
      </c>
      <c r="X1053" s="103"/>
    </row>
    <row r="1054" spans="1:24" s="2" customFormat="1" ht="50.1" customHeight="1">
      <c r="A1054" s="102" t="s">
        <v>5174</v>
      </c>
      <c r="B1054" s="103" t="s">
        <v>5974</v>
      </c>
      <c r="C1054" s="163" t="s">
        <v>705</v>
      </c>
      <c r="D1054" s="163" t="s">
        <v>628</v>
      </c>
      <c r="E1054" s="163" t="s">
        <v>706</v>
      </c>
      <c r="F1054" s="163" t="s">
        <v>709</v>
      </c>
      <c r="G1054" s="118" t="s">
        <v>62</v>
      </c>
      <c r="H1054" s="103">
        <v>0</v>
      </c>
      <c r="I1054" s="105" t="s">
        <v>13</v>
      </c>
      <c r="J1054" s="105" t="s">
        <v>5</v>
      </c>
      <c r="K1054" s="104" t="s">
        <v>6</v>
      </c>
      <c r="L1054" s="104" t="s">
        <v>622</v>
      </c>
      <c r="M1054" s="104" t="s">
        <v>54</v>
      </c>
      <c r="N1054" s="104" t="s">
        <v>632</v>
      </c>
      <c r="O1054" s="104" t="s">
        <v>2102</v>
      </c>
      <c r="P1054" s="105">
        <v>796</v>
      </c>
      <c r="Q1054" s="104" t="s">
        <v>57</v>
      </c>
      <c r="R1054" s="106">
        <v>10</v>
      </c>
      <c r="S1054" s="106">
        <v>227.27</v>
      </c>
      <c r="T1054" s="107">
        <f t="shared" si="96"/>
        <v>2272.7000000000003</v>
      </c>
      <c r="U1054" s="107">
        <f t="shared" si="97"/>
        <v>2545.4240000000004</v>
      </c>
      <c r="V1054" s="136"/>
      <c r="W1054" s="112">
        <v>2016</v>
      </c>
      <c r="X1054" s="103"/>
    </row>
    <row r="1055" spans="1:24" s="2" customFormat="1" ht="50.1" customHeight="1">
      <c r="A1055" s="102" t="s">
        <v>5175</v>
      </c>
      <c r="B1055" s="103" t="s">
        <v>5974</v>
      </c>
      <c r="C1055" s="104" t="s">
        <v>702</v>
      </c>
      <c r="D1055" s="104" t="s">
        <v>628</v>
      </c>
      <c r="E1055" s="104" t="s">
        <v>703</v>
      </c>
      <c r="F1055" s="104" t="s">
        <v>710</v>
      </c>
      <c r="G1055" s="118" t="s">
        <v>62</v>
      </c>
      <c r="H1055" s="103">
        <v>0</v>
      </c>
      <c r="I1055" s="105" t="s">
        <v>13</v>
      </c>
      <c r="J1055" s="105" t="s">
        <v>5</v>
      </c>
      <c r="K1055" s="104" t="s">
        <v>6</v>
      </c>
      <c r="L1055" s="104" t="s">
        <v>622</v>
      </c>
      <c r="M1055" s="104" t="s">
        <v>54</v>
      </c>
      <c r="N1055" s="104" t="s">
        <v>632</v>
      </c>
      <c r="O1055" s="104" t="s">
        <v>2102</v>
      </c>
      <c r="P1055" s="105">
        <v>796</v>
      </c>
      <c r="Q1055" s="104" t="s">
        <v>57</v>
      </c>
      <c r="R1055" s="106">
        <v>10</v>
      </c>
      <c r="S1055" s="106">
        <v>259.74</v>
      </c>
      <c r="T1055" s="107">
        <f t="shared" ref="T1055:T1134" si="115">R1055*S1055</f>
        <v>2597.4</v>
      </c>
      <c r="U1055" s="107">
        <f t="shared" ref="U1055:U1134" si="116">T1055*1.12</f>
        <v>2909.0880000000002</v>
      </c>
      <c r="V1055" s="136"/>
      <c r="W1055" s="112">
        <v>2016</v>
      </c>
      <c r="X1055" s="103"/>
    </row>
    <row r="1056" spans="1:24" s="2" customFormat="1" ht="50.1" customHeight="1">
      <c r="A1056" s="102" t="s">
        <v>5176</v>
      </c>
      <c r="B1056" s="103" t="s">
        <v>5974</v>
      </c>
      <c r="C1056" s="104" t="s">
        <v>702</v>
      </c>
      <c r="D1056" s="104" t="s">
        <v>628</v>
      </c>
      <c r="E1056" s="104" t="s">
        <v>703</v>
      </c>
      <c r="F1056" s="104" t="s">
        <v>711</v>
      </c>
      <c r="G1056" s="118" t="s">
        <v>62</v>
      </c>
      <c r="H1056" s="103">
        <v>0</v>
      </c>
      <c r="I1056" s="105" t="s">
        <v>13</v>
      </c>
      <c r="J1056" s="105" t="s">
        <v>5</v>
      </c>
      <c r="K1056" s="104" t="s">
        <v>6</v>
      </c>
      <c r="L1056" s="104" t="s">
        <v>622</v>
      </c>
      <c r="M1056" s="104" t="s">
        <v>54</v>
      </c>
      <c r="N1056" s="104" t="s">
        <v>632</v>
      </c>
      <c r="O1056" s="104" t="s">
        <v>2102</v>
      </c>
      <c r="P1056" s="105">
        <v>796</v>
      </c>
      <c r="Q1056" s="104" t="s">
        <v>57</v>
      </c>
      <c r="R1056" s="106">
        <v>20</v>
      </c>
      <c r="S1056" s="106">
        <v>340.91</v>
      </c>
      <c r="T1056" s="107">
        <f t="shared" si="115"/>
        <v>6818.2000000000007</v>
      </c>
      <c r="U1056" s="107">
        <f t="shared" si="116"/>
        <v>7636.3840000000018</v>
      </c>
      <c r="V1056" s="136"/>
      <c r="W1056" s="112">
        <v>2016</v>
      </c>
      <c r="X1056" s="103"/>
    </row>
    <row r="1057" spans="1:24" s="2" customFormat="1" ht="50.1" customHeight="1">
      <c r="A1057" s="102" t="s">
        <v>5177</v>
      </c>
      <c r="B1057" s="103" t="s">
        <v>5974</v>
      </c>
      <c r="C1057" s="104" t="s">
        <v>712</v>
      </c>
      <c r="D1057" s="104" t="s">
        <v>628</v>
      </c>
      <c r="E1057" s="104" t="s">
        <v>713</v>
      </c>
      <c r="F1057" s="104" t="s">
        <v>714</v>
      </c>
      <c r="G1057" s="118" t="s">
        <v>62</v>
      </c>
      <c r="H1057" s="103">
        <v>0</v>
      </c>
      <c r="I1057" s="105" t="s">
        <v>13</v>
      </c>
      <c r="J1057" s="105" t="s">
        <v>5</v>
      </c>
      <c r="K1057" s="104" t="s">
        <v>6</v>
      </c>
      <c r="L1057" s="104" t="s">
        <v>622</v>
      </c>
      <c r="M1057" s="104" t="s">
        <v>54</v>
      </c>
      <c r="N1057" s="104" t="s">
        <v>632</v>
      </c>
      <c r="O1057" s="104" t="s">
        <v>2102</v>
      </c>
      <c r="P1057" s="105">
        <v>796</v>
      </c>
      <c r="Q1057" s="104" t="s">
        <v>57</v>
      </c>
      <c r="R1057" s="106">
        <v>20</v>
      </c>
      <c r="S1057" s="106">
        <v>89.29</v>
      </c>
      <c r="T1057" s="107">
        <f t="shared" si="115"/>
        <v>1785.8000000000002</v>
      </c>
      <c r="U1057" s="107">
        <f t="shared" si="116"/>
        <v>2000.0960000000005</v>
      </c>
      <c r="V1057" s="136"/>
      <c r="W1057" s="112">
        <v>2016</v>
      </c>
      <c r="X1057" s="103"/>
    </row>
    <row r="1058" spans="1:24" s="2" customFormat="1" ht="50.1" customHeight="1">
      <c r="A1058" s="102" t="s">
        <v>5178</v>
      </c>
      <c r="B1058" s="103" t="s">
        <v>5974</v>
      </c>
      <c r="C1058" s="104" t="s">
        <v>712</v>
      </c>
      <c r="D1058" s="104" t="s">
        <v>628</v>
      </c>
      <c r="E1058" s="104" t="s">
        <v>713</v>
      </c>
      <c r="F1058" s="104" t="s">
        <v>715</v>
      </c>
      <c r="G1058" s="118" t="s">
        <v>62</v>
      </c>
      <c r="H1058" s="103">
        <v>0</v>
      </c>
      <c r="I1058" s="105" t="s">
        <v>13</v>
      </c>
      <c r="J1058" s="105" t="s">
        <v>5</v>
      </c>
      <c r="K1058" s="104" t="s">
        <v>6</v>
      </c>
      <c r="L1058" s="104" t="s">
        <v>622</v>
      </c>
      <c r="M1058" s="104" t="s">
        <v>54</v>
      </c>
      <c r="N1058" s="104" t="s">
        <v>632</v>
      </c>
      <c r="O1058" s="104" t="s">
        <v>2102</v>
      </c>
      <c r="P1058" s="105">
        <v>796</v>
      </c>
      <c r="Q1058" s="104" t="s">
        <v>57</v>
      </c>
      <c r="R1058" s="106">
        <v>20</v>
      </c>
      <c r="S1058" s="106">
        <v>89.29</v>
      </c>
      <c r="T1058" s="107">
        <f t="shared" si="115"/>
        <v>1785.8000000000002</v>
      </c>
      <c r="U1058" s="107">
        <f t="shared" si="116"/>
        <v>2000.0960000000005</v>
      </c>
      <c r="V1058" s="136"/>
      <c r="W1058" s="112">
        <v>2016</v>
      </c>
      <c r="X1058" s="103"/>
    </row>
    <row r="1059" spans="1:24" s="2" customFormat="1" ht="50.1" customHeight="1">
      <c r="A1059" s="102" t="s">
        <v>5179</v>
      </c>
      <c r="B1059" s="103" t="s">
        <v>5974</v>
      </c>
      <c r="C1059" s="104" t="s">
        <v>716</v>
      </c>
      <c r="D1059" s="104" t="s">
        <v>628</v>
      </c>
      <c r="E1059" s="104" t="s">
        <v>717</v>
      </c>
      <c r="F1059" s="104" t="s">
        <v>718</v>
      </c>
      <c r="G1059" s="118" t="s">
        <v>62</v>
      </c>
      <c r="H1059" s="103">
        <v>0</v>
      </c>
      <c r="I1059" s="105" t="s">
        <v>13</v>
      </c>
      <c r="J1059" s="105" t="s">
        <v>5</v>
      </c>
      <c r="K1059" s="104" t="s">
        <v>6</v>
      </c>
      <c r="L1059" s="104" t="s">
        <v>622</v>
      </c>
      <c r="M1059" s="104" t="s">
        <v>54</v>
      </c>
      <c r="N1059" s="104" t="s">
        <v>632</v>
      </c>
      <c r="O1059" s="104" t="s">
        <v>2102</v>
      </c>
      <c r="P1059" s="105">
        <v>796</v>
      </c>
      <c r="Q1059" s="104" t="s">
        <v>57</v>
      </c>
      <c r="R1059" s="106">
        <v>30</v>
      </c>
      <c r="S1059" s="106">
        <v>129.87</v>
      </c>
      <c r="T1059" s="107">
        <f t="shared" si="115"/>
        <v>3896.1000000000004</v>
      </c>
      <c r="U1059" s="107">
        <f t="shared" si="116"/>
        <v>4363.6320000000005</v>
      </c>
      <c r="V1059" s="136"/>
      <c r="W1059" s="112">
        <v>2016</v>
      </c>
      <c r="X1059" s="103"/>
    </row>
    <row r="1060" spans="1:24" s="2" customFormat="1" ht="50.1" customHeight="1">
      <c r="A1060" s="102" t="s">
        <v>5180</v>
      </c>
      <c r="B1060" s="103" t="s">
        <v>5974</v>
      </c>
      <c r="C1060" s="104" t="s">
        <v>716</v>
      </c>
      <c r="D1060" s="104" t="s">
        <v>628</v>
      </c>
      <c r="E1060" s="104" t="s">
        <v>717</v>
      </c>
      <c r="F1060" s="104" t="s">
        <v>719</v>
      </c>
      <c r="G1060" s="118" t="s">
        <v>62</v>
      </c>
      <c r="H1060" s="103">
        <v>0</v>
      </c>
      <c r="I1060" s="105" t="s">
        <v>13</v>
      </c>
      <c r="J1060" s="105" t="s">
        <v>5</v>
      </c>
      <c r="K1060" s="104" t="s">
        <v>6</v>
      </c>
      <c r="L1060" s="104" t="s">
        <v>622</v>
      </c>
      <c r="M1060" s="104" t="s">
        <v>54</v>
      </c>
      <c r="N1060" s="104" t="s">
        <v>632</v>
      </c>
      <c r="O1060" s="104" t="s">
        <v>2102</v>
      </c>
      <c r="P1060" s="105">
        <v>796</v>
      </c>
      <c r="Q1060" s="104" t="s">
        <v>57</v>
      </c>
      <c r="R1060" s="106">
        <v>20</v>
      </c>
      <c r="S1060" s="106">
        <v>129.87</v>
      </c>
      <c r="T1060" s="107">
        <f t="shared" si="115"/>
        <v>2597.4</v>
      </c>
      <c r="U1060" s="107">
        <f t="shared" si="116"/>
        <v>2909.0880000000002</v>
      </c>
      <c r="V1060" s="136"/>
      <c r="W1060" s="112">
        <v>2016</v>
      </c>
      <c r="X1060" s="103"/>
    </row>
    <row r="1061" spans="1:24" s="2" customFormat="1" ht="50.1" customHeight="1">
      <c r="A1061" s="102" t="s">
        <v>5181</v>
      </c>
      <c r="B1061" s="103" t="s">
        <v>5974</v>
      </c>
      <c r="C1061" s="104" t="s">
        <v>716</v>
      </c>
      <c r="D1061" s="104" t="s">
        <v>628</v>
      </c>
      <c r="E1061" s="104" t="s">
        <v>717</v>
      </c>
      <c r="F1061" s="104" t="s">
        <v>720</v>
      </c>
      <c r="G1061" s="118" t="s">
        <v>62</v>
      </c>
      <c r="H1061" s="103">
        <v>0</v>
      </c>
      <c r="I1061" s="105" t="s">
        <v>13</v>
      </c>
      <c r="J1061" s="105" t="s">
        <v>5</v>
      </c>
      <c r="K1061" s="104" t="s">
        <v>6</v>
      </c>
      <c r="L1061" s="104" t="s">
        <v>622</v>
      </c>
      <c r="M1061" s="104" t="s">
        <v>54</v>
      </c>
      <c r="N1061" s="104" t="s">
        <v>632</v>
      </c>
      <c r="O1061" s="104" t="s">
        <v>2102</v>
      </c>
      <c r="P1061" s="105">
        <v>796</v>
      </c>
      <c r="Q1061" s="104" t="s">
        <v>57</v>
      </c>
      <c r="R1061" s="106">
        <v>30</v>
      </c>
      <c r="S1061" s="106">
        <v>162.34</v>
      </c>
      <c r="T1061" s="107">
        <f t="shared" si="115"/>
        <v>4870.2</v>
      </c>
      <c r="U1061" s="107">
        <f t="shared" si="116"/>
        <v>5454.6240000000007</v>
      </c>
      <c r="V1061" s="136"/>
      <c r="W1061" s="112">
        <v>2016</v>
      </c>
      <c r="X1061" s="103"/>
    </row>
    <row r="1062" spans="1:24" s="2" customFormat="1" ht="50.1" customHeight="1">
      <c r="A1062" s="102" t="s">
        <v>5182</v>
      </c>
      <c r="B1062" s="103" t="s">
        <v>5974</v>
      </c>
      <c r="C1062" s="104" t="s">
        <v>716</v>
      </c>
      <c r="D1062" s="104" t="s">
        <v>628</v>
      </c>
      <c r="E1062" s="104" t="s">
        <v>717</v>
      </c>
      <c r="F1062" s="104" t="s">
        <v>721</v>
      </c>
      <c r="G1062" s="118" t="s">
        <v>62</v>
      </c>
      <c r="H1062" s="103">
        <v>0</v>
      </c>
      <c r="I1062" s="105" t="s">
        <v>13</v>
      </c>
      <c r="J1062" s="105" t="s">
        <v>5</v>
      </c>
      <c r="K1062" s="104" t="s">
        <v>6</v>
      </c>
      <c r="L1062" s="104" t="s">
        <v>622</v>
      </c>
      <c r="M1062" s="104" t="s">
        <v>54</v>
      </c>
      <c r="N1062" s="104" t="s">
        <v>632</v>
      </c>
      <c r="O1062" s="104" t="s">
        <v>2102</v>
      </c>
      <c r="P1062" s="105">
        <v>796</v>
      </c>
      <c r="Q1062" s="104" t="s">
        <v>57</v>
      </c>
      <c r="R1062" s="106">
        <v>20</v>
      </c>
      <c r="S1062" s="106">
        <v>186.69</v>
      </c>
      <c r="T1062" s="107">
        <f t="shared" si="115"/>
        <v>3733.8</v>
      </c>
      <c r="U1062" s="107">
        <f t="shared" si="116"/>
        <v>4181.8560000000007</v>
      </c>
      <c r="V1062" s="136"/>
      <c r="W1062" s="112">
        <v>2016</v>
      </c>
      <c r="X1062" s="103"/>
    </row>
    <row r="1063" spans="1:24" s="2" customFormat="1" ht="50.1" customHeight="1">
      <c r="A1063" s="102" t="s">
        <v>5183</v>
      </c>
      <c r="B1063" s="103" t="s">
        <v>5974</v>
      </c>
      <c r="C1063" s="104" t="s">
        <v>722</v>
      </c>
      <c r="D1063" s="104" t="s">
        <v>628</v>
      </c>
      <c r="E1063" s="104" t="s">
        <v>723</v>
      </c>
      <c r="F1063" s="104" t="s">
        <v>724</v>
      </c>
      <c r="G1063" s="118" t="s">
        <v>62</v>
      </c>
      <c r="H1063" s="103">
        <v>0</v>
      </c>
      <c r="I1063" s="105" t="s">
        <v>13</v>
      </c>
      <c r="J1063" s="105" t="s">
        <v>5</v>
      </c>
      <c r="K1063" s="104" t="s">
        <v>6</v>
      </c>
      <c r="L1063" s="104" t="s">
        <v>622</v>
      </c>
      <c r="M1063" s="104" t="s">
        <v>54</v>
      </c>
      <c r="N1063" s="104" t="s">
        <v>632</v>
      </c>
      <c r="O1063" s="104" t="s">
        <v>2102</v>
      </c>
      <c r="P1063" s="105">
        <v>796</v>
      </c>
      <c r="Q1063" s="104" t="s">
        <v>57</v>
      </c>
      <c r="R1063" s="106">
        <v>10</v>
      </c>
      <c r="S1063" s="106">
        <v>405.84</v>
      </c>
      <c r="T1063" s="107">
        <f t="shared" si="115"/>
        <v>4058.3999999999996</v>
      </c>
      <c r="U1063" s="107">
        <f t="shared" si="116"/>
        <v>4545.4080000000004</v>
      </c>
      <c r="V1063" s="136"/>
      <c r="W1063" s="112">
        <v>2016</v>
      </c>
      <c r="X1063" s="103"/>
    </row>
    <row r="1064" spans="1:24" s="2" customFormat="1" ht="50.1" customHeight="1">
      <c r="A1064" s="102" t="s">
        <v>5184</v>
      </c>
      <c r="B1064" s="103" t="s">
        <v>5974</v>
      </c>
      <c r="C1064" s="104" t="s">
        <v>722</v>
      </c>
      <c r="D1064" s="104" t="s">
        <v>628</v>
      </c>
      <c r="E1064" s="104" t="s">
        <v>723</v>
      </c>
      <c r="F1064" s="104" t="s">
        <v>725</v>
      </c>
      <c r="G1064" s="118" t="s">
        <v>62</v>
      </c>
      <c r="H1064" s="103">
        <v>0</v>
      </c>
      <c r="I1064" s="105" t="s">
        <v>13</v>
      </c>
      <c r="J1064" s="105" t="s">
        <v>5</v>
      </c>
      <c r="K1064" s="104" t="s">
        <v>6</v>
      </c>
      <c r="L1064" s="104" t="s">
        <v>622</v>
      </c>
      <c r="M1064" s="104" t="s">
        <v>54</v>
      </c>
      <c r="N1064" s="104" t="s">
        <v>632</v>
      </c>
      <c r="O1064" s="104" t="s">
        <v>2102</v>
      </c>
      <c r="P1064" s="105">
        <v>796</v>
      </c>
      <c r="Q1064" s="104" t="s">
        <v>57</v>
      </c>
      <c r="R1064" s="106">
        <v>10</v>
      </c>
      <c r="S1064" s="106">
        <v>446.43</v>
      </c>
      <c r="T1064" s="107">
        <f t="shared" si="115"/>
        <v>4464.3</v>
      </c>
      <c r="U1064" s="107">
        <f t="shared" si="116"/>
        <v>5000.0160000000005</v>
      </c>
      <c r="V1064" s="136"/>
      <c r="W1064" s="112">
        <v>2016</v>
      </c>
      <c r="X1064" s="103"/>
    </row>
    <row r="1065" spans="1:24" s="2" customFormat="1" ht="50.1" customHeight="1">
      <c r="A1065" s="102" t="s">
        <v>5185</v>
      </c>
      <c r="B1065" s="103" t="s">
        <v>5974</v>
      </c>
      <c r="C1065" s="104" t="s">
        <v>722</v>
      </c>
      <c r="D1065" s="104" t="s">
        <v>628</v>
      </c>
      <c r="E1065" s="104" t="s">
        <v>723</v>
      </c>
      <c r="F1065" s="104" t="s">
        <v>726</v>
      </c>
      <c r="G1065" s="118" t="s">
        <v>62</v>
      </c>
      <c r="H1065" s="103">
        <v>0</v>
      </c>
      <c r="I1065" s="105" t="s">
        <v>13</v>
      </c>
      <c r="J1065" s="105" t="s">
        <v>5</v>
      </c>
      <c r="K1065" s="104" t="s">
        <v>6</v>
      </c>
      <c r="L1065" s="104" t="s">
        <v>622</v>
      </c>
      <c r="M1065" s="104" t="s">
        <v>54</v>
      </c>
      <c r="N1065" s="104" t="s">
        <v>632</v>
      </c>
      <c r="O1065" s="104" t="s">
        <v>2102</v>
      </c>
      <c r="P1065" s="105">
        <v>796</v>
      </c>
      <c r="Q1065" s="104" t="s">
        <v>57</v>
      </c>
      <c r="R1065" s="106">
        <v>5</v>
      </c>
      <c r="S1065" s="106">
        <v>511.36</v>
      </c>
      <c r="T1065" s="107">
        <f t="shared" si="115"/>
        <v>2556.8000000000002</v>
      </c>
      <c r="U1065" s="107">
        <f t="shared" si="116"/>
        <v>2863.6160000000004</v>
      </c>
      <c r="V1065" s="136"/>
      <c r="W1065" s="112">
        <v>2016</v>
      </c>
      <c r="X1065" s="103"/>
    </row>
    <row r="1066" spans="1:24" s="2" customFormat="1" ht="50.1" customHeight="1">
      <c r="A1066" s="102" t="s">
        <v>5186</v>
      </c>
      <c r="B1066" s="103" t="s">
        <v>5974</v>
      </c>
      <c r="C1066" s="104" t="s">
        <v>722</v>
      </c>
      <c r="D1066" s="104" t="s">
        <v>628</v>
      </c>
      <c r="E1066" s="104" t="s">
        <v>723</v>
      </c>
      <c r="F1066" s="104" t="s">
        <v>727</v>
      </c>
      <c r="G1066" s="118" t="s">
        <v>62</v>
      </c>
      <c r="H1066" s="103">
        <v>0</v>
      </c>
      <c r="I1066" s="105" t="s">
        <v>13</v>
      </c>
      <c r="J1066" s="105" t="s">
        <v>5</v>
      </c>
      <c r="K1066" s="104" t="s">
        <v>6</v>
      </c>
      <c r="L1066" s="104" t="s">
        <v>622</v>
      </c>
      <c r="M1066" s="104" t="s">
        <v>54</v>
      </c>
      <c r="N1066" s="104" t="s">
        <v>632</v>
      </c>
      <c r="O1066" s="104" t="s">
        <v>2102</v>
      </c>
      <c r="P1066" s="105">
        <v>796</v>
      </c>
      <c r="Q1066" s="104" t="s">
        <v>57</v>
      </c>
      <c r="R1066" s="106">
        <v>10</v>
      </c>
      <c r="S1066" s="106">
        <v>365.26</v>
      </c>
      <c r="T1066" s="107">
        <f t="shared" si="115"/>
        <v>3652.6</v>
      </c>
      <c r="U1066" s="107">
        <f t="shared" si="116"/>
        <v>4090.9120000000003</v>
      </c>
      <c r="V1066" s="136"/>
      <c r="W1066" s="112">
        <v>2016</v>
      </c>
      <c r="X1066" s="103"/>
    </row>
    <row r="1067" spans="1:24" s="2" customFormat="1" ht="50.1" customHeight="1">
      <c r="A1067" s="102" t="s">
        <v>5187</v>
      </c>
      <c r="B1067" s="103" t="s">
        <v>5974</v>
      </c>
      <c r="C1067" s="104" t="s">
        <v>722</v>
      </c>
      <c r="D1067" s="104" t="s">
        <v>628</v>
      </c>
      <c r="E1067" s="104" t="s">
        <v>723</v>
      </c>
      <c r="F1067" s="104" t="s">
        <v>728</v>
      </c>
      <c r="G1067" s="118" t="s">
        <v>62</v>
      </c>
      <c r="H1067" s="103">
        <v>0</v>
      </c>
      <c r="I1067" s="105" t="s">
        <v>13</v>
      </c>
      <c r="J1067" s="105" t="s">
        <v>5</v>
      </c>
      <c r="K1067" s="104" t="s">
        <v>6</v>
      </c>
      <c r="L1067" s="104" t="s">
        <v>622</v>
      </c>
      <c r="M1067" s="104" t="s">
        <v>54</v>
      </c>
      <c r="N1067" s="104" t="s">
        <v>632</v>
      </c>
      <c r="O1067" s="104" t="s">
        <v>2102</v>
      </c>
      <c r="P1067" s="105">
        <v>796</v>
      </c>
      <c r="Q1067" s="104" t="s">
        <v>57</v>
      </c>
      <c r="R1067" s="106">
        <v>20</v>
      </c>
      <c r="S1067" s="106">
        <v>649.35</v>
      </c>
      <c r="T1067" s="107">
        <f t="shared" si="115"/>
        <v>12987</v>
      </c>
      <c r="U1067" s="107">
        <f t="shared" si="116"/>
        <v>14545.44</v>
      </c>
      <c r="V1067" s="136"/>
      <c r="W1067" s="112">
        <v>2016</v>
      </c>
      <c r="X1067" s="103"/>
    </row>
    <row r="1068" spans="1:24" s="2" customFormat="1" ht="50.1" customHeight="1">
      <c r="A1068" s="102" t="s">
        <v>5188</v>
      </c>
      <c r="B1068" s="103" t="s">
        <v>5974</v>
      </c>
      <c r="C1068" s="104" t="s">
        <v>729</v>
      </c>
      <c r="D1068" s="104" t="s">
        <v>628</v>
      </c>
      <c r="E1068" s="104" t="s">
        <v>730</v>
      </c>
      <c r="F1068" s="104" t="s">
        <v>731</v>
      </c>
      <c r="G1068" s="118" t="s">
        <v>62</v>
      </c>
      <c r="H1068" s="103">
        <v>0</v>
      </c>
      <c r="I1068" s="105" t="s">
        <v>13</v>
      </c>
      <c r="J1068" s="105" t="s">
        <v>5</v>
      </c>
      <c r="K1068" s="104" t="s">
        <v>6</v>
      </c>
      <c r="L1068" s="104" t="s">
        <v>622</v>
      </c>
      <c r="M1068" s="104" t="s">
        <v>54</v>
      </c>
      <c r="N1068" s="104" t="s">
        <v>632</v>
      </c>
      <c r="O1068" s="104" t="s">
        <v>2102</v>
      </c>
      <c r="P1068" s="105">
        <v>796</v>
      </c>
      <c r="Q1068" s="104" t="s">
        <v>57</v>
      </c>
      <c r="R1068" s="106">
        <v>20</v>
      </c>
      <c r="S1068" s="106">
        <v>2678.57</v>
      </c>
      <c r="T1068" s="107">
        <f t="shared" si="115"/>
        <v>53571.4</v>
      </c>
      <c r="U1068" s="107">
        <f t="shared" si="116"/>
        <v>59999.968000000008</v>
      </c>
      <c r="V1068" s="136"/>
      <c r="W1068" s="112">
        <v>2016</v>
      </c>
      <c r="X1068" s="103"/>
    </row>
    <row r="1069" spans="1:24" s="2" customFormat="1" ht="50.1" customHeight="1">
      <c r="A1069" s="102" t="s">
        <v>5189</v>
      </c>
      <c r="B1069" s="103" t="s">
        <v>5974</v>
      </c>
      <c r="C1069" s="104" t="s">
        <v>732</v>
      </c>
      <c r="D1069" s="104" t="s">
        <v>628</v>
      </c>
      <c r="E1069" s="104" t="s">
        <v>733</v>
      </c>
      <c r="F1069" s="104" t="s">
        <v>734</v>
      </c>
      <c r="G1069" s="118" t="s">
        <v>62</v>
      </c>
      <c r="H1069" s="103">
        <v>0</v>
      </c>
      <c r="I1069" s="105" t="s">
        <v>13</v>
      </c>
      <c r="J1069" s="105" t="s">
        <v>5</v>
      </c>
      <c r="K1069" s="104" t="s">
        <v>6</v>
      </c>
      <c r="L1069" s="104" t="s">
        <v>622</v>
      </c>
      <c r="M1069" s="104" t="s">
        <v>54</v>
      </c>
      <c r="N1069" s="104" t="s">
        <v>632</v>
      </c>
      <c r="O1069" s="104" t="s">
        <v>2102</v>
      </c>
      <c r="P1069" s="105">
        <v>796</v>
      </c>
      <c r="Q1069" s="104" t="s">
        <v>57</v>
      </c>
      <c r="R1069" s="106">
        <v>10</v>
      </c>
      <c r="S1069" s="106">
        <v>1623.38</v>
      </c>
      <c r="T1069" s="107">
        <f t="shared" si="115"/>
        <v>16233.800000000001</v>
      </c>
      <c r="U1069" s="107">
        <f t="shared" si="116"/>
        <v>18181.856000000003</v>
      </c>
      <c r="V1069" s="136"/>
      <c r="W1069" s="112">
        <v>2016</v>
      </c>
      <c r="X1069" s="103"/>
    </row>
    <row r="1070" spans="1:24" s="2" customFormat="1" ht="50.1" customHeight="1">
      <c r="A1070" s="102" t="s">
        <v>5190</v>
      </c>
      <c r="B1070" s="103" t="s">
        <v>5974</v>
      </c>
      <c r="C1070" s="104" t="s">
        <v>732</v>
      </c>
      <c r="D1070" s="104" t="s">
        <v>628</v>
      </c>
      <c r="E1070" s="104" t="s">
        <v>733</v>
      </c>
      <c r="F1070" s="104" t="s">
        <v>735</v>
      </c>
      <c r="G1070" s="118" t="s">
        <v>62</v>
      </c>
      <c r="H1070" s="103">
        <v>0</v>
      </c>
      <c r="I1070" s="105" t="s">
        <v>13</v>
      </c>
      <c r="J1070" s="105" t="s">
        <v>5</v>
      </c>
      <c r="K1070" s="104" t="s">
        <v>6</v>
      </c>
      <c r="L1070" s="104" t="s">
        <v>622</v>
      </c>
      <c r="M1070" s="104" t="s">
        <v>54</v>
      </c>
      <c r="N1070" s="104" t="s">
        <v>632</v>
      </c>
      <c r="O1070" s="104" t="s">
        <v>2102</v>
      </c>
      <c r="P1070" s="105">
        <v>796</v>
      </c>
      <c r="Q1070" s="104" t="s">
        <v>57</v>
      </c>
      <c r="R1070" s="106">
        <v>10</v>
      </c>
      <c r="S1070" s="106">
        <v>487.01</v>
      </c>
      <c r="T1070" s="107">
        <f t="shared" si="115"/>
        <v>4870.1000000000004</v>
      </c>
      <c r="U1070" s="107">
        <f t="shared" si="116"/>
        <v>5454.5120000000006</v>
      </c>
      <c r="V1070" s="136"/>
      <c r="W1070" s="112">
        <v>2016</v>
      </c>
      <c r="X1070" s="103"/>
    </row>
    <row r="1071" spans="1:24" s="2" customFormat="1" ht="50.1" customHeight="1">
      <c r="A1071" s="102" t="s">
        <v>5191</v>
      </c>
      <c r="B1071" s="103" t="s">
        <v>5974</v>
      </c>
      <c r="C1071" s="104" t="s">
        <v>729</v>
      </c>
      <c r="D1071" s="104" t="s">
        <v>628</v>
      </c>
      <c r="E1071" s="104" t="s">
        <v>730</v>
      </c>
      <c r="F1071" s="104" t="s">
        <v>736</v>
      </c>
      <c r="G1071" s="118" t="s">
        <v>62</v>
      </c>
      <c r="H1071" s="103">
        <v>0</v>
      </c>
      <c r="I1071" s="105" t="s">
        <v>13</v>
      </c>
      <c r="J1071" s="105" t="s">
        <v>5</v>
      </c>
      <c r="K1071" s="104" t="s">
        <v>6</v>
      </c>
      <c r="L1071" s="104" t="s">
        <v>622</v>
      </c>
      <c r="M1071" s="104" t="s">
        <v>54</v>
      </c>
      <c r="N1071" s="104" t="s">
        <v>632</v>
      </c>
      <c r="O1071" s="104" t="s">
        <v>2102</v>
      </c>
      <c r="P1071" s="105">
        <v>796</v>
      </c>
      <c r="Q1071" s="104" t="s">
        <v>57</v>
      </c>
      <c r="R1071" s="106">
        <v>5</v>
      </c>
      <c r="S1071" s="106">
        <v>1785.71</v>
      </c>
      <c r="T1071" s="107">
        <f t="shared" si="115"/>
        <v>8928.5499999999993</v>
      </c>
      <c r="U1071" s="107">
        <f t="shared" si="116"/>
        <v>9999.9760000000006</v>
      </c>
      <c r="V1071" s="136"/>
      <c r="W1071" s="112">
        <v>2016</v>
      </c>
      <c r="X1071" s="103"/>
    </row>
    <row r="1072" spans="1:24" s="2" customFormat="1" ht="50.1" customHeight="1">
      <c r="A1072" s="102" t="s">
        <v>5192</v>
      </c>
      <c r="B1072" s="103" t="s">
        <v>5974</v>
      </c>
      <c r="C1072" s="104" t="s">
        <v>635</v>
      </c>
      <c r="D1072" s="104" t="s">
        <v>628</v>
      </c>
      <c r="E1072" s="104" t="s">
        <v>636</v>
      </c>
      <c r="F1072" s="104" t="s">
        <v>737</v>
      </c>
      <c r="G1072" s="118" t="s">
        <v>62</v>
      </c>
      <c r="H1072" s="103">
        <v>0</v>
      </c>
      <c r="I1072" s="105" t="s">
        <v>13</v>
      </c>
      <c r="J1072" s="105" t="s">
        <v>5</v>
      </c>
      <c r="K1072" s="104" t="s">
        <v>6</v>
      </c>
      <c r="L1072" s="104" t="s">
        <v>622</v>
      </c>
      <c r="M1072" s="104" t="s">
        <v>54</v>
      </c>
      <c r="N1072" s="104" t="s">
        <v>632</v>
      </c>
      <c r="O1072" s="104" t="s">
        <v>2102</v>
      </c>
      <c r="P1072" s="105">
        <v>796</v>
      </c>
      <c r="Q1072" s="104" t="s">
        <v>57</v>
      </c>
      <c r="R1072" s="106">
        <v>20</v>
      </c>
      <c r="S1072" s="106">
        <v>162.34</v>
      </c>
      <c r="T1072" s="107">
        <f t="shared" si="115"/>
        <v>3246.8</v>
      </c>
      <c r="U1072" s="107">
        <f t="shared" si="116"/>
        <v>3636.4160000000006</v>
      </c>
      <c r="V1072" s="136"/>
      <c r="W1072" s="112">
        <v>2016</v>
      </c>
      <c r="X1072" s="103"/>
    </row>
    <row r="1073" spans="1:44" s="2" customFormat="1" ht="50.1" customHeight="1">
      <c r="A1073" s="102" t="s">
        <v>5193</v>
      </c>
      <c r="B1073" s="103" t="s">
        <v>5974</v>
      </c>
      <c r="C1073" s="104" t="s">
        <v>635</v>
      </c>
      <c r="D1073" s="104" t="s">
        <v>628</v>
      </c>
      <c r="E1073" s="104" t="s">
        <v>636</v>
      </c>
      <c r="F1073" s="104" t="s">
        <v>738</v>
      </c>
      <c r="G1073" s="118" t="s">
        <v>62</v>
      </c>
      <c r="H1073" s="103">
        <v>0</v>
      </c>
      <c r="I1073" s="105" t="s">
        <v>13</v>
      </c>
      <c r="J1073" s="105" t="s">
        <v>5</v>
      </c>
      <c r="K1073" s="104" t="s">
        <v>6</v>
      </c>
      <c r="L1073" s="104" t="s">
        <v>622</v>
      </c>
      <c r="M1073" s="104" t="s">
        <v>54</v>
      </c>
      <c r="N1073" s="104" t="s">
        <v>632</v>
      </c>
      <c r="O1073" s="104" t="s">
        <v>2102</v>
      </c>
      <c r="P1073" s="105">
        <v>796</v>
      </c>
      <c r="Q1073" s="104" t="s">
        <v>57</v>
      </c>
      <c r="R1073" s="106">
        <v>20</v>
      </c>
      <c r="S1073" s="106">
        <v>162.34</v>
      </c>
      <c r="T1073" s="107">
        <f t="shared" si="115"/>
        <v>3246.8</v>
      </c>
      <c r="U1073" s="107">
        <f t="shared" si="116"/>
        <v>3636.4160000000006</v>
      </c>
      <c r="V1073" s="136"/>
      <c r="W1073" s="112">
        <v>2016</v>
      </c>
      <c r="X1073" s="103"/>
    </row>
    <row r="1074" spans="1:44" s="2" customFormat="1" ht="50.1" customHeight="1">
      <c r="A1074" s="102" t="s">
        <v>5194</v>
      </c>
      <c r="B1074" s="103" t="s">
        <v>5974</v>
      </c>
      <c r="C1074" s="104" t="s">
        <v>635</v>
      </c>
      <c r="D1074" s="104" t="s">
        <v>628</v>
      </c>
      <c r="E1074" s="104" t="s">
        <v>636</v>
      </c>
      <c r="F1074" s="104" t="s">
        <v>739</v>
      </c>
      <c r="G1074" s="118" t="s">
        <v>62</v>
      </c>
      <c r="H1074" s="103">
        <v>0</v>
      </c>
      <c r="I1074" s="105" t="s">
        <v>13</v>
      </c>
      <c r="J1074" s="105" t="s">
        <v>5</v>
      </c>
      <c r="K1074" s="104" t="s">
        <v>6</v>
      </c>
      <c r="L1074" s="104" t="s">
        <v>622</v>
      </c>
      <c r="M1074" s="104" t="s">
        <v>54</v>
      </c>
      <c r="N1074" s="104" t="s">
        <v>632</v>
      </c>
      <c r="O1074" s="104" t="s">
        <v>2102</v>
      </c>
      <c r="P1074" s="105">
        <v>796</v>
      </c>
      <c r="Q1074" s="104" t="s">
        <v>57</v>
      </c>
      <c r="R1074" s="106">
        <v>10</v>
      </c>
      <c r="S1074" s="106">
        <v>186.69</v>
      </c>
      <c r="T1074" s="107">
        <f t="shared" si="115"/>
        <v>1866.9</v>
      </c>
      <c r="U1074" s="107">
        <f t="shared" si="116"/>
        <v>2090.9280000000003</v>
      </c>
      <c r="V1074" s="136"/>
      <c r="W1074" s="112">
        <v>2016</v>
      </c>
      <c r="X1074" s="103"/>
    </row>
    <row r="1075" spans="1:44" s="2" customFormat="1" ht="50.1" customHeight="1">
      <c r="A1075" s="102" t="s">
        <v>5195</v>
      </c>
      <c r="B1075" s="103" t="s">
        <v>5974</v>
      </c>
      <c r="C1075" s="104" t="s">
        <v>635</v>
      </c>
      <c r="D1075" s="104" t="s">
        <v>628</v>
      </c>
      <c r="E1075" s="104" t="s">
        <v>636</v>
      </c>
      <c r="F1075" s="104" t="s">
        <v>740</v>
      </c>
      <c r="G1075" s="118" t="s">
        <v>62</v>
      </c>
      <c r="H1075" s="103">
        <v>0</v>
      </c>
      <c r="I1075" s="105" t="s">
        <v>13</v>
      </c>
      <c r="J1075" s="105" t="s">
        <v>5</v>
      </c>
      <c r="K1075" s="104" t="s">
        <v>6</v>
      </c>
      <c r="L1075" s="104" t="s">
        <v>622</v>
      </c>
      <c r="M1075" s="104" t="s">
        <v>54</v>
      </c>
      <c r="N1075" s="104" t="s">
        <v>632</v>
      </c>
      <c r="O1075" s="104" t="s">
        <v>2102</v>
      </c>
      <c r="P1075" s="105">
        <v>796</v>
      </c>
      <c r="Q1075" s="104" t="s">
        <v>57</v>
      </c>
      <c r="R1075" s="106">
        <v>10</v>
      </c>
      <c r="S1075" s="106">
        <v>243.51</v>
      </c>
      <c r="T1075" s="107">
        <f t="shared" si="115"/>
        <v>2435.1</v>
      </c>
      <c r="U1075" s="107">
        <f t="shared" si="116"/>
        <v>2727.3120000000004</v>
      </c>
      <c r="V1075" s="136"/>
      <c r="W1075" s="112">
        <v>2016</v>
      </c>
      <c r="X1075" s="103"/>
    </row>
    <row r="1076" spans="1:44" s="2" customFormat="1" ht="50.1" customHeight="1">
      <c r="A1076" s="102" t="s">
        <v>5196</v>
      </c>
      <c r="B1076" s="103" t="s">
        <v>5974</v>
      </c>
      <c r="C1076" s="104" t="s">
        <v>635</v>
      </c>
      <c r="D1076" s="104" t="s">
        <v>628</v>
      </c>
      <c r="E1076" s="104" t="s">
        <v>636</v>
      </c>
      <c r="F1076" s="104" t="s">
        <v>741</v>
      </c>
      <c r="G1076" s="118" t="s">
        <v>62</v>
      </c>
      <c r="H1076" s="103">
        <v>0</v>
      </c>
      <c r="I1076" s="105" t="s">
        <v>13</v>
      </c>
      <c r="J1076" s="105" t="s">
        <v>5</v>
      </c>
      <c r="K1076" s="104" t="s">
        <v>6</v>
      </c>
      <c r="L1076" s="104" t="s">
        <v>622</v>
      </c>
      <c r="M1076" s="104" t="s">
        <v>54</v>
      </c>
      <c r="N1076" s="104" t="s">
        <v>632</v>
      </c>
      <c r="O1076" s="104" t="s">
        <v>2102</v>
      </c>
      <c r="P1076" s="105">
        <v>796</v>
      </c>
      <c r="Q1076" s="104" t="s">
        <v>57</v>
      </c>
      <c r="R1076" s="106">
        <v>20</v>
      </c>
      <c r="S1076" s="106">
        <v>243.51</v>
      </c>
      <c r="T1076" s="107">
        <f t="shared" si="115"/>
        <v>4870.2</v>
      </c>
      <c r="U1076" s="107">
        <f t="shared" si="116"/>
        <v>5454.6240000000007</v>
      </c>
      <c r="V1076" s="136"/>
      <c r="W1076" s="112">
        <v>2016</v>
      </c>
      <c r="X1076" s="103"/>
    </row>
    <row r="1077" spans="1:44" s="2" customFormat="1" ht="50.1" customHeight="1">
      <c r="A1077" s="102" t="s">
        <v>5197</v>
      </c>
      <c r="B1077" s="103" t="s">
        <v>5974</v>
      </c>
      <c r="C1077" s="104" t="s">
        <v>639</v>
      </c>
      <c r="D1077" s="104" t="s">
        <v>628</v>
      </c>
      <c r="E1077" s="104" t="s">
        <v>640</v>
      </c>
      <c r="F1077" s="104" t="s">
        <v>742</v>
      </c>
      <c r="G1077" s="118" t="s">
        <v>62</v>
      </c>
      <c r="H1077" s="103">
        <v>0</v>
      </c>
      <c r="I1077" s="105" t="s">
        <v>13</v>
      </c>
      <c r="J1077" s="105" t="s">
        <v>5</v>
      </c>
      <c r="K1077" s="104" t="s">
        <v>6</v>
      </c>
      <c r="L1077" s="104" t="s">
        <v>622</v>
      </c>
      <c r="M1077" s="104" t="s">
        <v>54</v>
      </c>
      <c r="N1077" s="104" t="s">
        <v>632</v>
      </c>
      <c r="O1077" s="104" t="s">
        <v>2102</v>
      </c>
      <c r="P1077" s="105">
        <v>796</v>
      </c>
      <c r="Q1077" s="104" t="s">
        <v>57</v>
      </c>
      <c r="R1077" s="106">
        <v>20</v>
      </c>
      <c r="S1077" s="106">
        <v>324.68</v>
      </c>
      <c r="T1077" s="107">
        <f t="shared" si="115"/>
        <v>6493.6</v>
      </c>
      <c r="U1077" s="107">
        <f t="shared" si="116"/>
        <v>7272.8320000000012</v>
      </c>
      <c r="V1077" s="136"/>
      <c r="W1077" s="112">
        <v>2016</v>
      </c>
      <c r="X1077" s="103"/>
    </row>
    <row r="1078" spans="1:44" s="2" customFormat="1" ht="50.1" customHeight="1">
      <c r="A1078" s="102" t="s">
        <v>5198</v>
      </c>
      <c r="B1078" s="103" t="s">
        <v>5974</v>
      </c>
      <c r="C1078" s="104" t="s">
        <v>639</v>
      </c>
      <c r="D1078" s="104" t="s">
        <v>628</v>
      </c>
      <c r="E1078" s="104" t="s">
        <v>640</v>
      </c>
      <c r="F1078" s="104" t="s">
        <v>743</v>
      </c>
      <c r="G1078" s="118" t="s">
        <v>62</v>
      </c>
      <c r="H1078" s="103">
        <v>0</v>
      </c>
      <c r="I1078" s="105" t="s">
        <v>13</v>
      </c>
      <c r="J1078" s="105" t="s">
        <v>5</v>
      </c>
      <c r="K1078" s="104" t="s">
        <v>6</v>
      </c>
      <c r="L1078" s="104" t="s">
        <v>622</v>
      </c>
      <c r="M1078" s="104" t="s">
        <v>54</v>
      </c>
      <c r="N1078" s="104" t="s">
        <v>632</v>
      </c>
      <c r="O1078" s="104" t="s">
        <v>2102</v>
      </c>
      <c r="P1078" s="105">
        <v>796</v>
      </c>
      <c r="Q1078" s="104" t="s">
        <v>57</v>
      </c>
      <c r="R1078" s="106">
        <v>20</v>
      </c>
      <c r="S1078" s="106">
        <v>365.26</v>
      </c>
      <c r="T1078" s="107">
        <f t="shared" si="115"/>
        <v>7305.2</v>
      </c>
      <c r="U1078" s="107">
        <f t="shared" si="116"/>
        <v>8181.8240000000005</v>
      </c>
      <c r="V1078" s="136"/>
      <c r="W1078" s="112">
        <v>2016</v>
      </c>
      <c r="X1078" s="103"/>
    </row>
    <row r="1079" spans="1:44" s="2" customFormat="1" ht="50.1" customHeight="1">
      <c r="A1079" s="102" t="s">
        <v>5199</v>
      </c>
      <c r="B1079" s="103" t="s">
        <v>5974</v>
      </c>
      <c r="C1079" s="104" t="s">
        <v>639</v>
      </c>
      <c r="D1079" s="104" t="s">
        <v>628</v>
      </c>
      <c r="E1079" s="104" t="s">
        <v>640</v>
      </c>
      <c r="F1079" s="104" t="s">
        <v>744</v>
      </c>
      <c r="G1079" s="118" t="s">
        <v>62</v>
      </c>
      <c r="H1079" s="103">
        <v>0</v>
      </c>
      <c r="I1079" s="105" t="s">
        <v>13</v>
      </c>
      <c r="J1079" s="105" t="s">
        <v>5</v>
      </c>
      <c r="K1079" s="104" t="s">
        <v>6</v>
      </c>
      <c r="L1079" s="104" t="s">
        <v>622</v>
      </c>
      <c r="M1079" s="104" t="s">
        <v>54</v>
      </c>
      <c r="N1079" s="104" t="s">
        <v>632</v>
      </c>
      <c r="O1079" s="104" t="s">
        <v>2102</v>
      </c>
      <c r="P1079" s="105">
        <v>796</v>
      </c>
      <c r="Q1079" s="104" t="s">
        <v>57</v>
      </c>
      <c r="R1079" s="106">
        <v>20</v>
      </c>
      <c r="S1079" s="106">
        <v>365.26</v>
      </c>
      <c r="T1079" s="107">
        <f t="shared" si="115"/>
        <v>7305.2</v>
      </c>
      <c r="U1079" s="107">
        <f t="shared" si="116"/>
        <v>8181.8240000000005</v>
      </c>
      <c r="V1079" s="136"/>
      <c r="W1079" s="112">
        <v>2016</v>
      </c>
      <c r="X1079" s="103"/>
    </row>
    <row r="1080" spans="1:44" s="2" customFormat="1" ht="50.1" customHeight="1">
      <c r="A1080" s="102" t="s">
        <v>5200</v>
      </c>
      <c r="B1080" s="103" t="s">
        <v>5974</v>
      </c>
      <c r="C1080" s="104" t="s">
        <v>729</v>
      </c>
      <c r="D1080" s="104" t="s">
        <v>628</v>
      </c>
      <c r="E1080" s="104" t="s">
        <v>730</v>
      </c>
      <c r="F1080" s="104" t="s">
        <v>745</v>
      </c>
      <c r="G1080" s="118" t="s">
        <v>62</v>
      </c>
      <c r="H1080" s="103">
        <v>0</v>
      </c>
      <c r="I1080" s="105" t="s">
        <v>13</v>
      </c>
      <c r="J1080" s="105" t="s">
        <v>5</v>
      </c>
      <c r="K1080" s="104" t="s">
        <v>6</v>
      </c>
      <c r="L1080" s="104" t="s">
        <v>622</v>
      </c>
      <c r="M1080" s="104" t="s">
        <v>54</v>
      </c>
      <c r="N1080" s="104" t="s">
        <v>632</v>
      </c>
      <c r="O1080" s="104" t="s">
        <v>2102</v>
      </c>
      <c r="P1080" s="105">
        <v>796</v>
      </c>
      <c r="Q1080" s="104" t="s">
        <v>57</v>
      </c>
      <c r="R1080" s="106">
        <v>10</v>
      </c>
      <c r="S1080" s="106">
        <v>2435.0700000000002</v>
      </c>
      <c r="T1080" s="107">
        <f t="shared" si="115"/>
        <v>24350.7</v>
      </c>
      <c r="U1080" s="107">
        <f t="shared" si="116"/>
        <v>27272.784000000003</v>
      </c>
      <c r="V1080" s="136"/>
      <c r="W1080" s="112">
        <v>2016</v>
      </c>
      <c r="X1080" s="103"/>
    </row>
    <row r="1081" spans="1:44" s="2" customFormat="1" ht="50.1" customHeight="1">
      <c r="A1081" s="102" t="s">
        <v>5201</v>
      </c>
      <c r="B1081" s="103" t="s">
        <v>5974</v>
      </c>
      <c r="C1081" s="104" t="s">
        <v>712</v>
      </c>
      <c r="D1081" s="104" t="s">
        <v>628</v>
      </c>
      <c r="E1081" s="104" t="s">
        <v>713</v>
      </c>
      <c r="F1081" s="104" t="s">
        <v>754</v>
      </c>
      <c r="G1081" s="118" t="s">
        <v>62</v>
      </c>
      <c r="H1081" s="103">
        <v>0</v>
      </c>
      <c r="I1081" s="105" t="s">
        <v>13</v>
      </c>
      <c r="J1081" s="105" t="s">
        <v>5</v>
      </c>
      <c r="K1081" s="104" t="s">
        <v>6</v>
      </c>
      <c r="L1081" s="104" t="s">
        <v>622</v>
      </c>
      <c r="M1081" s="104" t="s">
        <v>54</v>
      </c>
      <c r="N1081" s="104" t="s">
        <v>632</v>
      </c>
      <c r="O1081" s="104" t="s">
        <v>2102</v>
      </c>
      <c r="P1081" s="105">
        <v>796</v>
      </c>
      <c r="Q1081" s="104" t="s">
        <v>57</v>
      </c>
      <c r="R1081" s="106">
        <v>40</v>
      </c>
      <c r="S1081" s="106">
        <v>162.34</v>
      </c>
      <c r="T1081" s="107">
        <f t="shared" si="115"/>
        <v>6493.6</v>
      </c>
      <c r="U1081" s="107">
        <f t="shared" si="116"/>
        <v>7272.8320000000012</v>
      </c>
      <c r="V1081" s="136"/>
      <c r="W1081" s="112">
        <v>2016</v>
      </c>
      <c r="X1081" s="103"/>
    </row>
    <row r="1082" spans="1:44" s="2" customFormat="1" ht="50.1" customHeight="1">
      <c r="A1082" s="102" t="s">
        <v>5202</v>
      </c>
      <c r="B1082" s="103" t="s">
        <v>5974</v>
      </c>
      <c r="C1082" s="104" t="s">
        <v>716</v>
      </c>
      <c r="D1082" s="104" t="s">
        <v>628</v>
      </c>
      <c r="E1082" s="104" t="s">
        <v>717</v>
      </c>
      <c r="F1082" s="104" t="s">
        <v>755</v>
      </c>
      <c r="G1082" s="118" t="s">
        <v>62</v>
      </c>
      <c r="H1082" s="103">
        <v>0</v>
      </c>
      <c r="I1082" s="105" t="s">
        <v>13</v>
      </c>
      <c r="J1082" s="105" t="s">
        <v>5</v>
      </c>
      <c r="K1082" s="104" t="s">
        <v>6</v>
      </c>
      <c r="L1082" s="104" t="s">
        <v>622</v>
      </c>
      <c r="M1082" s="104" t="s">
        <v>54</v>
      </c>
      <c r="N1082" s="104" t="s">
        <v>632</v>
      </c>
      <c r="O1082" s="104" t="s">
        <v>2102</v>
      </c>
      <c r="P1082" s="105">
        <v>796</v>
      </c>
      <c r="Q1082" s="104" t="s">
        <v>57</v>
      </c>
      <c r="R1082" s="106">
        <v>40</v>
      </c>
      <c r="S1082" s="106">
        <v>162.34</v>
      </c>
      <c r="T1082" s="107">
        <f t="shared" si="115"/>
        <v>6493.6</v>
      </c>
      <c r="U1082" s="107">
        <f t="shared" si="116"/>
        <v>7272.8320000000012</v>
      </c>
      <c r="V1082" s="136"/>
      <c r="W1082" s="112">
        <v>2016</v>
      </c>
      <c r="X1082" s="103"/>
    </row>
    <row r="1083" spans="1:44" s="2" customFormat="1" ht="50.1" customHeight="1">
      <c r="A1083" s="102" t="s">
        <v>5203</v>
      </c>
      <c r="B1083" s="103" t="s">
        <v>5974</v>
      </c>
      <c r="C1083" s="104" t="s">
        <v>729</v>
      </c>
      <c r="D1083" s="104" t="s">
        <v>628</v>
      </c>
      <c r="E1083" s="104" t="s">
        <v>730</v>
      </c>
      <c r="F1083" s="104" t="s">
        <v>756</v>
      </c>
      <c r="G1083" s="118" t="s">
        <v>62</v>
      </c>
      <c r="H1083" s="103">
        <v>0</v>
      </c>
      <c r="I1083" s="105" t="s">
        <v>13</v>
      </c>
      <c r="J1083" s="105" t="s">
        <v>5</v>
      </c>
      <c r="K1083" s="104" t="s">
        <v>6</v>
      </c>
      <c r="L1083" s="104" t="s">
        <v>622</v>
      </c>
      <c r="M1083" s="104" t="s">
        <v>54</v>
      </c>
      <c r="N1083" s="104" t="s">
        <v>632</v>
      </c>
      <c r="O1083" s="104" t="s">
        <v>2102</v>
      </c>
      <c r="P1083" s="105">
        <v>796</v>
      </c>
      <c r="Q1083" s="104" t="s">
        <v>57</v>
      </c>
      <c r="R1083" s="106">
        <v>10</v>
      </c>
      <c r="S1083" s="106">
        <v>1217.53</v>
      </c>
      <c r="T1083" s="107">
        <f t="shared" si="115"/>
        <v>12175.3</v>
      </c>
      <c r="U1083" s="107">
        <f t="shared" si="116"/>
        <v>13636.336000000001</v>
      </c>
      <c r="V1083" s="136"/>
      <c r="W1083" s="112">
        <v>2016</v>
      </c>
      <c r="X1083" s="103"/>
    </row>
    <row r="1084" spans="1:44" s="2" customFormat="1" ht="50.1" customHeight="1">
      <c r="A1084" s="102" t="s">
        <v>5204</v>
      </c>
      <c r="B1084" s="103" t="s">
        <v>5974</v>
      </c>
      <c r="C1084" s="104" t="s">
        <v>635</v>
      </c>
      <c r="D1084" s="104" t="s">
        <v>628</v>
      </c>
      <c r="E1084" s="104" t="s">
        <v>636</v>
      </c>
      <c r="F1084" s="104" t="s">
        <v>768</v>
      </c>
      <c r="G1084" s="118" t="s">
        <v>62</v>
      </c>
      <c r="H1084" s="103">
        <v>0</v>
      </c>
      <c r="I1084" s="105" t="s">
        <v>13</v>
      </c>
      <c r="J1084" s="105" t="s">
        <v>5</v>
      </c>
      <c r="K1084" s="104" t="s">
        <v>6</v>
      </c>
      <c r="L1084" s="104" t="s">
        <v>622</v>
      </c>
      <c r="M1084" s="104" t="s">
        <v>54</v>
      </c>
      <c r="N1084" s="104" t="s">
        <v>632</v>
      </c>
      <c r="O1084" s="104" t="s">
        <v>2102</v>
      </c>
      <c r="P1084" s="105">
        <v>796</v>
      </c>
      <c r="Q1084" s="104" t="s">
        <v>57</v>
      </c>
      <c r="R1084" s="106">
        <v>20</v>
      </c>
      <c r="S1084" s="106">
        <v>162.38</v>
      </c>
      <c r="T1084" s="107">
        <f t="shared" si="115"/>
        <v>3247.6</v>
      </c>
      <c r="U1084" s="107">
        <f t="shared" si="116"/>
        <v>3637.3120000000004</v>
      </c>
      <c r="V1084" s="136"/>
      <c r="W1084" s="112">
        <v>2016</v>
      </c>
      <c r="X1084" s="103"/>
    </row>
    <row r="1085" spans="1:44" s="2" customFormat="1" ht="50.1" customHeight="1">
      <c r="A1085" s="102" t="s">
        <v>5205</v>
      </c>
      <c r="B1085" s="103" t="s">
        <v>5974</v>
      </c>
      <c r="C1085" s="104" t="s">
        <v>639</v>
      </c>
      <c r="D1085" s="104" t="s">
        <v>628</v>
      </c>
      <c r="E1085" s="104" t="s">
        <v>640</v>
      </c>
      <c r="F1085" s="104" t="s">
        <v>769</v>
      </c>
      <c r="G1085" s="118" t="s">
        <v>62</v>
      </c>
      <c r="H1085" s="103">
        <v>0</v>
      </c>
      <c r="I1085" s="105" t="s">
        <v>13</v>
      </c>
      <c r="J1085" s="105" t="s">
        <v>5</v>
      </c>
      <c r="K1085" s="104" t="s">
        <v>6</v>
      </c>
      <c r="L1085" s="104" t="s">
        <v>622</v>
      </c>
      <c r="M1085" s="104" t="s">
        <v>54</v>
      </c>
      <c r="N1085" s="104" t="s">
        <v>632</v>
      </c>
      <c r="O1085" s="104" t="s">
        <v>2102</v>
      </c>
      <c r="P1085" s="105">
        <v>796</v>
      </c>
      <c r="Q1085" s="104" t="s">
        <v>57</v>
      </c>
      <c r="R1085" s="106">
        <v>20</v>
      </c>
      <c r="S1085" s="106">
        <v>178.57</v>
      </c>
      <c r="T1085" s="107">
        <f t="shared" si="115"/>
        <v>3571.3999999999996</v>
      </c>
      <c r="U1085" s="107">
        <f t="shared" si="116"/>
        <v>3999.9679999999998</v>
      </c>
      <c r="V1085" s="136"/>
      <c r="W1085" s="112">
        <v>2016</v>
      </c>
      <c r="X1085" s="103"/>
    </row>
    <row r="1086" spans="1:44" s="2" customFormat="1" ht="50.1" customHeight="1">
      <c r="A1086" s="102" t="s">
        <v>5206</v>
      </c>
      <c r="B1086" s="103" t="s">
        <v>5974</v>
      </c>
      <c r="C1086" s="104" t="s">
        <v>639</v>
      </c>
      <c r="D1086" s="104" t="s">
        <v>628</v>
      </c>
      <c r="E1086" s="104" t="s">
        <v>640</v>
      </c>
      <c r="F1086" s="104" t="s">
        <v>770</v>
      </c>
      <c r="G1086" s="118" t="s">
        <v>62</v>
      </c>
      <c r="H1086" s="103">
        <v>0</v>
      </c>
      <c r="I1086" s="105" t="s">
        <v>13</v>
      </c>
      <c r="J1086" s="105" t="s">
        <v>5</v>
      </c>
      <c r="K1086" s="104" t="s">
        <v>6</v>
      </c>
      <c r="L1086" s="104" t="s">
        <v>622</v>
      </c>
      <c r="M1086" s="104" t="s">
        <v>54</v>
      </c>
      <c r="N1086" s="104" t="s">
        <v>632</v>
      </c>
      <c r="O1086" s="104" t="s">
        <v>2102</v>
      </c>
      <c r="P1086" s="105">
        <v>796</v>
      </c>
      <c r="Q1086" s="104" t="s">
        <v>57</v>
      </c>
      <c r="R1086" s="106">
        <v>10</v>
      </c>
      <c r="S1086" s="106">
        <v>186.69</v>
      </c>
      <c r="T1086" s="107">
        <f t="shared" si="115"/>
        <v>1866.9</v>
      </c>
      <c r="U1086" s="107">
        <f t="shared" si="116"/>
        <v>2090.9280000000003</v>
      </c>
      <c r="V1086" s="136"/>
      <c r="W1086" s="112">
        <v>2016</v>
      </c>
      <c r="X1086" s="103"/>
    </row>
    <row r="1087" spans="1:44" s="29" customFormat="1" ht="50.1" customHeight="1">
      <c r="A1087" s="57" t="s">
        <v>5207</v>
      </c>
      <c r="B1087" s="103" t="s">
        <v>5974</v>
      </c>
      <c r="C1087" s="104" t="s">
        <v>635</v>
      </c>
      <c r="D1087" s="104" t="s">
        <v>628</v>
      </c>
      <c r="E1087" s="104" t="s">
        <v>636</v>
      </c>
      <c r="F1087" s="104" t="s">
        <v>3445</v>
      </c>
      <c r="G1087" s="118" t="s">
        <v>62</v>
      </c>
      <c r="H1087" s="103">
        <v>0</v>
      </c>
      <c r="I1087" s="118">
        <v>590000000</v>
      </c>
      <c r="J1087" s="112" t="s">
        <v>5</v>
      </c>
      <c r="K1087" s="112" t="s">
        <v>4232</v>
      </c>
      <c r="L1087" s="112" t="s">
        <v>2932</v>
      </c>
      <c r="M1087" s="118" t="s">
        <v>144</v>
      </c>
      <c r="N1087" s="112" t="s">
        <v>2942</v>
      </c>
      <c r="O1087" s="112" t="s">
        <v>2472</v>
      </c>
      <c r="P1087" s="112">
        <v>796</v>
      </c>
      <c r="Q1087" s="112" t="s">
        <v>57</v>
      </c>
      <c r="R1087" s="106">
        <v>52</v>
      </c>
      <c r="S1087" s="106">
        <v>445</v>
      </c>
      <c r="T1087" s="107">
        <v>0</v>
      </c>
      <c r="U1087" s="107">
        <f>T1087*1.12</f>
        <v>0</v>
      </c>
      <c r="V1087" s="647"/>
      <c r="W1087" s="112">
        <v>2016</v>
      </c>
      <c r="X1087" s="118" t="s">
        <v>7432</v>
      </c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</row>
    <row r="1088" spans="1:44" s="29" customFormat="1" ht="50.1" customHeight="1">
      <c r="A1088" s="57" t="s">
        <v>7433</v>
      </c>
      <c r="B1088" s="103" t="s">
        <v>5974</v>
      </c>
      <c r="C1088" s="104" t="s">
        <v>635</v>
      </c>
      <c r="D1088" s="104" t="s">
        <v>628</v>
      </c>
      <c r="E1088" s="104" t="s">
        <v>636</v>
      </c>
      <c r="F1088" s="104" t="s">
        <v>3445</v>
      </c>
      <c r="G1088" s="118" t="s">
        <v>631</v>
      </c>
      <c r="H1088" s="103">
        <v>0</v>
      </c>
      <c r="I1088" s="118">
        <v>590000000</v>
      </c>
      <c r="J1088" s="112" t="s">
        <v>5</v>
      </c>
      <c r="K1088" s="112" t="s">
        <v>4232</v>
      </c>
      <c r="L1088" s="112" t="s">
        <v>2932</v>
      </c>
      <c r="M1088" s="118" t="s">
        <v>144</v>
      </c>
      <c r="N1088" s="112" t="s">
        <v>2942</v>
      </c>
      <c r="O1088" s="112" t="s">
        <v>2472</v>
      </c>
      <c r="P1088" s="112">
        <v>796</v>
      </c>
      <c r="Q1088" s="112" t="s">
        <v>57</v>
      </c>
      <c r="R1088" s="106">
        <v>120</v>
      </c>
      <c r="S1088" s="106">
        <v>235</v>
      </c>
      <c r="T1088" s="107">
        <f t="shared" ref="T1088" si="117">R1088*S1088</f>
        <v>28200</v>
      </c>
      <c r="U1088" s="107">
        <f>T1088*1.12</f>
        <v>31584.000000000004</v>
      </c>
      <c r="V1088" s="647"/>
      <c r="W1088" s="112">
        <v>2016</v>
      </c>
      <c r="X1088" s="118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</row>
    <row r="1089" spans="1:44" s="2" customFormat="1" ht="50.1" customHeight="1">
      <c r="A1089" s="102" t="s">
        <v>5208</v>
      </c>
      <c r="B1089" s="103" t="s">
        <v>5974</v>
      </c>
      <c r="C1089" s="103" t="s">
        <v>635</v>
      </c>
      <c r="D1089" s="104" t="s">
        <v>628</v>
      </c>
      <c r="E1089" s="103" t="s">
        <v>636</v>
      </c>
      <c r="F1089" s="103" t="s">
        <v>3446</v>
      </c>
      <c r="G1089" s="118" t="s">
        <v>62</v>
      </c>
      <c r="H1089" s="103">
        <v>0</v>
      </c>
      <c r="I1089" s="118" t="s">
        <v>13</v>
      </c>
      <c r="J1089" s="112" t="s">
        <v>5</v>
      </c>
      <c r="K1089" s="112" t="s">
        <v>4232</v>
      </c>
      <c r="L1089" s="112" t="s">
        <v>2932</v>
      </c>
      <c r="M1089" s="118" t="s">
        <v>144</v>
      </c>
      <c r="N1089" s="112" t="s">
        <v>2942</v>
      </c>
      <c r="O1089" s="112" t="s">
        <v>2472</v>
      </c>
      <c r="P1089" s="112" t="s">
        <v>871</v>
      </c>
      <c r="Q1089" s="112" t="s">
        <v>57</v>
      </c>
      <c r="R1089" s="103">
        <v>800</v>
      </c>
      <c r="S1089" s="263">
        <v>679</v>
      </c>
      <c r="T1089" s="107">
        <f t="shared" si="115"/>
        <v>543200</v>
      </c>
      <c r="U1089" s="107">
        <f t="shared" si="116"/>
        <v>608384</v>
      </c>
      <c r="V1089" s="266"/>
      <c r="W1089" s="112">
        <v>2016</v>
      </c>
      <c r="X1089" s="264"/>
    </row>
    <row r="1090" spans="1:44" s="29" customFormat="1" ht="50.1" customHeight="1">
      <c r="A1090" s="57" t="s">
        <v>5209</v>
      </c>
      <c r="B1090" s="103" t="s">
        <v>5974</v>
      </c>
      <c r="C1090" s="104" t="s">
        <v>639</v>
      </c>
      <c r="D1090" s="104" t="s">
        <v>628</v>
      </c>
      <c r="E1090" s="104" t="s">
        <v>640</v>
      </c>
      <c r="F1090" s="104" t="s">
        <v>3447</v>
      </c>
      <c r="G1090" s="118" t="s">
        <v>62</v>
      </c>
      <c r="H1090" s="103">
        <v>0</v>
      </c>
      <c r="I1090" s="118">
        <v>590000000</v>
      </c>
      <c r="J1090" s="112" t="s">
        <v>5</v>
      </c>
      <c r="K1090" s="112" t="s">
        <v>4232</v>
      </c>
      <c r="L1090" s="112" t="s">
        <v>2932</v>
      </c>
      <c r="M1090" s="118" t="s">
        <v>144</v>
      </c>
      <c r="N1090" s="112" t="s">
        <v>2942</v>
      </c>
      <c r="O1090" s="112" t="s">
        <v>2472</v>
      </c>
      <c r="P1090" s="112">
        <v>796</v>
      </c>
      <c r="Q1090" s="112" t="s">
        <v>57</v>
      </c>
      <c r="R1090" s="106">
        <v>12</v>
      </c>
      <c r="S1090" s="106">
        <v>761</v>
      </c>
      <c r="T1090" s="107">
        <v>0</v>
      </c>
      <c r="U1090" s="107">
        <f>T1090*1.12</f>
        <v>0</v>
      </c>
      <c r="V1090" s="648"/>
      <c r="W1090" s="112">
        <v>2016</v>
      </c>
      <c r="X1090" s="118">
        <v>7.19</v>
      </c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</row>
    <row r="1091" spans="1:44" s="29" customFormat="1" ht="50.1" customHeight="1">
      <c r="A1091" s="57" t="s">
        <v>7434</v>
      </c>
      <c r="B1091" s="103" t="s">
        <v>5974</v>
      </c>
      <c r="C1091" s="104" t="s">
        <v>639</v>
      </c>
      <c r="D1091" s="104" t="s">
        <v>628</v>
      </c>
      <c r="E1091" s="104" t="s">
        <v>640</v>
      </c>
      <c r="F1091" s="104" t="s">
        <v>3447</v>
      </c>
      <c r="G1091" s="118" t="s">
        <v>631</v>
      </c>
      <c r="H1091" s="103">
        <v>0</v>
      </c>
      <c r="I1091" s="118">
        <v>590000000</v>
      </c>
      <c r="J1091" s="112" t="s">
        <v>5</v>
      </c>
      <c r="K1091" s="112" t="s">
        <v>4232</v>
      </c>
      <c r="L1091" s="112" t="s">
        <v>2932</v>
      </c>
      <c r="M1091" s="118" t="s">
        <v>144</v>
      </c>
      <c r="N1091" s="112" t="s">
        <v>2942</v>
      </c>
      <c r="O1091" s="112" t="s">
        <v>2472</v>
      </c>
      <c r="P1091" s="112">
        <v>796</v>
      </c>
      <c r="Q1091" s="112" t="s">
        <v>57</v>
      </c>
      <c r="R1091" s="106">
        <v>12</v>
      </c>
      <c r="S1091" s="106">
        <v>430</v>
      </c>
      <c r="T1091" s="107">
        <f t="shared" ref="T1091" si="118">R1091*S1091</f>
        <v>5160</v>
      </c>
      <c r="U1091" s="107">
        <f>T1091*1.12</f>
        <v>5779.2000000000007</v>
      </c>
      <c r="V1091" s="648"/>
      <c r="W1091" s="112">
        <v>2016</v>
      </c>
      <c r="X1091" s="118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</row>
    <row r="1092" spans="1:44" s="29" customFormat="1" ht="50.1" customHeight="1">
      <c r="A1092" s="57" t="s">
        <v>5210</v>
      </c>
      <c r="B1092" s="103" t="s">
        <v>5974</v>
      </c>
      <c r="C1092" s="104" t="s">
        <v>639</v>
      </c>
      <c r="D1092" s="104" t="s">
        <v>628</v>
      </c>
      <c r="E1092" s="104" t="s">
        <v>640</v>
      </c>
      <c r="F1092" s="104" t="s">
        <v>3448</v>
      </c>
      <c r="G1092" s="118" t="s">
        <v>62</v>
      </c>
      <c r="H1092" s="103">
        <v>0</v>
      </c>
      <c r="I1092" s="118">
        <v>590000000</v>
      </c>
      <c r="J1092" s="112" t="s">
        <v>5</v>
      </c>
      <c r="K1092" s="112" t="s">
        <v>4232</v>
      </c>
      <c r="L1092" s="112" t="s">
        <v>2932</v>
      </c>
      <c r="M1092" s="118" t="s">
        <v>144</v>
      </c>
      <c r="N1092" s="112" t="s">
        <v>2942</v>
      </c>
      <c r="O1092" s="112" t="s">
        <v>2472</v>
      </c>
      <c r="P1092" s="112">
        <v>796</v>
      </c>
      <c r="Q1092" s="112" t="s">
        <v>57</v>
      </c>
      <c r="R1092" s="106">
        <v>38</v>
      </c>
      <c r="S1092" s="106">
        <v>1099</v>
      </c>
      <c r="T1092" s="107">
        <v>0</v>
      </c>
      <c r="U1092" s="107">
        <f>T1092*1.12</f>
        <v>0</v>
      </c>
      <c r="V1092" s="431"/>
      <c r="W1092" s="112">
        <v>2016</v>
      </c>
      <c r="X1092" s="112">
        <v>7.19</v>
      </c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</row>
    <row r="1093" spans="1:44" s="29" customFormat="1" ht="50.1" customHeight="1">
      <c r="A1093" s="57" t="s">
        <v>7435</v>
      </c>
      <c r="B1093" s="103" t="s">
        <v>5974</v>
      </c>
      <c r="C1093" s="104" t="s">
        <v>639</v>
      </c>
      <c r="D1093" s="104" t="s">
        <v>628</v>
      </c>
      <c r="E1093" s="104" t="s">
        <v>640</v>
      </c>
      <c r="F1093" s="104" t="s">
        <v>3448</v>
      </c>
      <c r="G1093" s="118" t="s">
        <v>631</v>
      </c>
      <c r="H1093" s="103">
        <v>0</v>
      </c>
      <c r="I1093" s="118">
        <v>590000000</v>
      </c>
      <c r="J1093" s="112" t="s">
        <v>5</v>
      </c>
      <c r="K1093" s="112" t="s">
        <v>4232</v>
      </c>
      <c r="L1093" s="112" t="s">
        <v>2932</v>
      </c>
      <c r="M1093" s="118" t="s">
        <v>144</v>
      </c>
      <c r="N1093" s="112" t="s">
        <v>2942</v>
      </c>
      <c r="O1093" s="112" t="s">
        <v>2472</v>
      </c>
      <c r="P1093" s="112">
        <v>796</v>
      </c>
      <c r="Q1093" s="112" t="s">
        <v>57</v>
      </c>
      <c r="R1093" s="106">
        <v>38</v>
      </c>
      <c r="S1093" s="106">
        <v>750</v>
      </c>
      <c r="T1093" s="107">
        <f t="shared" ref="T1093" si="119">R1093*S1093</f>
        <v>28500</v>
      </c>
      <c r="U1093" s="107">
        <f>T1093*1.12</f>
        <v>31920.000000000004</v>
      </c>
      <c r="V1093" s="431"/>
      <c r="W1093" s="112">
        <v>2016</v>
      </c>
      <c r="X1093" s="112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</row>
    <row r="1094" spans="1:44" s="2" customFormat="1" ht="50.1" customHeight="1">
      <c r="A1094" s="102" t="s">
        <v>5211</v>
      </c>
      <c r="B1094" s="103" t="s">
        <v>5974</v>
      </c>
      <c r="C1094" s="103" t="s">
        <v>639</v>
      </c>
      <c r="D1094" s="104" t="s">
        <v>628</v>
      </c>
      <c r="E1094" s="103" t="s">
        <v>640</v>
      </c>
      <c r="F1094" s="103" t="s">
        <v>3449</v>
      </c>
      <c r="G1094" s="118" t="s">
        <v>62</v>
      </c>
      <c r="H1094" s="103">
        <v>0</v>
      </c>
      <c r="I1094" s="118" t="s">
        <v>13</v>
      </c>
      <c r="J1094" s="112" t="s">
        <v>5</v>
      </c>
      <c r="K1094" s="112" t="s">
        <v>4232</v>
      </c>
      <c r="L1094" s="112" t="s">
        <v>2932</v>
      </c>
      <c r="M1094" s="118" t="s">
        <v>144</v>
      </c>
      <c r="N1094" s="112" t="s">
        <v>2942</v>
      </c>
      <c r="O1094" s="112" t="s">
        <v>2472</v>
      </c>
      <c r="P1094" s="112" t="s">
        <v>871</v>
      </c>
      <c r="Q1094" s="112" t="s">
        <v>57</v>
      </c>
      <c r="R1094" s="103">
        <v>6</v>
      </c>
      <c r="S1094" s="263">
        <v>403</v>
      </c>
      <c r="T1094" s="107">
        <f t="shared" si="115"/>
        <v>2418</v>
      </c>
      <c r="U1094" s="107">
        <f t="shared" si="116"/>
        <v>2708.1600000000003</v>
      </c>
      <c r="V1094" s="267"/>
      <c r="W1094" s="112">
        <v>2016</v>
      </c>
      <c r="X1094" s="268"/>
    </row>
    <row r="1095" spans="1:44" s="2" customFormat="1" ht="50.1" customHeight="1">
      <c r="A1095" s="102" t="s">
        <v>5212</v>
      </c>
      <c r="B1095" s="103" t="s">
        <v>5974</v>
      </c>
      <c r="C1095" s="103" t="s">
        <v>639</v>
      </c>
      <c r="D1095" s="104" t="s">
        <v>628</v>
      </c>
      <c r="E1095" s="103" t="s">
        <v>640</v>
      </c>
      <c r="F1095" s="103" t="s">
        <v>3450</v>
      </c>
      <c r="G1095" s="118" t="s">
        <v>62</v>
      </c>
      <c r="H1095" s="103">
        <v>0</v>
      </c>
      <c r="I1095" s="118" t="s">
        <v>13</v>
      </c>
      <c r="J1095" s="112" t="s">
        <v>5</v>
      </c>
      <c r="K1095" s="112" t="s">
        <v>4232</v>
      </c>
      <c r="L1095" s="112" t="s">
        <v>2932</v>
      </c>
      <c r="M1095" s="118" t="s">
        <v>144</v>
      </c>
      <c r="N1095" s="112" t="s">
        <v>2942</v>
      </c>
      <c r="O1095" s="112" t="s">
        <v>2472</v>
      </c>
      <c r="P1095" s="112" t="s">
        <v>871</v>
      </c>
      <c r="Q1095" s="112" t="s">
        <v>57</v>
      </c>
      <c r="R1095" s="103">
        <v>4</v>
      </c>
      <c r="S1095" s="263">
        <v>1229</v>
      </c>
      <c r="T1095" s="107">
        <f t="shared" si="115"/>
        <v>4916</v>
      </c>
      <c r="U1095" s="107">
        <f t="shared" si="116"/>
        <v>5505.92</v>
      </c>
      <c r="V1095" s="267"/>
      <c r="W1095" s="112">
        <v>2016</v>
      </c>
      <c r="X1095" s="268"/>
    </row>
    <row r="1096" spans="1:44" s="29" customFormat="1" ht="50.1" customHeight="1">
      <c r="A1096" s="57" t="s">
        <v>5213</v>
      </c>
      <c r="B1096" s="103" t="s">
        <v>5974</v>
      </c>
      <c r="C1096" s="104" t="s">
        <v>639</v>
      </c>
      <c r="D1096" s="104" t="s">
        <v>628</v>
      </c>
      <c r="E1096" s="104" t="s">
        <v>640</v>
      </c>
      <c r="F1096" s="104" t="s">
        <v>3451</v>
      </c>
      <c r="G1096" s="118" t="s">
        <v>62</v>
      </c>
      <c r="H1096" s="103">
        <v>0</v>
      </c>
      <c r="I1096" s="118">
        <v>590000000</v>
      </c>
      <c r="J1096" s="112" t="s">
        <v>5</v>
      </c>
      <c r="K1096" s="112" t="s">
        <v>4232</v>
      </c>
      <c r="L1096" s="112" t="s">
        <v>2932</v>
      </c>
      <c r="M1096" s="118" t="s">
        <v>144</v>
      </c>
      <c r="N1096" s="112" t="s">
        <v>2942</v>
      </c>
      <c r="O1096" s="112" t="s">
        <v>2472</v>
      </c>
      <c r="P1096" s="112">
        <v>796</v>
      </c>
      <c r="Q1096" s="112" t="s">
        <v>57</v>
      </c>
      <c r="R1096" s="106">
        <v>26</v>
      </c>
      <c r="S1096" s="106">
        <v>1646</v>
      </c>
      <c r="T1096" s="107">
        <v>0</v>
      </c>
      <c r="U1096" s="107">
        <f>T1096*1.12</f>
        <v>0</v>
      </c>
      <c r="V1096" s="649"/>
      <c r="W1096" s="112">
        <v>2016</v>
      </c>
      <c r="X1096" s="112">
        <v>7.19</v>
      </c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</row>
    <row r="1097" spans="1:44" s="29" customFormat="1" ht="50.1" customHeight="1">
      <c r="A1097" s="57" t="s">
        <v>7436</v>
      </c>
      <c r="B1097" s="103" t="s">
        <v>5974</v>
      </c>
      <c r="C1097" s="104" t="s">
        <v>639</v>
      </c>
      <c r="D1097" s="104" t="s">
        <v>628</v>
      </c>
      <c r="E1097" s="104" t="s">
        <v>640</v>
      </c>
      <c r="F1097" s="104" t="s">
        <v>3451</v>
      </c>
      <c r="G1097" s="118" t="s">
        <v>631</v>
      </c>
      <c r="H1097" s="103">
        <v>0</v>
      </c>
      <c r="I1097" s="118">
        <v>590000000</v>
      </c>
      <c r="J1097" s="112" t="s">
        <v>5</v>
      </c>
      <c r="K1097" s="112" t="s">
        <v>4232</v>
      </c>
      <c r="L1097" s="112" t="s">
        <v>2932</v>
      </c>
      <c r="M1097" s="118" t="s">
        <v>144</v>
      </c>
      <c r="N1097" s="112" t="s">
        <v>2942</v>
      </c>
      <c r="O1097" s="112" t="s">
        <v>2472</v>
      </c>
      <c r="P1097" s="112">
        <v>796</v>
      </c>
      <c r="Q1097" s="112" t="s">
        <v>57</v>
      </c>
      <c r="R1097" s="106">
        <v>26</v>
      </c>
      <c r="S1097" s="106">
        <v>1680</v>
      </c>
      <c r="T1097" s="107">
        <f t="shared" ref="T1097" si="120">R1097*S1097</f>
        <v>43680</v>
      </c>
      <c r="U1097" s="107">
        <f>T1097*1.12</f>
        <v>48921.600000000006</v>
      </c>
      <c r="V1097" s="649"/>
      <c r="W1097" s="112">
        <v>2016</v>
      </c>
      <c r="X1097" s="112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</row>
    <row r="1098" spans="1:44" s="66" customFormat="1" ht="50.1" customHeight="1">
      <c r="A1098" s="647" t="s">
        <v>5214</v>
      </c>
      <c r="B1098" s="103" t="s">
        <v>5974</v>
      </c>
      <c r="C1098" s="650" t="s">
        <v>639</v>
      </c>
      <c r="D1098" s="650" t="s">
        <v>628</v>
      </c>
      <c r="E1098" s="650" t="s">
        <v>640</v>
      </c>
      <c r="F1098" s="650" t="s">
        <v>3452</v>
      </c>
      <c r="G1098" s="544" t="s">
        <v>62</v>
      </c>
      <c r="H1098" s="651">
        <v>0</v>
      </c>
      <c r="I1098" s="650" t="s">
        <v>13</v>
      </c>
      <c r="J1098" s="650" t="s">
        <v>5</v>
      </c>
      <c r="K1098" s="650" t="s">
        <v>4232</v>
      </c>
      <c r="L1098" s="650" t="s">
        <v>2932</v>
      </c>
      <c r="M1098" s="650" t="s">
        <v>144</v>
      </c>
      <c r="N1098" s="650" t="s">
        <v>2942</v>
      </c>
      <c r="O1098" s="650" t="s">
        <v>2472</v>
      </c>
      <c r="P1098" s="544" t="s">
        <v>871</v>
      </c>
      <c r="Q1098" s="544" t="s">
        <v>57</v>
      </c>
      <c r="R1098" s="544">
        <v>18</v>
      </c>
      <c r="S1098" s="544">
        <v>1777</v>
      </c>
      <c r="T1098" s="107">
        <v>0</v>
      </c>
      <c r="U1098" s="107">
        <f t="shared" ref="U1098:U1100" si="121">T1098*1.12</f>
        <v>0</v>
      </c>
      <c r="V1098" s="652" t="s">
        <v>25</v>
      </c>
      <c r="W1098" s="112">
        <v>2016</v>
      </c>
      <c r="X1098" s="643" t="s">
        <v>8908</v>
      </c>
      <c r="Y1098" s="65"/>
      <c r="Z1098" s="65"/>
    </row>
    <row r="1099" spans="1:44" s="66" customFormat="1" ht="50.1" customHeight="1">
      <c r="A1099" s="647" t="s">
        <v>7437</v>
      </c>
      <c r="B1099" s="103" t="s">
        <v>5974</v>
      </c>
      <c r="C1099" s="650" t="s">
        <v>639</v>
      </c>
      <c r="D1099" s="650" t="s">
        <v>628</v>
      </c>
      <c r="E1099" s="650" t="s">
        <v>640</v>
      </c>
      <c r="F1099" s="650" t="s">
        <v>3452</v>
      </c>
      <c r="G1099" s="544" t="s">
        <v>631</v>
      </c>
      <c r="H1099" s="651">
        <v>0</v>
      </c>
      <c r="I1099" s="650" t="s">
        <v>13</v>
      </c>
      <c r="J1099" s="650" t="s">
        <v>5</v>
      </c>
      <c r="K1099" s="650" t="s">
        <v>4232</v>
      </c>
      <c r="L1099" s="650" t="s">
        <v>2932</v>
      </c>
      <c r="M1099" s="650" t="s">
        <v>144</v>
      </c>
      <c r="N1099" s="650" t="s">
        <v>2942</v>
      </c>
      <c r="O1099" s="650" t="s">
        <v>2472</v>
      </c>
      <c r="P1099" s="544" t="s">
        <v>871</v>
      </c>
      <c r="Q1099" s="544" t="s">
        <v>57</v>
      </c>
      <c r="R1099" s="544">
        <v>18</v>
      </c>
      <c r="S1099" s="544">
        <v>2335</v>
      </c>
      <c r="T1099" s="107">
        <v>0</v>
      </c>
      <c r="U1099" s="107">
        <f t="shared" si="121"/>
        <v>0</v>
      </c>
      <c r="V1099" s="652" t="s">
        <v>25</v>
      </c>
      <c r="W1099" s="112">
        <v>2016</v>
      </c>
      <c r="X1099" s="643" t="s">
        <v>25</v>
      </c>
      <c r="Y1099" s="65"/>
      <c r="Z1099" s="65"/>
    </row>
    <row r="1100" spans="1:44" s="66" customFormat="1" ht="50.1" customHeight="1">
      <c r="A1100" s="647" t="s">
        <v>8906</v>
      </c>
      <c r="B1100" s="103" t="s">
        <v>5974</v>
      </c>
      <c r="C1100" s="650" t="s">
        <v>639</v>
      </c>
      <c r="D1100" s="650" t="s">
        <v>628</v>
      </c>
      <c r="E1100" s="650" t="s">
        <v>640</v>
      </c>
      <c r="F1100" s="650" t="s">
        <v>3452</v>
      </c>
      <c r="G1100" s="544" t="s">
        <v>631</v>
      </c>
      <c r="H1100" s="651">
        <v>0</v>
      </c>
      <c r="I1100" s="650" t="s">
        <v>13</v>
      </c>
      <c r="J1100" s="650" t="s">
        <v>5</v>
      </c>
      <c r="K1100" s="650" t="s">
        <v>8258</v>
      </c>
      <c r="L1100" s="650" t="s">
        <v>2932</v>
      </c>
      <c r="M1100" s="650" t="s">
        <v>144</v>
      </c>
      <c r="N1100" s="650" t="s">
        <v>2942</v>
      </c>
      <c r="O1100" s="650" t="s">
        <v>2472</v>
      </c>
      <c r="P1100" s="544" t="s">
        <v>871</v>
      </c>
      <c r="Q1100" s="544" t="s">
        <v>57</v>
      </c>
      <c r="R1100" s="544">
        <v>24</v>
      </c>
      <c r="S1100" s="544">
        <v>2335</v>
      </c>
      <c r="T1100" s="107">
        <f t="shared" ref="T1100" si="122">R1100*S1100</f>
        <v>56040</v>
      </c>
      <c r="U1100" s="107">
        <f t="shared" si="121"/>
        <v>62764.800000000003</v>
      </c>
      <c r="V1100" s="652" t="s">
        <v>25</v>
      </c>
      <c r="W1100" s="112">
        <v>2016</v>
      </c>
      <c r="X1100" s="643" t="s">
        <v>25</v>
      </c>
      <c r="Y1100" s="65"/>
      <c r="Z1100" s="65"/>
    </row>
    <row r="1101" spans="1:44" s="2" customFormat="1" ht="50.1" customHeight="1">
      <c r="A1101" s="102" t="s">
        <v>5215</v>
      </c>
      <c r="B1101" s="103" t="s">
        <v>5974</v>
      </c>
      <c r="C1101" s="103" t="s">
        <v>639</v>
      </c>
      <c r="D1101" s="104" t="s">
        <v>628</v>
      </c>
      <c r="E1101" s="103" t="s">
        <v>640</v>
      </c>
      <c r="F1101" s="103" t="s">
        <v>3453</v>
      </c>
      <c r="G1101" s="118" t="s">
        <v>62</v>
      </c>
      <c r="H1101" s="103">
        <v>0</v>
      </c>
      <c r="I1101" s="118" t="s">
        <v>13</v>
      </c>
      <c r="J1101" s="112" t="s">
        <v>5</v>
      </c>
      <c r="K1101" s="112" t="s">
        <v>4232</v>
      </c>
      <c r="L1101" s="112" t="s">
        <v>2932</v>
      </c>
      <c r="M1101" s="118" t="s">
        <v>144</v>
      </c>
      <c r="N1101" s="112" t="s">
        <v>2942</v>
      </c>
      <c r="O1101" s="112" t="s">
        <v>2472</v>
      </c>
      <c r="P1101" s="112" t="s">
        <v>871</v>
      </c>
      <c r="Q1101" s="112" t="s">
        <v>57</v>
      </c>
      <c r="R1101" s="103">
        <v>32</v>
      </c>
      <c r="S1101" s="263">
        <v>1794</v>
      </c>
      <c r="T1101" s="107">
        <f t="shared" si="115"/>
        <v>57408</v>
      </c>
      <c r="U1101" s="107">
        <f t="shared" si="116"/>
        <v>64296.960000000006</v>
      </c>
      <c r="V1101" s="267"/>
      <c r="W1101" s="112">
        <v>2016</v>
      </c>
      <c r="X1101" s="268"/>
    </row>
    <row r="1102" spans="1:44" s="29" customFormat="1" ht="50.1" customHeight="1">
      <c r="A1102" s="57" t="s">
        <v>5216</v>
      </c>
      <c r="B1102" s="103" t="s">
        <v>5974</v>
      </c>
      <c r="C1102" s="104" t="s">
        <v>3454</v>
      </c>
      <c r="D1102" s="104" t="s">
        <v>628</v>
      </c>
      <c r="E1102" s="104" t="s">
        <v>3455</v>
      </c>
      <c r="F1102" s="104" t="s">
        <v>3456</v>
      </c>
      <c r="G1102" s="118" t="s">
        <v>62</v>
      </c>
      <c r="H1102" s="103">
        <v>0</v>
      </c>
      <c r="I1102" s="118">
        <v>590000000</v>
      </c>
      <c r="J1102" s="112" t="s">
        <v>5</v>
      </c>
      <c r="K1102" s="112" t="s">
        <v>4232</v>
      </c>
      <c r="L1102" s="112" t="s">
        <v>2932</v>
      </c>
      <c r="M1102" s="118" t="s">
        <v>144</v>
      </c>
      <c r="N1102" s="112" t="s">
        <v>2942</v>
      </c>
      <c r="O1102" s="112" t="s">
        <v>2472</v>
      </c>
      <c r="P1102" s="112">
        <v>796</v>
      </c>
      <c r="Q1102" s="112" t="s">
        <v>57</v>
      </c>
      <c r="R1102" s="106">
        <v>8</v>
      </c>
      <c r="S1102" s="106">
        <v>2794</v>
      </c>
      <c r="T1102" s="107">
        <v>0</v>
      </c>
      <c r="U1102" s="107">
        <f t="shared" ref="U1102:U1110" si="123">T1102*1.12</f>
        <v>0</v>
      </c>
      <c r="V1102" s="648"/>
      <c r="W1102" s="112">
        <v>2016</v>
      </c>
      <c r="X1102" s="118">
        <v>7.19</v>
      </c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</row>
    <row r="1103" spans="1:44" s="29" customFormat="1" ht="50.1" customHeight="1">
      <c r="A1103" s="57" t="s">
        <v>7438</v>
      </c>
      <c r="B1103" s="103" t="s">
        <v>5974</v>
      </c>
      <c r="C1103" s="104" t="s">
        <v>3454</v>
      </c>
      <c r="D1103" s="104" t="s">
        <v>628</v>
      </c>
      <c r="E1103" s="104" t="s">
        <v>3455</v>
      </c>
      <c r="F1103" s="104" t="s">
        <v>3456</v>
      </c>
      <c r="G1103" s="118" t="s">
        <v>631</v>
      </c>
      <c r="H1103" s="103">
        <v>0</v>
      </c>
      <c r="I1103" s="118">
        <v>590000000</v>
      </c>
      <c r="J1103" s="112" t="s">
        <v>5</v>
      </c>
      <c r="K1103" s="112" t="s">
        <v>4232</v>
      </c>
      <c r="L1103" s="112" t="s">
        <v>2932</v>
      </c>
      <c r="M1103" s="118" t="s">
        <v>144</v>
      </c>
      <c r="N1103" s="112" t="s">
        <v>2942</v>
      </c>
      <c r="O1103" s="112" t="s">
        <v>2472</v>
      </c>
      <c r="P1103" s="112">
        <v>796</v>
      </c>
      <c r="Q1103" s="112" t="s">
        <v>57</v>
      </c>
      <c r="R1103" s="106">
        <v>8</v>
      </c>
      <c r="S1103" s="106">
        <v>3900</v>
      </c>
      <c r="T1103" s="107">
        <f t="shared" ref="T1103" si="124">R1103*S1103</f>
        <v>31200</v>
      </c>
      <c r="U1103" s="107">
        <f t="shared" si="123"/>
        <v>34944</v>
      </c>
      <c r="V1103" s="648"/>
      <c r="W1103" s="112">
        <v>2016</v>
      </c>
      <c r="X1103" s="118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</row>
    <row r="1104" spans="1:44" s="29" customFormat="1" ht="50.1" customHeight="1">
      <c r="A1104" s="57" t="s">
        <v>5217</v>
      </c>
      <c r="B1104" s="103" t="s">
        <v>5974</v>
      </c>
      <c r="C1104" s="104" t="s">
        <v>3454</v>
      </c>
      <c r="D1104" s="104" t="s">
        <v>628</v>
      </c>
      <c r="E1104" s="104" t="s">
        <v>3455</v>
      </c>
      <c r="F1104" s="104" t="s">
        <v>3457</v>
      </c>
      <c r="G1104" s="118" t="s">
        <v>62</v>
      </c>
      <c r="H1104" s="103">
        <v>0</v>
      </c>
      <c r="I1104" s="118">
        <v>590000000</v>
      </c>
      <c r="J1104" s="112" t="s">
        <v>5</v>
      </c>
      <c r="K1104" s="112" t="s">
        <v>4232</v>
      </c>
      <c r="L1104" s="112" t="s">
        <v>2932</v>
      </c>
      <c r="M1104" s="118" t="s">
        <v>144</v>
      </c>
      <c r="N1104" s="112" t="s">
        <v>2942</v>
      </c>
      <c r="O1104" s="112" t="s">
        <v>2472</v>
      </c>
      <c r="P1104" s="112">
        <v>796</v>
      </c>
      <c r="Q1104" s="112" t="s">
        <v>57</v>
      </c>
      <c r="R1104" s="106">
        <v>2</v>
      </c>
      <c r="S1104" s="106">
        <v>687</v>
      </c>
      <c r="T1104" s="107">
        <v>0</v>
      </c>
      <c r="U1104" s="107">
        <f t="shared" si="123"/>
        <v>0</v>
      </c>
      <c r="V1104" s="645"/>
      <c r="W1104" s="112">
        <v>2016</v>
      </c>
      <c r="X1104" s="118">
        <v>7.19</v>
      </c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</row>
    <row r="1105" spans="1:50" s="29" customFormat="1" ht="50.1" customHeight="1">
      <c r="A1105" s="57" t="s">
        <v>7439</v>
      </c>
      <c r="B1105" s="103" t="s">
        <v>5974</v>
      </c>
      <c r="C1105" s="104" t="s">
        <v>3454</v>
      </c>
      <c r="D1105" s="104" t="s">
        <v>628</v>
      </c>
      <c r="E1105" s="104" t="s">
        <v>3455</v>
      </c>
      <c r="F1105" s="104" t="s">
        <v>3457</v>
      </c>
      <c r="G1105" s="118" t="s">
        <v>631</v>
      </c>
      <c r="H1105" s="103">
        <v>0</v>
      </c>
      <c r="I1105" s="118">
        <v>590000000</v>
      </c>
      <c r="J1105" s="112" t="s">
        <v>5</v>
      </c>
      <c r="K1105" s="112" t="s">
        <v>4232</v>
      </c>
      <c r="L1105" s="112" t="s">
        <v>2932</v>
      </c>
      <c r="M1105" s="118" t="s">
        <v>144</v>
      </c>
      <c r="N1105" s="112" t="s">
        <v>2942</v>
      </c>
      <c r="O1105" s="112" t="s">
        <v>2472</v>
      </c>
      <c r="P1105" s="112">
        <v>796</v>
      </c>
      <c r="Q1105" s="112" t="s">
        <v>57</v>
      </c>
      <c r="R1105" s="106">
        <v>2</v>
      </c>
      <c r="S1105" s="106">
        <v>690</v>
      </c>
      <c r="T1105" s="107">
        <f t="shared" ref="T1105" si="125">R1105*S1105</f>
        <v>1380</v>
      </c>
      <c r="U1105" s="107">
        <f t="shared" si="123"/>
        <v>1545.6000000000001</v>
      </c>
      <c r="V1105" s="645"/>
      <c r="W1105" s="112">
        <v>2016</v>
      </c>
      <c r="X1105" s="118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</row>
    <row r="1106" spans="1:50" s="29" customFormat="1" ht="50.1" customHeight="1">
      <c r="A1106" s="64" t="s">
        <v>5218</v>
      </c>
      <c r="B1106" s="220" t="s">
        <v>5974</v>
      </c>
      <c r="C1106" s="221" t="s">
        <v>3454</v>
      </c>
      <c r="D1106" s="221" t="s">
        <v>628</v>
      </c>
      <c r="E1106" s="221" t="s">
        <v>3455</v>
      </c>
      <c r="F1106" s="221" t="s">
        <v>3458</v>
      </c>
      <c r="G1106" s="278" t="s">
        <v>62</v>
      </c>
      <c r="H1106" s="220">
        <v>0</v>
      </c>
      <c r="I1106" s="278">
        <v>590000000</v>
      </c>
      <c r="J1106" s="222" t="s">
        <v>5</v>
      </c>
      <c r="K1106" s="222" t="s">
        <v>4232</v>
      </c>
      <c r="L1106" s="222" t="s">
        <v>2932</v>
      </c>
      <c r="M1106" s="278" t="s">
        <v>144</v>
      </c>
      <c r="N1106" s="222" t="s">
        <v>2942</v>
      </c>
      <c r="O1106" s="222" t="s">
        <v>2472</v>
      </c>
      <c r="P1106" s="222">
        <v>796</v>
      </c>
      <c r="Q1106" s="222" t="s">
        <v>57</v>
      </c>
      <c r="R1106" s="225">
        <v>12</v>
      </c>
      <c r="S1106" s="225">
        <v>2433</v>
      </c>
      <c r="T1106" s="227">
        <v>0</v>
      </c>
      <c r="U1106" s="227">
        <f>T1106*1.12</f>
        <v>0</v>
      </c>
      <c r="V1106" s="653"/>
      <c r="W1106" s="222">
        <v>2016</v>
      </c>
      <c r="X1106" s="278" t="s">
        <v>7432</v>
      </c>
      <c r="Y1106" s="30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27"/>
      <c r="AX1106" s="27"/>
    </row>
    <row r="1107" spans="1:50" s="61" customFormat="1" ht="50.1" customHeight="1">
      <c r="A1107" s="64" t="s">
        <v>7440</v>
      </c>
      <c r="B1107" s="220" t="s">
        <v>5974</v>
      </c>
      <c r="C1107" s="221" t="s">
        <v>3454</v>
      </c>
      <c r="D1107" s="221" t="s">
        <v>628</v>
      </c>
      <c r="E1107" s="221" t="s">
        <v>3455</v>
      </c>
      <c r="F1107" s="221" t="s">
        <v>3458</v>
      </c>
      <c r="G1107" s="278" t="s">
        <v>631</v>
      </c>
      <c r="H1107" s="220">
        <v>0</v>
      </c>
      <c r="I1107" s="278">
        <v>590000000</v>
      </c>
      <c r="J1107" s="222" t="s">
        <v>5</v>
      </c>
      <c r="K1107" s="222" t="s">
        <v>4232</v>
      </c>
      <c r="L1107" s="222" t="s">
        <v>2932</v>
      </c>
      <c r="M1107" s="278" t="s">
        <v>144</v>
      </c>
      <c r="N1107" s="222" t="s">
        <v>2942</v>
      </c>
      <c r="O1107" s="222" t="s">
        <v>2472</v>
      </c>
      <c r="P1107" s="222">
        <v>796</v>
      </c>
      <c r="Q1107" s="222" t="s">
        <v>57</v>
      </c>
      <c r="R1107" s="225">
        <v>15</v>
      </c>
      <c r="S1107" s="225">
        <v>1955</v>
      </c>
      <c r="T1107" s="227">
        <v>0</v>
      </c>
      <c r="U1107" s="227">
        <f>T1107*1.12</f>
        <v>0</v>
      </c>
      <c r="V1107" s="653"/>
      <c r="W1107" s="222">
        <v>2016</v>
      </c>
      <c r="X1107" s="278">
        <v>11</v>
      </c>
      <c r="Y1107" s="62"/>
      <c r="Z1107" s="62"/>
      <c r="AA1107" s="62"/>
    </row>
    <row r="1108" spans="1:50" s="61" customFormat="1" ht="50.1" customHeight="1">
      <c r="A1108" s="64" t="s">
        <v>8907</v>
      </c>
      <c r="B1108" s="220" t="s">
        <v>5974</v>
      </c>
      <c r="C1108" s="221" t="s">
        <v>3454</v>
      </c>
      <c r="D1108" s="221" t="s">
        <v>628</v>
      </c>
      <c r="E1108" s="221" t="s">
        <v>3455</v>
      </c>
      <c r="F1108" s="221" t="s">
        <v>3458</v>
      </c>
      <c r="G1108" s="278" t="s">
        <v>631</v>
      </c>
      <c r="H1108" s="220">
        <v>0</v>
      </c>
      <c r="I1108" s="278">
        <v>590000000</v>
      </c>
      <c r="J1108" s="222" t="s">
        <v>5</v>
      </c>
      <c r="K1108" s="222" t="s">
        <v>8258</v>
      </c>
      <c r="L1108" s="222" t="s">
        <v>2932</v>
      </c>
      <c r="M1108" s="278" t="s">
        <v>144</v>
      </c>
      <c r="N1108" s="222" t="s">
        <v>2942</v>
      </c>
      <c r="O1108" s="222" t="s">
        <v>2472</v>
      </c>
      <c r="P1108" s="222">
        <v>796</v>
      </c>
      <c r="Q1108" s="222" t="s">
        <v>57</v>
      </c>
      <c r="R1108" s="225">
        <v>15</v>
      </c>
      <c r="S1108" s="225">
        <v>1955</v>
      </c>
      <c r="T1108" s="227">
        <v>29325</v>
      </c>
      <c r="U1108" s="227">
        <v>32844</v>
      </c>
      <c r="V1108" s="653"/>
      <c r="W1108" s="222">
        <v>2016</v>
      </c>
      <c r="X1108" s="278"/>
    </row>
    <row r="1109" spans="1:50" s="29" customFormat="1" ht="50.1" customHeight="1">
      <c r="A1109" s="57" t="s">
        <v>5219</v>
      </c>
      <c r="B1109" s="103" t="s">
        <v>5974</v>
      </c>
      <c r="C1109" s="104" t="s">
        <v>3454</v>
      </c>
      <c r="D1109" s="104" t="s">
        <v>628</v>
      </c>
      <c r="E1109" s="104" t="s">
        <v>3455</v>
      </c>
      <c r="F1109" s="104" t="s">
        <v>3459</v>
      </c>
      <c r="G1109" s="118" t="s">
        <v>62</v>
      </c>
      <c r="H1109" s="103">
        <v>0</v>
      </c>
      <c r="I1109" s="118">
        <v>590000000</v>
      </c>
      <c r="J1109" s="112" t="s">
        <v>5</v>
      </c>
      <c r="K1109" s="112" t="s">
        <v>4232</v>
      </c>
      <c r="L1109" s="112" t="s">
        <v>2932</v>
      </c>
      <c r="M1109" s="118" t="s">
        <v>144</v>
      </c>
      <c r="N1109" s="112" t="s">
        <v>2942</v>
      </c>
      <c r="O1109" s="112" t="s">
        <v>2472</v>
      </c>
      <c r="P1109" s="112">
        <v>796</v>
      </c>
      <c r="Q1109" s="112" t="s">
        <v>57</v>
      </c>
      <c r="R1109" s="106">
        <v>24</v>
      </c>
      <c r="S1109" s="106">
        <v>3897</v>
      </c>
      <c r="T1109" s="107">
        <v>0</v>
      </c>
      <c r="U1109" s="107">
        <f t="shared" si="123"/>
        <v>0</v>
      </c>
      <c r="V1109" s="123"/>
      <c r="W1109" s="112">
        <v>2016</v>
      </c>
      <c r="X1109" s="118">
        <v>7.19</v>
      </c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</row>
    <row r="1110" spans="1:50" s="29" customFormat="1" ht="50.1" customHeight="1">
      <c r="A1110" s="57" t="s">
        <v>7441</v>
      </c>
      <c r="B1110" s="103" t="s">
        <v>5974</v>
      </c>
      <c r="C1110" s="104" t="s">
        <v>3454</v>
      </c>
      <c r="D1110" s="104" t="s">
        <v>628</v>
      </c>
      <c r="E1110" s="104" t="s">
        <v>3455</v>
      </c>
      <c r="F1110" s="104" t="s">
        <v>3459</v>
      </c>
      <c r="G1110" s="118" t="s">
        <v>631</v>
      </c>
      <c r="H1110" s="103">
        <v>0</v>
      </c>
      <c r="I1110" s="118">
        <v>590000000</v>
      </c>
      <c r="J1110" s="112" t="s">
        <v>5</v>
      </c>
      <c r="K1110" s="112" t="s">
        <v>4232</v>
      </c>
      <c r="L1110" s="112" t="s">
        <v>2932</v>
      </c>
      <c r="M1110" s="118" t="s">
        <v>144</v>
      </c>
      <c r="N1110" s="112" t="s">
        <v>2942</v>
      </c>
      <c r="O1110" s="112" t="s">
        <v>2472</v>
      </c>
      <c r="P1110" s="112">
        <v>796</v>
      </c>
      <c r="Q1110" s="112" t="s">
        <v>57</v>
      </c>
      <c r="R1110" s="106">
        <v>24</v>
      </c>
      <c r="S1110" s="106">
        <v>3348</v>
      </c>
      <c r="T1110" s="107">
        <f t="shared" ref="T1110" si="126">R1110*S1110</f>
        <v>80352</v>
      </c>
      <c r="U1110" s="107">
        <f t="shared" si="123"/>
        <v>89994.240000000005</v>
      </c>
      <c r="V1110" s="123"/>
      <c r="W1110" s="112">
        <v>2016</v>
      </c>
      <c r="X1110" s="118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</row>
    <row r="1111" spans="1:50" s="6" customFormat="1" ht="50.1" customHeight="1">
      <c r="A1111" s="102" t="s">
        <v>5220</v>
      </c>
      <c r="B1111" s="103" t="s">
        <v>5974</v>
      </c>
      <c r="C1111" s="103" t="s">
        <v>3475</v>
      </c>
      <c r="D1111" s="104" t="s">
        <v>628</v>
      </c>
      <c r="E1111" s="103" t="s">
        <v>3476</v>
      </c>
      <c r="F1111" s="103" t="s">
        <v>3477</v>
      </c>
      <c r="G1111" s="118" t="s">
        <v>62</v>
      </c>
      <c r="H1111" s="103">
        <v>0</v>
      </c>
      <c r="I1111" s="118" t="s">
        <v>13</v>
      </c>
      <c r="J1111" s="112" t="s">
        <v>5</v>
      </c>
      <c r="K1111" s="112" t="s">
        <v>4232</v>
      </c>
      <c r="L1111" s="112" t="s">
        <v>2932</v>
      </c>
      <c r="M1111" s="118" t="s">
        <v>144</v>
      </c>
      <c r="N1111" s="112" t="s">
        <v>2942</v>
      </c>
      <c r="O1111" s="112" t="s">
        <v>2472</v>
      </c>
      <c r="P1111" s="112" t="s">
        <v>871</v>
      </c>
      <c r="Q1111" s="112" t="s">
        <v>57</v>
      </c>
      <c r="R1111" s="103">
        <v>42</v>
      </c>
      <c r="S1111" s="263">
        <v>250</v>
      </c>
      <c r="T1111" s="107">
        <f t="shared" si="115"/>
        <v>10500</v>
      </c>
      <c r="U1111" s="107">
        <f t="shared" si="116"/>
        <v>11760.000000000002</v>
      </c>
      <c r="V1111" s="264"/>
      <c r="W1111" s="112">
        <v>2016</v>
      </c>
      <c r="X1111" s="264"/>
    </row>
    <row r="1112" spans="1:50" s="29" customFormat="1" ht="50.1" customHeight="1">
      <c r="A1112" s="57" t="s">
        <v>5221</v>
      </c>
      <c r="B1112" s="103" t="s">
        <v>5974</v>
      </c>
      <c r="C1112" s="104" t="s">
        <v>3513</v>
      </c>
      <c r="D1112" s="104" t="s">
        <v>628</v>
      </c>
      <c r="E1112" s="104" t="s">
        <v>3514</v>
      </c>
      <c r="F1112" s="104" t="s">
        <v>3515</v>
      </c>
      <c r="G1112" s="118" t="s">
        <v>62</v>
      </c>
      <c r="H1112" s="103">
        <v>0</v>
      </c>
      <c r="I1112" s="118">
        <v>590000000</v>
      </c>
      <c r="J1112" s="112" t="s">
        <v>5</v>
      </c>
      <c r="K1112" s="112" t="s">
        <v>4232</v>
      </c>
      <c r="L1112" s="112" t="s">
        <v>2932</v>
      </c>
      <c r="M1112" s="118" t="s">
        <v>144</v>
      </c>
      <c r="N1112" s="112" t="s">
        <v>2942</v>
      </c>
      <c r="O1112" s="112" t="s">
        <v>2472</v>
      </c>
      <c r="P1112" s="112">
        <v>796</v>
      </c>
      <c r="Q1112" s="112" t="s">
        <v>57</v>
      </c>
      <c r="R1112" s="106">
        <v>4</v>
      </c>
      <c r="S1112" s="106">
        <v>350</v>
      </c>
      <c r="T1112" s="107">
        <v>0</v>
      </c>
      <c r="U1112" s="107">
        <f t="shared" ref="U1112:U1117" si="127">T1112*1.12</f>
        <v>0</v>
      </c>
      <c r="V1112" s="123"/>
      <c r="W1112" s="112">
        <v>2016</v>
      </c>
      <c r="X1112" s="118">
        <v>7.19</v>
      </c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</row>
    <row r="1113" spans="1:50" s="29" customFormat="1" ht="50.1" customHeight="1">
      <c r="A1113" s="57" t="s">
        <v>7458</v>
      </c>
      <c r="B1113" s="103" t="s">
        <v>5974</v>
      </c>
      <c r="C1113" s="104" t="s">
        <v>3513</v>
      </c>
      <c r="D1113" s="104" t="s">
        <v>628</v>
      </c>
      <c r="E1113" s="104" t="s">
        <v>3514</v>
      </c>
      <c r="F1113" s="104" t="s">
        <v>3515</v>
      </c>
      <c r="G1113" s="118" t="s">
        <v>631</v>
      </c>
      <c r="H1113" s="103">
        <v>0</v>
      </c>
      <c r="I1113" s="118">
        <v>590000000</v>
      </c>
      <c r="J1113" s="112" t="s">
        <v>5</v>
      </c>
      <c r="K1113" s="112" t="s">
        <v>4232</v>
      </c>
      <c r="L1113" s="112" t="s">
        <v>2932</v>
      </c>
      <c r="M1113" s="118" t="s">
        <v>144</v>
      </c>
      <c r="N1113" s="112" t="s">
        <v>2942</v>
      </c>
      <c r="O1113" s="112" t="s">
        <v>2472</v>
      </c>
      <c r="P1113" s="112">
        <v>796</v>
      </c>
      <c r="Q1113" s="112" t="s">
        <v>57</v>
      </c>
      <c r="R1113" s="106">
        <v>4</v>
      </c>
      <c r="S1113" s="106">
        <v>590</v>
      </c>
      <c r="T1113" s="107">
        <f t="shared" ref="T1113" si="128">R1113*S1113</f>
        <v>2360</v>
      </c>
      <c r="U1113" s="107">
        <f t="shared" si="127"/>
        <v>2643.2000000000003</v>
      </c>
      <c r="V1113" s="123"/>
      <c r="W1113" s="112">
        <v>2016</v>
      </c>
      <c r="X1113" s="118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</row>
    <row r="1114" spans="1:50" s="29" customFormat="1" ht="50.1" customHeight="1">
      <c r="A1114" s="57" t="s">
        <v>5222</v>
      </c>
      <c r="B1114" s="103" t="s">
        <v>5974</v>
      </c>
      <c r="C1114" s="104" t="s">
        <v>3516</v>
      </c>
      <c r="D1114" s="104" t="s">
        <v>628</v>
      </c>
      <c r="E1114" s="104" t="s">
        <v>3517</v>
      </c>
      <c r="F1114" s="104" t="s">
        <v>3518</v>
      </c>
      <c r="G1114" s="118" t="s">
        <v>62</v>
      </c>
      <c r="H1114" s="103">
        <v>0</v>
      </c>
      <c r="I1114" s="118">
        <v>590000000</v>
      </c>
      <c r="J1114" s="112" t="s">
        <v>5</v>
      </c>
      <c r="K1114" s="112" t="s">
        <v>4232</v>
      </c>
      <c r="L1114" s="112" t="s">
        <v>2932</v>
      </c>
      <c r="M1114" s="118" t="s">
        <v>144</v>
      </c>
      <c r="N1114" s="112" t="s">
        <v>2942</v>
      </c>
      <c r="O1114" s="112" t="s">
        <v>2472</v>
      </c>
      <c r="P1114" s="112">
        <v>796</v>
      </c>
      <c r="Q1114" s="112" t="s">
        <v>57</v>
      </c>
      <c r="R1114" s="106">
        <v>16</v>
      </c>
      <c r="S1114" s="106">
        <v>435</v>
      </c>
      <c r="T1114" s="107">
        <v>0</v>
      </c>
      <c r="U1114" s="107">
        <f t="shared" si="127"/>
        <v>0</v>
      </c>
      <c r="V1114" s="123"/>
      <c r="W1114" s="112">
        <v>2016</v>
      </c>
      <c r="X1114" s="118">
        <v>7.19</v>
      </c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</row>
    <row r="1115" spans="1:50" s="29" customFormat="1" ht="50.1" customHeight="1">
      <c r="A1115" s="57" t="s">
        <v>7459</v>
      </c>
      <c r="B1115" s="103" t="s">
        <v>5974</v>
      </c>
      <c r="C1115" s="104" t="s">
        <v>3516</v>
      </c>
      <c r="D1115" s="104" t="s">
        <v>628</v>
      </c>
      <c r="E1115" s="104" t="s">
        <v>3517</v>
      </c>
      <c r="F1115" s="104" t="s">
        <v>3518</v>
      </c>
      <c r="G1115" s="118" t="s">
        <v>631</v>
      </c>
      <c r="H1115" s="103">
        <v>0</v>
      </c>
      <c r="I1115" s="118">
        <v>590000000</v>
      </c>
      <c r="J1115" s="112" t="s">
        <v>5</v>
      </c>
      <c r="K1115" s="112" t="s">
        <v>4232</v>
      </c>
      <c r="L1115" s="112" t="s">
        <v>2932</v>
      </c>
      <c r="M1115" s="118" t="s">
        <v>144</v>
      </c>
      <c r="N1115" s="112" t="s">
        <v>2942</v>
      </c>
      <c r="O1115" s="112" t="s">
        <v>2472</v>
      </c>
      <c r="P1115" s="112">
        <v>796</v>
      </c>
      <c r="Q1115" s="112" t="s">
        <v>57</v>
      </c>
      <c r="R1115" s="106">
        <v>16</v>
      </c>
      <c r="S1115" s="106">
        <v>305</v>
      </c>
      <c r="T1115" s="107">
        <f t="shared" ref="T1115" si="129">R1115*S1115</f>
        <v>4880</v>
      </c>
      <c r="U1115" s="107">
        <f t="shared" si="127"/>
        <v>5465.6</v>
      </c>
      <c r="V1115" s="123"/>
      <c r="W1115" s="112">
        <v>2016</v>
      </c>
      <c r="X1115" s="118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</row>
    <row r="1116" spans="1:50" s="29" customFormat="1" ht="50.1" customHeight="1">
      <c r="A1116" s="57" t="s">
        <v>5223</v>
      </c>
      <c r="B1116" s="103" t="s">
        <v>5974</v>
      </c>
      <c r="C1116" s="104" t="s">
        <v>3521</v>
      </c>
      <c r="D1116" s="104" t="s">
        <v>628</v>
      </c>
      <c r="E1116" s="104" t="s">
        <v>3522</v>
      </c>
      <c r="F1116" s="104" t="s">
        <v>3523</v>
      </c>
      <c r="G1116" s="118" t="s">
        <v>62</v>
      </c>
      <c r="H1116" s="103">
        <v>0</v>
      </c>
      <c r="I1116" s="118">
        <v>590000000</v>
      </c>
      <c r="J1116" s="112" t="s">
        <v>5</v>
      </c>
      <c r="K1116" s="112" t="s">
        <v>4232</v>
      </c>
      <c r="L1116" s="112" t="s">
        <v>2932</v>
      </c>
      <c r="M1116" s="118" t="s">
        <v>144</v>
      </c>
      <c r="N1116" s="112" t="s">
        <v>2942</v>
      </c>
      <c r="O1116" s="112" t="s">
        <v>2472</v>
      </c>
      <c r="P1116" s="112">
        <v>796</v>
      </c>
      <c r="Q1116" s="112" t="s">
        <v>57</v>
      </c>
      <c r="R1116" s="106">
        <v>3</v>
      </c>
      <c r="S1116" s="106">
        <v>16974</v>
      </c>
      <c r="T1116" s="107">
        <v>0</v>
      </c>
      <c r="U1116" s="107">
        <f t="shared" si="127"/>
        <v>0</v>
      </c>
      <c r="V1116" s="123"/>
      <c r="W1116" s="112">
        <v>2016</v>
      </c>
      <c r="X1116" s="118" t="s">
        <v>7432</v>
      </c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</row>
    <row r="1117" spans="1:50" s="29" customFormat="1" ht="50.1" customHeight="1">
      <c r="A1117" s="57" t="s">
        <v>7460</v>
      </c>
      <c r="B1117" s="103" t="s">
        <v>5974</v>
      </c>
      <c r="C1117" s="104" t="s">
        <v>3521</v>
      </c>
      <c r="D1117" s="104" t="s">
        <v>628</v>
      </c>
      <c r="E1117" s="104" t="s">
        <v>3522</v>
      </c>
      <c r="F1117" s="104" t="s">
        <v>3523</v>
      </c>
      <c r="G1117" s="118" t="s">
        <v>631</v>
      </c>
      <c r="H1117" s="103">
        <v>0</v>
      </c>
      <c r="I1117" s="118">
        <v>590000000</v>
      </c>
      <c r="J1117" s="112" t="s">
        <v>5</v>
      </c>
      <c r="K1117" s="112" t="s">
        <v>4232</v>
      </c>
      <c r="L1117" s="112" t="s">
        <v>2932</v>
      </c>
      <c r="M1117" s="118" t="s">
        <v>144</v>
      </c>
      <c r="N1117" s="112" t="s">
        <v>2942</v>
      </c>
      <c r="O1117" s="112" t="s">
        <v>2472</v>
      </c>
      <c r="P1117" s="112">
        <v>796</v>
      </c>
      <c r="Q1117" s="112" t="s">
        <v>57</v>
      </c>
      <c r="R1117" s="106">
        <v>5</v>
      </c>
      <c r="S1117" s="106">
        <v>24745</v>
      </c>
      <c r="T1117" s="107">
        <f t="shared" ref="T1117" si="130">R1117*S1117</f>
        <v>123725</v>
      </c>
      <c r="U1117" s="107">
        <f t="shared" si="127"/>
        <v>138572</v>
      </c>
      <c r="V1117" s="123"/>
      <c r="W1117" s="112">
        <v>2016</v>
      </c>
      <c r="X1117" s="118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</row>
    <row r="1118" spans="1:50" s="6" customFormat="1" ht="50.1" customHeight="1">
      <c r="A1118" s="102" t="s">
        <v>5224</v>
      </c>
      <c r="B1118" s="103" t="s">
        <v>5974</v>
      </c>
      <c r="C1118" s="143" t="s">
        <v>4178</v>
      </c>
      <c r="D1118" s="104" t="s">
        <v>4179</v>
      </c>
      <c r="E1118" s="103" t="s">
        <v>4180</v>
      </c>
      <c r="F1118" s="269" t="s">
        <v>4181</v>
      </c>
      <c r="G1118" s="112" t="s">
        <v>4</v>
      </c>
      <c r="H1118" s="103">
        <v>0</v>
      </c>
      <c r="I1118" s="118">
        <v>590000000</v>
      </c>
      <c r="J1118" s="105" t="s">
        <v>5</v>
      </c>
      <c r="K1118" s="112" t="s">
        <v>4228</v>
      </c>
      <c r="L1118" s="112" t="s">
        <v>67</v>
      </c>
      <c r="M1118" s="112" t="s">
        <v>54</v>
      </c>
      <c r="N1118" s="103" t="s">
        <v>1104</v>
      </c>
      <c r="O1118" s="103" t="s">
        <v>4182</v>
      </c>
      <c r="P1118" s="57" t="s">
        <v>871</v>
      </c>
      <c r="Q1118" s="57" t="s">
        <v>57</v>
      </c>
      <c r="R1118" s="144">
        <v>7</v>
      </c>
      <c r="S1118" s="144">
        <v>470000</v>
      </c>
      <c r="T1118" s="107">
        <f t="shared" si="115"/>
        <v>3290000</v>
      </c>
      <c r="U1118" s="107">
        <f t="shared" si="116"/>
        <v>3684800.0000000005</v>
      </c>
      <c r="V1118" s="112"/>
      <c r="W1118" s="112">
        <v>2016</v>
      </c>
      <c r="X1118" s="112"/>
    </row>
    <row r="1119" spans="1:50" s="6" customFormat="1" ht="50.1" customHeight="1">
      <c r="A1119" s="102" t="s">
        <v>5225</v>
      </c>
      <c r="B1119" s="103" t="s">
        <v>5974</v>
      </c>
      <c r="C1119" s="143" t="s">
        <v>4178</v>
      </c>
      <c r="D1119" s="104" t="s">
        <v>4179</v>
      </c>
      <c r="E1119" s="103" t="s">
        <v>4180</v>
      </c>
      <c r="F1119" s="269" t="s">
        <v>4183</v>
      </c>
      <c r="G1119" s="112" t="s">
        <v>4</v>
      </c>
      <c r="H1119" s="103">
        <v>0</v>
      </c>
      <c r="I1119" s="118">
        <v>590000000</v>
      </c>
      <c r="J1119" s="105" t="s">
        <v>5</v>
      </c>
      <c r="K1119" s="112" t="s">
        <v>4228</v>
      </c>
      <c r="L1119" s="112" t="s">
        <v>67</v>
      </c>
      <c r="M1119" s="112" t="s">
        <v>54</v>
      </c>
      <c r="N1119" s="103" t="s">
        <v>1104</v>
      </c>
      <c r="O1119" s="103" t="s">
        <v>4182</v>
      </c>
      <c r="P1119" s="57" t="s">
        <v>871</v>
      </c>
      <c r="Q1119" s="57" t="s">
        <v>57</v>
      </c>
      <c r="R1119" s="144">
        <v>7</v>
      </c>
      <c r="S1119" s="144">
        <v>200000</v>
      </c>
      <c r="T1119" s="107">
        <f t="shared" si="115"/>
        <v>1400000</v>
      </c>
      <c r="U1119" s="107">
        <f t="shared" si="116"/>
        <v>1568000.0000000002</v>
      </c>
      <c r="V1119" s="112"/>
      <c r="W1119" s="112">
        <v>2016</v>
      </c>
      <c r="X1119" s="112"/>
    </row>
    <row r="1120" spans="1:50" s="6" customFormat="1" ht="50.1" customHeight="1">
      <c r="A1120" s="102" t="s">
        <v>5226</v>
      </c>
      <c r="B1120" s="103" t="s">
        <v>5974</v>
      </c>
      <c r="C1120" s="143" t="s">
        <v>4178</v>
      </c>
      <c r="D1120" s="104" t="s">
        <v>4179</v>
      </c>
      <c r="E1120" s="103" t="s">
        <v>4180</v>
      </c>
      <c r="F1120" s="103" t="s">
        <v>4184</v>
      </c>
      <c r="G1120" s="112" t="s">
        <v>4</v>
      </c>
      <c r="H1120" s="103">
        <v>0</v>
      </c>
      <c r="I1120" s="118">
        <v>590000000</v>
      </c>
      <c r="J1120" s="105" t="s">
        <v>5</v>
      </c>
      <c r="K1120" s="112" t="s">
        <v>4228</v>
      </c>
      <c r="L1120" s="112" t="s">
        <v>67</v>
      </c>
      <c r="M1120" s="112" t="s">
        <v>54</v>
      </c>
      <c r="N1120" s="103" t="s">
        <v>4185</v>
      </c>
      <c r="O1120" s="103" t="s">
        <v>4182</v>
      </c>
      <c r="P1120" s="57" t="s">
        <v>871</v>
      </c>
      <c r="Q1120" s="57" t="s">
        <v>57</v>
      </c>
      <c r="R1120" s="144">
        <v>7</v>
      </c>
      <c r="S1120" s="103">
        <v>258000</v>
      </c>
      <c r="T1120" s="107">
        <f t="shared" si="115"/>
        <v>1806000</v>
      </c>
      <c r="U1120" s="107">
        <f t="shared" si="116"/>
        <v>2022720.0000000002</v>
      </c>
      <c r="V1120" s="143"/>
      <c r="W1120" s="112">
        <v>2016</v>
      </c>
      <c r="X1120" s="143"/>
    </row>
    <row r="1121" spans="1:46" s="6" customFormat="1" ht="50.1" customHeight="1">
      <c r="A1121" s="102" t="s">
        <v>5227</v>
      </c>
      <c r="B1121" s="103" t="s">
        <v>5974</v>
      </c>
      <c r="C1121" s="143" t="s">
        <v>4178</v>
      </c>
      <c r="D1121" s="104" t="s">
        <v>4179</v>
      </c>
      <c r="E1121" s="103" t="s">
        <v>4180</v>
      </c>
      <c r="F1121" s="103" t="s">
        <v>4186</v>
      </c>
      <c r="G1121" s="112" t="s">
        <v>4</v>
      </c>
      <c r="H1121" s="103">
        <v>0</v>
      </c>
      <c r="I1121" s="118">
        <v>590000000</v>
      </c>
      <c r="J1121" s="105" t="s">
        <v>5</v>
      </c>
      <c r="K1121" s="112" t="s">
        <v>4228</v>
      </c>
      <c r="L1121" s="112" t="s">
        <v>67</v>
      </c>
      <c r="M1121" s="112" t="s">
        <v>54</v>
      </c>
      <c r="N1121" s="103" t="s">
        <v>4185</v>
      </c>
      <c r="O1121" s="103" t="s">
        <v>4182</v>
      </c>
      <c r="P1121" s="57" t="s">
        <v>871</v>
      </c>
      <c r="Q1121" s="57" t="s">
        <v>57</v>
      </c>
      <c r="R1121" s="144">
        <v>7</v>
      </c>
      <c r="S1121" s="103">
        <v>196000</v>
      </c>
      <c r="T1121" s="107">
        <f t="shared" si="115"/>
        <v>1372000</v>
      </c>
      <c r="U1121" s="107">
        <f t="shared" si="116"/>
        <v>1536640.0000000002</v>
      </c>
      <c r="V1121" s="143"/>
      <c r="W1121" s="112">
        <v>2016</v>
      </c>
      <c r="X1121" s="143"/>
    </row>
    <row r="1122" spans="1:46" s="6" customFormat="1" ht="50.1" customHeight="1">
      <c r="A1122" s="102" t="s">
        <v>5228</v>
      </c>
      <c r="B1122" s="103" t="s">
        <v>5974</v>
      </c>
      <c r="C1122" s="143" t="s">
        <v>4178</v>
      </c>
      <c r="D1122" s="104" t="s">
        <v>4179</v>
      </c>
      <c r="E1122" s="103" t="s">
        <v>4180</v>
      </c>
      <c r="F1122" s="103" t="s">
        <v>4187</v>
      </c>
      <c r="G1122" s="112" t="s">
        <v>4</v>
      </c>
      <c r="H1122" s="103">
        <v>0</v>
      </c>
      <c r="I1122" s="118">
        <v>590000000</v>
      </c>
      <c r="J1122" s="105" t="s">
        <v>5</v>
      </c>
      <c r="K1122" s="112" t="s">
        <v>4228</v>
      </c>
      <c r="L1122" s="112" t="s">
        <v>67</v>
      </c>
      <c r="M1122" s="112" t="s">
        <v>54</v>
      </c>
      <c r="N1122" s="103" t="s">
        <v>4185</v>
      </c>
      <c r="O1122" s="103" t="s">
        <v>4182</v>
      </c>
      <c r="P1122" s="57" t="s">
        <v>871</v>
      </c>
      <c r="Q1122" s="57" t="s">
        <v>57</v>
      </c>
      <c r="R1122" s="144">
        <v>7</v>
      </c>
      <c r="S1122" s="103">
        <v>370000</v>
      </c>
      <c r="T1122" s="107">
        <f t="shared" si="115"/>
        <v>2590000</v>
      </c>
      <c r="U1122" s="107">
        <f t="shared" si="116"/>
        <v>2900800.0000000005</v>
      </c>
      <c r="V1122" s="143"/>
      <c r="W1122" s="112">
        <v>2016</v>
      </c>
      <c r="X1122" s="143"/>
    </row>
    <row r="1123" spans="1:46" s="29" customFormat="1" ht="29.25" customHeight="1">
      <c r="A1123" s="57" t="s">
        <v>5229</v>
      </c>
      <c r="B1123" s="103" t="s">
        <v>5974</v>
      </c>
      <c r="C1123" s="104" t="s">
        <v>4178</v>
      </c>
      <c r="D1123" s="104" t="s">
        <v>4179</v>
      </c>
      <c r="E1123" s="104" t="s">
        <v>4180</v>
      </c>
      <c r="F1123" s="104" t="s">
        <v>4188</v>
      </c>
      <c r="G1123" s="112" t="s">
        <v>4</v>
      </c>
      <c r="H1123" s="103">
        <v>0</v>
      </c>
      <c r="I1123" s="118">
        <v>590000000</v>
      </c>
      <c r="J1123" s="112" t="s">
        <v>5</v>
      </c>
      <c r="K1123" s="112" t="s">
        <v>4228</v>
      </c>
      <c r="L1123" s="112" t="s">
        <v>67</v>
      </c>
      <c r="M1123" s="112" t="s">
        <v>54</v>
      </c>
      <c r="N1123" s="103" t="s">
        <v>1104</v>
      </c>
      <c r="O1123" s="103" t="s">
        <v>4182</v>
      </c>
      <c r="P1123" s="118">
        <v>796</v>
      </c>
      <c r="Q1123" s="57" t="s">
        <v>57</v>
      </c>
      <c r="R1123" s="106">
        <v>7</v>
      </c>
      <c r="S1123" s="106">
        <v>400000</v>
      </c>
      <c r="T1123" s="107">
        <v>0</v>
      </c>
      <c r="U1123" s="107">
        <f>T1123*1.12</f>
        <v>0</v>
      </c>
      <c r="V1123" s="143"/>
      <c r="W1123" s="112">
        <v>2016</v>
      </c>
      <c r="X1123" s="103" t="s">
        <v>7573</v>
      </c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</row>
    <row r="1124" spans="1:46" s="29" customFormat="1" ht="29.25" customHeight="1">
      <c r="A1124" s="57" t="s">
        <v>7575</v>
      </c>
      <c r="B1124" s="103" t="s">
        <v>5974</v>
      </c>
      <c r="C1124" s="104" t="s">
        <v>4178</v>
      </c>
      <c r="D1124" s="104" t="s">
        <v>4179</v>
      </c>
      <c r="E1124" s="104" t="s">
        <v>4180</v>
      </c>
      <c r="F1124" s="104" t="s">
        <v>7574</v>
      </c>
      <c r="G1124" s="112" t="s">
        <v>4</v>
      </c>
      <c r="H1124" s="103">
        <v>0</v>
      </c>
      <c r="I1124" s="118">
        <v>590000000</v>
      </c>
      <c r="J1124" s="112" t="s">
        <v>5</v>
      </c>
      <c r="K1124" s="112" t="s">
        <v>240</v>
      </c>
      <c r="L1124" s="112" t="s">
        <v>67</v>
      </c>
      <c r="M1124" s="112" t="s">
        <v>144</v>
      </c>
      <c r="N1124" s="103" t="s">
        <v>1104</v>
      </c>
      <c r="O1124" s="103" t="s">
        <v>4182</v>
      </c>
      <c r="P1124" s="118">
        <v>796</v>
      </c>
      <c r="Q1124" s="57" t="s">
        <v>57</v>
      </c>
      <c r="R1124" s="106">
        <v>10</v>
      </c>
      <c r="S1124" s="115">
        <v>400000</v>
      </c>
      <c r="T1124" s="107">
        <f>R1124*S1124</f>
        <v>4000000</v>
      </c>
      <c r="U1124" s="107">
        <f>T1124*1.12</f>
        <v>4480000</v>
      </c>
      <c r="V1124" s="143"/>
      <c r="W1124" s="112">
        <v>2016</v>
      </c>
      <c r="X1124" s="654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</row>
    <row r="1125" spans="1:46" s="29" customFormat="1" ht="29.25" customHeight="1">
      <c r="A1125" s="57" t="s">
        <v>5230</v>
      </c>
      <c r="B1125" s="103" t="s">
        <v>5974</v>
      </c>
      <c r="C1125" s="104" t="s">
        <v>4178</v>
      </c>
      <c r="D1125" s="104" t="s">
        <v>4179</v>
      </c>
      <c r="E1125" s="104" t="s">
        <v>4180</v>
      </c>
      <c r="F1125" s="104" t="s">
        <v>4189</v>
      </c>
      <c r="G1125" s="112" t="s">
        <v>4</v>
      </c>
      <c r="H1125" s="103">
        <v>0</v>
      </c>
      <c r="I1125" s="118">
        <v>590000000</v>
      </c>
      <c r="J1125" s="112" t="s">
        <v>5</v>
      </c>
      <c r="K1125" s="112" t="s">
        <v>4228</v>
      </c>
      <c r="L1125" s="112" t="s">
        <v>67</v>
      </c>
      <c r="M1125" s="112" t="s">
        <v>54</v>
      </c>
      <c r="N1125" s="103" t="s">
        <v>1104</v>
      </c>
      <c r="O1125" s="103" t="s">
        <v>4182</v>
      </c>
      <c r="P1125" s="118">
        <v>796</v>
      </c>
      <c r="Q1125" s="57" t="s">
        <v>57</v>
      </c>
      <c r="R1125" s="106">
        <v>7</v>
      </c>
      <c r="S1125" s="115">
        <v>150000</v>
      </c>
      <c r="T1125" s="107">
        <v>0</v>
      </c>
      <c r="U1125" s="107">
        <f>T1125*1.12</f>
        <v>0</v>
      </c>
      <c r="V1125" s="143"/>
      <c r="W1125" s="112">
        <v>2016</v>
      </c>
      <c r="X1125" s="103" t="s">
        <v>7573</v>
      </c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</row>
    <row r="1126" spans="1:46" s="29" customFormat="1" ht="29.25" customHeight="1">
      <c r="A1126" s="57" t="s">
        <v>7572</v>
      </c>
      <c r="B1126" s="103" t="s">
        <v>5974</v>
      </c>
      <c r="C1126" s="104" t="s">
        <v>4178</v>
      </c>
      <c r="D1126" s="104" t="s">
        <v>4179</v>
      </c>
      <c r="E1126" s="104" t="s">
        <v>4180</v>
      </c>
      <c r="F1126" s="104" t="s">
        <v>7571</v>
      </c>
      <c r="G1126" s="112" t="s">
        <v>4</v>
      </c>
      <c r="H1126" s="103">
        <v>0</v>
      </c>
      <c r="I1126" s="118">
        <v>590000000</v>
      </c>
      <c r="J1126" s="112" t="s">
        <v>5</v>
      </c>
      <c r="K1126" s="112" t="s">
        <v>240</v>
      </c>
      <c r="L1126" s="112" t="s">
        <v>67</v>
      </c>
      <c r="M1126" s="112" t="s">
        <v>144</v>
      </c>
      <c r="N1126" s="103" t="s">
        <v>1104</v>
      </c>
      <c r="O1126" s="103" t="s">
        <v>4182</v>
      </c>
      <c r="P1126" s="118">
        <v>796</v>
      </c>
      <c r="Q1126" s="57" t="s">
        <v>57</v>
      </c>
      <c r="R1126" s="106">
        <v>10</v>
      </c>
      <c r="S1126" s="115">
        <v>150000</v>
      </c>
      <c r="T1126" s="107">
        <f>R1126*S1126</f>
        <v>1500000</v>
      </c>
      <c r="U1126" s="107">
        <f>T1126*1.12</f>
        <v>1680000.0000000002</v>
      </c>
      <c r="V1126" s="143"/>
      <c r="W1126" s="112">
        <v>2016</v>
      </c>
      <c r="X1126" s="654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</row>
    <row r="1127" spans="1:46" s="6" customFormat="1" ht="50.1" customHeight="1">
      <c r="A1127" s="102" t="s">
        <v>5231</v>
      </c>
      <c r="B1127" s="103" t="s">
        <v>5974</v>
      </c>
      <c r="C1127" s="143" t="s">
        <v>4178</v>
      </c>
      <c r="D1127" s="104" t="s">
        <v>4179</v>
      </c>
      <c r="E1127" s="103" t="s">
        <v>4180</v>
      </c>
      <c r="F1127" s="106" t="s">
        <v>4265</v>
      </c>
      <c r="G1127" s="244" t="s">
        <v>4</v>
      </c>
      <c r="H1127" s="103">
        <v>0</v>
      </c>
      <c r="I1127" s="111">
        <v>590000000</v>
      </c>
      <c r="J1127" s="103" t="s">
        <v>4266</v>
      </c>
      <c r="K1127" s="103" t="s">
        <v>22</v>
      </c>
      <c r="L1127" s="127" t="s">
        <v>5</v>
      </c>
      <c r="M1127" s="127" t="s">
        <v>144</v>
      </c>
      <c r="N1127" s="103" t="s">
        <v>4267</v>
      </c>
      <c r="O1127" s="103" t="s">
        <v>4268</v>
      </c>
      <c r="P1127" s="103">
        <v>796</v>
      </c>
      <c r="Q1127" s="103" t="s">
        <v>2388</v>
      </c>
      <c r="R1127" s="127">
        <v>75</v>
      </c>
      <c r="S1127" s="112">
        <v>350000</v>
      </c>
      <c r="T1127" s="107">
        <f t="shared" si="115"/>
        <v>26250000</v>
      </c>
      <c r="U1127" s="107">
        <f t="shared" si="116"/>
        <v>29400000.000000004</v>
      </c>
      <c r="V1127" s="127"/>
      <c r="W1127" s="112">
        <v>2016</v>
      </c>
      <c r="X1127" s="245"/>
    </row>
    <row r="1128" spans="1:46" s="6" customFormat="1" ht="50.1" customHeight="1">
      <c r="A1128" s="102" t="s">
        <v>5232</v>
      </c>
      <c r="B1128" s="103" t="s">
        <v>5974</v>
      </c>
      <c r="C1128" s="143" t="s">
        <v>4178</v>
      </c>
      <c r="D1128" s="104" t="s">
        <v>4179</v>
      </c>
      <c r="E1128" s="103" t="s">
        <v>4180</v>
      </c>
      <c r="F1128" s="106" t="s">
        <v>4269</v>
      </c>
      <c r="G1128" s="244" t="s">
        <v>4</v>
      </c>
      <c r="H1128" s="103">
        <v>0</v>
      </c>
      <c r="I1128" s="111">
        <v>590000000</v>
      </c>
      <c r="J1128" s="103" t="s">
        <v>4266</v>
      </c>
      <c r="K1128" s="103" t="s">
        <v>22</v>
      </c>
      <c r="L1128" s="127" t="s">
        <v>5</v>
      </c>
      <c r="M1128" s="127" t="s">
        <v>144</v>
      </c>
      <c r="N1128" s="103" t="s">
        <v>4267</v>
      </c>
      <c r="O1128" s="103" t="s">
        <v>4268</v>
      </c>
      <c r="P1128" s="103">
        <v>796</v>
      </c>
      <c r="Q1128" s="103" t="s">
        <v>2388</v>
      </c>
      <c r="R1128" s="134">
        <v>4</v>
      </c>
      <c r="S1128" s="103">
        <v>225000</v>
      </c>
      <c r="T1128" s="107">
        <f t="shared" si="115"/>
        <v>900000</v>
      </c>
      <c r="U1128" s="107">
        <f t="shared" si="116"/>
        <v>1008000.0000000001</v>
      </c>
      <c r="V1128" s="103"/>
      <c r="W1128" s="112">
        <v>2016</v>
      </c>
      <c r="X1128" s="245"/>
    </row>
    <row r="1129" spans="1:46" s="6" customFormat="1" ht="50.1" customHeight="1">
      <c r="A1129" s="102" t="s">
        <v>5233</v>
      </c>
      <c r="B1129" s="103" t="s">
        <v>5974</v>
      </c>
      <c r="C1129" s="143" t="s">
        <v>4178</v>
      </c>
      <c r="D1129" s="104" t="s">
        <v>4179</v>
      </c>
      <c r="E1129" s="103" t="s">
        <v>4180</v>
      </c>
      <c r="F1129" s="106" t="s">
        <v>4270</v>
      </c>
      <c r="G1129" s="244" t="s">
        <v>4</v>
      </c>
      <c r="H1129" s="103">
        <v>0</v>
      </c>
      <c r="I1129" s="111">
        <v>590000000</v>
      </c>
      <c r="J1129" s="103" t="s">
        <v>4266</v>
      </c>
      <c r="K1129" s="103" t="s">
        <v>22</v>
      </c>
      <c r="L1129" s="127" t="s">
        <v>5</v>
      </c>
      <c r="M1129" s="127" t="s">
        <v>144</v>
      </c>
      <c r="N1129" s="103" t="s">
        <v>4267</v>
      </c>
      <c r="O1129" s="103" t="s">
        <v>4268</v>
      </c>
      <c r="P1129" s="103">
        <v>796</v>
      </c>
      <c r="Q1129" s="103" t="s">
        <v>2388</v>
      </c>
      <c r="R1129" s="134">
        <v>5</v>
      </c>
      <c r="S1129" s="103">
        <v>175000</v>
      </c>
      <c r="T1129" s="107">
        <f t="shared" si="115"/>
        <v>875000</v>
      </c>
      <c r="U1129" s="107">
        <f t="shared" si="116"/>
        <v>980000.00000000012</v>
      </c>
      <c r="V1129" s="103"/>
      <c r="W1129" s="112">
        <v>2016</v>
      </c>
      <c r="X1129" s="245"/>
    </row>
    <row r="1130" spans="1:46" s="6" customFormat="1" ht="50.1" customHeight="1">
      <c r="A1130" s="102" t="s">
        <v>5234</v>
      </c>
      <c r="B1130" s="103" t="s">
        <v>5974</v>
      </c>
      <c r="C1130" s="143" t="s">
        <v>4178</v>
      </c>
      <c r="D1130" s="104" t="s">
        <v>4179</v>
      </c>
      <c r="E1130" s="103" t="s">
        <v>4180</v>
      </c>
      <c r="F1130" s="106" t="s">
        <v>4271</v>
      </c>
      <c r="G1130" s="244" t="s">
        <v>4</v>
      </c>
      <c r="H1130" s="103">
        <v>0</v>
      </c>
      <c r="I1130" s="111">
        <v>590000000</v>
      </c>
      <c r="J1130" s="103" t="s">
        <v>4266</v>
      </c>
      <c r="K1130" s="103" t="s">
        <v>22</v>
      </c>
      <c r="L1130" s="127" t="s">
        <v>5</v>
      </c>
      <c r="M1130" s="127" t="s">
        <v>144</v>
      </c>
      <c r="N1130" s="103" t="s">
        <v>4267</v>
      </c>
      <c r="O1130" s="103" t="s">
        <v>4268</v>
      </c>
      <c r="P1130" s="103">
        <v>796</v>
      </c>
      <c r="Q1130" s="103" t="s">
        <v>2388</v>
      </c>
      <c r="R1130" s="134">
        <v>8</v>
      </c>
      <c r="S1130" s="103">
        <v>275000</v>
      </c>
      <c r="T1130" s="107">
        <f t="shared" si="115"/>
        <v>2200000</v>
      </c>
      <c r="U1130" s="107">
        <f t="shared" si="116"/>
        <v>2464000.0000000005</v>
      </c>
      <c r="V1130" s="103"/>
      <c r="W1130" s="112">
        <v>2016</v>
      </c>
      <c r="X1130" s="245"/>
    </row>
    <row r="1131" spans="1:46" s="6" customFormat="1" ht="50.1" customHeight="1">
      <c r="A1131" s="102" t="s">
        <v>5235</v>
      </c>
      <c r="B1131" s="103" t="s">
        <v>5974</v>
      </c>
      <c r="C1131" s="143" t="s">
        <v>4178</v>
      </c>
      <c r="D1131" s="104" t="s">
        <v>4179</v>
      </c>
      <c r="E1131" s="103" t="s">
        <v>4180</v>
      </c>
      <c r="F1131" s="270" t="s">
        <v>4272</v>
      </c>
      <c r="G1131" s="244" t="s">
        <v>4</v>
      </c>
      <c r="H1131" s="103">
        <v>0</v>
      </c>
      <c r="I1131" s="111">
        <v>590000000</v>
      </c>
      <c r="J1131" s="103" t="s">
        <v>4266</v>
      </c>
      <c r="K1131" s="103" t="s">
        <v>22</v>
      </c>
      <c r="L1131" s="127" t="s">
        <v>5</v>
      </c>
      <c r="M1131" s="127" t="s">
        <v>144</v>
      </c>
      <c r="N1131" s="103" t="s">
        <v>4267</v>
      </c>
      <c r="O1131" s="103" t="s">
        <v>4268</v>
      </c>
      <c r="P1131" s="103">
        <v>796</v>
      </c>
      <c r="Q1131" s="103" t="s">
        <v>2388</v>
      </c>
      <c r="R1131" s="134">
        <v>4</v>
      </c>
      <c r="S1131" s="103">
        <v>750000</v>
      </c>
      <c r="T1131" s="107">
        <f t="shared" si="115"/>
        <v>3000000</v>
      </c>
      <c r="U1131" s="107">
        <f t="shared" si="116"/>
        <v>3360000.0000000005</v>
      </c>
      <c r="V1131" s="103"/>
      <c r="W1131" s="112">
        <v>2016</v>
      </c>
      <c r="X1131" s="245"/>
    </row>
    <row r="1132" spans="1:46" s="6" customFormat="1" ht="50.1" customHeight="1">
      <c r="A1132" s="102" t="s">
        <v>5236</v>
      </c>
      <c r="B1132" s="103" t="s">
        <v>5974</v>
      </c>
      <c r="C1132" s="143" t="s">
        <v>4178</v>
      </c>
      <c r="D1132" s="104" t="s">
        <v>4179</v>
      </c>
      <c r="E1132" s="103" t="s">
        <v>4180</v>
      </c>
      <c r="F1132" s="270" t="s">
        <v>4273</v>
      </c>
      <c r="G1132" s="244" t="s">
        <v>4</v>
      </c>
      <c r="H1132" s="103">
        <v>0</v>
      </c>
      <c r="I1132" s="111">
        <v>590000000</v>
      </c>
      <c r="J1132" s="103" t="s">
        <v>4266</v>
      </c>
      <c r="K1132" s="103" t="s">
        <v>22</v>
      </c>
      <c r="L1132" s="127" t="s">
        <v>5</v>
      </c>
      <c r="M1132" s="127" t="s">
        <v>144</v>
      </c>
      <c r="N1132" s="103" t="s">
        <v>4267</v>
      </c>
      <c r="O1132" s="103" t="s">
        <v>4268</v>
      </c>
      <c r="P1132" s="103">
        <v>796</v>
      </c>
      <c r="Q1132" s="103" t="s">
        <v>2388</v>
      </c>
      <c r="R1132" s="134">
        <v>4</v>
      </c>
      <c r="S1132" s="103">
        <v>1000000</v>
      </c>
      <c r="T1132" s="107">
        <f t="shared" si="115"/>
        <v>4000000</v>
      </c>
      <c r="U1132" s="107">
        <f t="shared" si="116"/>
        <v>4480000</v>
      </c>
      <c r="V1132" s="103"/>
      <c r="W1132" s="112">
        <v>2016</v>
      </c>
      <c r="X1132" s="245"/>
    </row>
    <row r="1133" spans="1:46" s="6" customFormat="1" ht="50.1" customHeight="1">
      <c r="A1133" s="102" t="s">
        <v>5237</v>
      </c>
      <c r="B1133" s="103" t="s">
        <v>5974</v>
      </c>
      <c r="C1133" s="143" t="s">
        <v>4178</v>
      </c>
      <c r="D1133" s="104" t="s">
        <v>4179</v>
      </c>
      <c r="E1133" s="103" t="s">
        <v>4180</v>
      </c>
      <c r="F1133" s="270" t="s">
        <v>4274</v>
      </c>
      <c r="G1133" s="244" t="s">
        <v>4</v>
      </c>
      <c r="H1133" s="103">
        <v>0</v>
      </c>
      <c r="I1133" s="111">
        <v>590000000</v>
      </c>
      <c r="J1133" s="103" t="s">
        <v>4266</v>
      </c>
      <c r="K1133" s="103" t="s">
        <v>22</v>
      </c>
      <c r="L1133" s="127" t="s">
        <v>5</v>
      </c>
      <c r="M1133" s="127" t="s">
        <v>144</v>
      </c>
      <c r="N1133" s="103" t="s">
        <v>4267</v>
      </c>
      <c r="O1133" s="103" t="s">
        <v>4268</v>
      </c>
      <c r="P1133" s="103">
        <v>796</v>
      </c>
      <c r="Q1133" s="103" t="s">
        <v>2388</v>
      </c>
      <c r="R1133" s="134">
        <v>4</v>
      </c>
      <c r="S1133" s="103">
        <v>430000</v>
      </c>
      <c r="T1133" s="107">
        <f t="shared" si="115"/>
        <v>1720000</v>
      </c>
      <c r="U1133" s="107">
        <f t="shared" si="116"/>
        <v>1926400.0000000002</v>
      </c>
      <c r="V1133" s="103"/>
      <c r="W1133" s="112">
        <v>2016</v>
      </c>
      <c r="X1133" s="245"/>
    </row>
    <row r="1134" spans="1:46" s="6" customFormat="1" ht="50.1" customHeight="1">
      <c r="A1134" s="102" t="s">
        <v>5238</v>
      </c>
      <c r="B1134" s="103" t="s">
        <v>5974</v>
      </c>
      <c r="C1134" s="143" t="s">
        <v>4178</v>
      </c>
      <c r="D1134" s="104" t="s">
        <v>4179</v>
      </c>
      <c r="E1134" s="103" t="s">
        <v>4180</v>
      </c>
      <c r="F1134" s="270" t="s">
        <v>4275</v>
      </c>
      <c r="G1134" s="244" t="s">
        <v>4</v>
      </c>
      <c r="H1134" s="103">
        <v>0</v>
      </c>
      <c r="I1134" s="111">
        <v>590000000</v>
      </c>
      <c r="J1134" s="103" t="s">
        <v>4266</v>
      </c>
      <c r="K1134" s="103" t="s">
        <v>22</v>
      </c>
      <c r="L1134" s="127" t="s">
        <v>5</v>
      </c>
      <c r="M1134" s="127" t="s">
        <v>144</v>
      </c>
      <c r="N1134" s="103" t="s">
        <v>4267</v>
      </c>
      <c r="O1134" s="103" t="s">
        <v>4268</v>
      </c>
      <c r="P1134" s="103">
        <v>796</v>
      </c>
      <c r="Q1134" s="103" t="s">
        <v>2388</v>
      </c>
      <c r="R1134" s="134">
        <v>4</v>
      </c>
      <c r="S1134" s="103">
        <v>580000</v>
      </c>
      <c r="T1134" s="107">
        <f t="shared" si="115"/>
        <v>2320000</v>
      </c>
      <c r="U1134" s="107">
        <f t="shared" si="116"/>
        <v>2598400.0000000005</v>
      </c>
      <c r="V1134" s="103"/>
      <c r="W1134" s="112">
        <v>2016</v>
      </c>
      <c r="X1134" s="245"/>
    </row>
    <row r="1135" spans="1:46" s="6" customFormat="1" ht="50.1" customHeight="1">
      <c r="A1135" s="102" t="s">
        <v>5239</v>
      </c>
      <c r="B1135" s="103" t="s">
        <v>5974</v>
      </c>
      <c r="C1135" s="143" t="s">
        <v>4178</v>
      </c>
      <c r="D1135" s="104" t="s">
        <v>4179</v>
      </c>
      <c r="E1135" s="103" t="s">
        <v>4180</v>
      </c>
      <c r="F1135" s="217" t="s">
        <v>4276</v>
      </c>
      <c r="G1135" s="244" t="s">
        <v>4</v>
      </c>
      <c r="H1135" s="103">
        <v>0</v>
      </c>
      <c r="I1135" s="111">
        <v>590000000</v>
      </c>
      <c r="J1135" s="103" t="s">
        <v>4266</v>
      </c>
      <c r="K1135" s="103" t="s">
        <v>22</v>
      </c>
      <c r="L1135" s="127" t="s">
        <v>5</v>
      </c>
      <c r="M1135" s="127" t="s">
        <v>144</v>
      </c>
      <c r="N1135" s="103" t="s">
        <v>4267</v>
      </c>
      <c r="O1135" s="103" t="s">
        <v>4268</v>
      </c>
      <c r="P1135" s="103">
        <v>796</v>
      </c>
      <c r="Q1135" s="103" t="s">
        <v>2388</v>
      </c>
      <c r="R1135" s="134">
        <v>1</v>
      </c>
      <c r="S1135" s="103">
        <v>205000</v>
      </c>
      <c r="T1135" s="107">
        <f t="shared" ref="T1135:T1211" si="131">R1135*S1135</f>
        <v>205000</v>
      </c>
      <c r="U1135" s="107">
        <f t="shared" ref="U1135:U1211" si="132">T1135*1.12</f>
        <v>229600.00000000003</v>
      </c>
      <c r="V1135" s="103"/>
      <c r="W1135" s="112">
        <v>2016</v>
      </c>
      <c r="X1135" s="245"/>
    </row>
    <row r="1136" spans="1:46" s="6" customFormat="1" ht="50.1" customHeight="1">
      <c r="A1136" s="102" t="s">
        <v>5240</v>
      </c>
      <c r="B1136" s="103" t="s">
        <v>5974</v>
      </c>
      <c r="C1136" s="104" t="s">
        <v>1759</v>
      </c>
      <c r="D1136" s="104" t="s">
        <v>1760</v>
      </c>
      <c r="E1136" s="104" t="s">
        <v>1761</v>
      </c>
      <c r="F1136" s="104" t="s">
        <v>1762</v>
      </c>
      <c r="G1136" s="104" t="s">
        <v>62</v>
      </c>
      <c r="H1136" s="103">
        <v>10</v>
      </c>
      <c r="I1136" s="105">
        <v>590000000</v>
      </c>
      <c r="J1136" s="105" t="s">
        <v>5</v>
      </c>
      <c r="K1136" s="104" t="s">
        <v>1740</v>
      </c>
      <c r="L1136" s="105" t="s">
        <v>67</v>
      </c>
      <c r="M1136" s="104" t="s">
        <v>54</v>
      </c>
      <c r="N1136" s="104" t="s">
        <v>1938</v>
      </c>
      <c r="O1136" s="104" t="s">
        <v>56</v>
      </c>
      <c r="P1136" s="105" t="s">
        <v>1726</v>
      </c>
      <c r="Q1136" s="104" t="s">
        <v>1727</v>
      </c>
      <c r="R1136" s="106">
        <v>1500</v>
      </c>
      <c r="S1136" s="106">
        <v>72.8</v>
      </c>
      <c r="T1136" s="107">
        <f t="shared" si="131"/>
        <v>109200</v>
      </c>
      <c r="U1136" s="107">
        <f t="shared" si="132"/>
        <v>122304.00000000001</v>
      </c>
      <c r="V1136" s="108" t="s">
        <v>777</v>
      </c>
      <c r="W1136" s="112">
        <v>2016</v>
      </c>
      <c r="X1136" s="103"/>
    </row>
    <row r="1137" spans="1:57" s="29" customFormat="1" ht="50.1" customHeight="1">
      <c r="A1137" s="57" t="s">
        <v>5241</v>
      </c>
      <c r="B1137" s="103" t="s">
        <v>5974</v>
      </c>
      <c r="C1137" s="143" t="s">
        <v>1770</v>
      </c>
      <c r="D1137" s="143" t="s">
        <v>1771</v>
      </c>
      <c r="E1137" s="143" t="s">
        <v>1772</v>
      </c>
      <c r="F1137" s="143" t="s">
        <v>1773</v>
      </c>
      <c r="G1137" s="104" t="s">
        <v>62</v>
      </c>
      <c r="H1137" s="103">
        <v>10</v>
      </c>
      <c r="I1137" s="105">
        <v>590000000</v>
      </c>
      <c r="J1137" s="112" t="s">
        <v>5</v>
      </c>
      <c r="K1137" s="103" t="s">
        <v>1740</v>
      </c>
      <c r="L1137" s="112" t="s">
        <v>67</v>
      </c>
      <c r="M1137" s="103" t="s">
        <v>54</v>
      </c>
      <c r="N1137" s="103" t="s">
        <v>1938</v>
      </c>
      <c r="O1137" s="103" t="s">
        <v>56</v>
      </c>
      <c r="P1137" s="112">
        <v>625</v>
      </c>
      <c r="Q1137" s="103" t="s">
        <v>1748</v>
      </c>
      <c r="R1137" s="106">
        <v>120</v>
      </c>
      <c r="S1137" s="106">
        <v>15000</v>
      </c>
      <c r="T1137" s="107">
        <v>0</v>
      </c>
      <c r="U1137" s="107">
        <f>T1137*1.12</f>
        <v>0</v>
      </c>
      <c r="V1137" s="108" t="s">
        <v>777</v>
      </c>
      <c r="W1137" s="112">
        <v>2016</v>
      </c>
      <c r="X1137" s="103" t="s">
        <v>7864</v>
      </c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</row>
    <row r="1138" spans="1:57" s="29" customFormat="1" ht="50.1" customHeight="1">
      <c r="A1138" s="64" t="s">
        <v>7865</v>
      </c>
      <c r="B1138" s="220" t="s">
        <v>5974</v>
      </c>
      <c r="C1138" s="279" t="s">
        <v>1770</v>
      </c>
      <c r="D1138" s="279" t="s">
        <v>1771</v>
      </c>
      <c r="E1138" s="279" t="s">
        <v>1772</v>
      </c>
      <c r="F1138" s="279" t="s">
        <v>1773</v>
      </c>
      <c r="G1138" s="220" t="s">
        <v>62</v>
      </c>
      <c r="H1138" s="220">
        <v>0</v>
      </c>
      <c r="I1138" s="222">
        <v>590000000</v>
      </c>
      <c r="J1138" s="222" t="s">
        <v>5</v>
      </c>
      <c r="K1138" s="220" t="s">
        <v>1740</v>
      </c>
      <c r="L1138" s="222" t="s">
        <v>67</v>
      </c>
      <c r="M1138" s="220" t="s">
        <v>54</v>
      </c>
      <c r="N1138" s="220" t="s">
        <v>1938</v>
      </c>
      <c r="O1138" s="220" t="s">
        <v>7485</v>
      </c>
      <c r="P1138" s="222">
        <v>625</v>
      </c>
      <c r="Q1138" s="220" t="s">
        <v>1748</v>
      </c>
      <c r="R1138" s="510">
        <v>120</v>
      </c>
      <c r="S1138" s="511">
        <v>16600</v>
      </c>
      <c r="T1138" s="511">
        <v>0</v>
      </c>
      <c r="U1138" s="506">
        <f>T1138*1.12</f>
        <v>0</v>
      </c>
      <c r="V1138" s="259"/>
      <c r="W1138" s="222">
        <v>2016</v>
      </c>
      <c r="X1138" s="220" t="s">
        <v>8514</v>
      </c>
      <c r="Y1138" s="30"/>
      <c r="Z1138" s="30"/>
      <c r="AA1138" s="30"/>
      <c r="AB1138" s="30"/>
      <c r="AC1138" s="30"/>
      <c r="AD1138" s="30"/>
      <c r="AE1138" s="30"/>
      <c r="AF1138" s="30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  <c r="BC1138" s="27"/>
      <c r="BD1138" s="27"/>
      <c r="BE1138" s="27"/>
    </row>
    <row r="1139" spans="1:57" s="29" customFormat="1" ht="50.1" customHeight="1">
      <c r="A1139" s="64" t="s">
        <v>9049</v>
      </c>
      <c r="B1139" s="220" t="s">
        <v>5974</v>
      </c>
      <c r="C1139" s="279" t="s">
        <v>1770</v>
      </c>
      <c r="D1139" s="279" t="s">
        <v>1771</v>
      </c>
      <c r="E1139" s="279" t="s">
        <v>1772</v>
      </c>
      <c r="F1139" s="279" t="s">
        <v>1773</v>
      </c>
      <c r="G1139" s="220" t="s">
        <v>62</v>
      </c>
      <c r="H1139" s="220">
        <v>0</v>
      </c>
      <c r="I1139" s="222">
        <v>590000000</v>
      </c>
      <c r="J1139" s="222" t="s">
        <v>5</v>
      </c>
      <c r="K1139" s="220" t="s">
        <v>8833</v>
      </c>
      <c r="L1139" s="222" t="s">
        <v>67</v>
      </c>
      <c r="M1139" s="220" t="s">
        <v>54</v>
      </c>
      <c r="N1139" s="220" t="s">
        <v>922</v>
      </c>
      <c r="O1139" s="220" t="s">
        <v>9043</v>
      </c>
      <c r="P1139" s="222">
        <v>625</v>
      </c>
      <c r="Q1139" s="220" t="s">
        <v>1748</v>
      </c>
      <c r="R1139" s="510">
        <v>120</v>
      </c>
      <c r="S1139" s="511">
        <v>17100</v>
      </c>
      <c r="T1139" s="511">
        <f t="shared" ref="T1139" si="133">R1139*S1139</f>
        <v>2052000</v>
      </c>
      <c r="U1139" s="506">
        <f>T1139*1.12</f>
        <v>2298240</v>
      </c>
      <c r="V1139" s="259"/>
      <c r="W1139" s="222">
        <v>2016</v>
      </c>
      <c r="X1139" s="220"/>
      <c r="Y1139" s="30"/>
      <c r="Z1139" s="30"/>
      <c r="AA1139" s="30"/>
      <c r="AB1139" s="30"/>
      <c r="AC1139" s="30"/>
      <c r="AD1139" s="30"/>
      <c r="AE1139" s="30"/>
      <c r="AF1139" s="30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  <c r="BB1139" s="27"/>
      <c r="BC1139" s="27"/>
      <c r="BD1139" s="27"/>
      <c r="BE1139" s="27"/>
    </row>
    <row r="1140" spans="1:57" s="29" customFormat="1" ht="50.1" customHeight="1">
      <c r="A1140" s="64" t="s">
        <v>5242</v>
      </c>
      <c r="B1140" s="220" t="s">
        <v>5974</v>
      </c>
      <c r="C1140" s="221" t="s">
        <v>3983</v>
      </c>
      <c r="D1140" s="221" t="s">
        <v>3984</v>
      </c>
      <c r="E1140" s="221" t="s">
        <v>3985</v>
      </c>
      <c r="F1140" s="221" t="s">
        <v>3986</v>
      </c>
      <c r="G1140" s="222" t="s">
        <v>4</v>
      </c>
      <c r="H1140" s="220">
        <v>0</v>
      </c>
      <c r="I1140" s="222">
        <v>590000000</v>
      </c>
      <c r="J1140" s="222" t="s">
        <v>5</v>
      </c>
      <c r="K1140" s="222" t="s">
        <v>4228</v>
      </c>
      <c r="L1140" s="222" t="s">
        <v>67</v>
      </c>
      <c r="M1140" s="222" t="s">
        <v>54</v>
      </c>
      <c r="N1140" s="223" t="s">
        <v>3748</v>
      </c>
      <c r="O1140" s="222" t="s">
        <v>3749</v>
      </c>
      <c r="P1140" s="222">
        <v>168</v>
      </c>
      <c r="Q1140" s="220" t="s">
        <v>1727</v>
      </c>
      <c r="R1140" s="224">
        <v>10</v>
      </c>
      <c r="S1140" s="225">
        <v>209000</v>
      </c>
      <c r="T1140" s="226">
        <v>0</v>
      </c>
      <c r="U1140" s="227">
        <f>T1140*1.12</f>
        <v>0</v>
      </c>
      <c r="V1140" s="228"/>
      <c r="W1140" s="222">
        <v>2016</v>
      </c>
      <c r="X1140" s="222">
        <v>19</v>
      </c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</row>
    <row r="1141" spans="1:57" s="29" customFormat="1" ht="50.1" customHeight="1">
      <c r="A1141" s="64" t="s">
        <v>6980</v>
      </c>
      <c r="B1141" s="220" t="s">
        <v>5974</v>
      </c>
      <c r="C1141" s="221" t="s">
        <v>3983</v>
      </c>
      <c r="D1141" s="221" t="s">
        <v>3984</v>
      </c>
      <c r="E1141" s="221" t="s">
        <v>3985</v>
      </c>
      <c r="F1141" s="221" t="s">
        <v>3986</v>
      </c>
      <c r="G1141" s="222" t="s">
        <v>4</v>
      </c>
      <c r="H1141" s="220">
        <v>0</v>
      </c>
      <c r="I1141" s="222">
        <v>590000000</v>
      </c>
      <c r="J1141" s="222" t="s">
        <v>5</v>
      </c>
      <c r="K1141" s="222" t="s">
        <v>4228</v>
      </c>
      <c r="L1141" s="222" t="s">
        <v>67</v>
      </c>
      <c r="M1141" s="222" t="s">
        <v>54</v>
      </c>
      <c r="N1141" s="223" t="s">
        <v>3748</v>
      </c>
      <c r="O1141" s="222" t="s">
        <v>3749</v>
      </c>
      <c r="P1141" s="222">
        <v>168</v>
      </c>
      <c r="Q1141" s="220" t="s">
        <v>1727</v>
      </c>
      <c r="R1141" s="224">
        <v>10</v>
      </c>
      <c r="S1141" s="225">
        <v>245000</v>
      </c>
      <c r="T1141" s="226">
        <f>R1141*S1141</f>
        <v>2450000</v>
      </c>
      <c r="U1141" s="227">
        <f>T1141*1.12</f>
        <v>2744000.0000000005</v>
      </c>
      <c r="V1141" s="228"/>
      <c r="W1141" s="222">
        <v>2016</v>
      </c>
      <c r="X1141" s="222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</row>
    <row r="1142" spans="1:57" s="6" customFormat="1" ht="50.1" customHeight="1">
      <c r="A1142" s="102" t="s">
        <v>5243</v>
      </c>
      <c r="B1142" s="103" t="s">
        <v>5974</v>
      </c>
      <c r="C1142" s="103" t="s">
        <v>3530</v>
      </c>
      <c r="D1142" s="104" t="s">
        <v>3531</v>
      </c>
      <c r="E1142" s="112" t="s">
        <v>3532</v>
      </c>
      <c r="F1142" s="103" t="s">
        <v>3533</v>
      </c>
      <c r="G1142" s="118" t="s">
        <v>4</v>
      </c>
      <c r="H1142" s="103">
        <v>0</v>
      </c>
      <c r="I1142" s="118" t="s">
        <v>13</v>
      </c>
      <c r="J1142" s="112" t="s">
        <v>5</v>
      </c>
      <c r="K1142" s="112" t="s">
        <v>143</v>
      </c>
      <c r="L1142" s="112" t="s">
        <v>2932</v>
      </c>
      <c r="M1142" s="118" t="s">
        <v>144</v>
      </c>
      <c r="N1142" s="112" t="s">
        <v>2942</v>
      </c>
      <c r="O1142" s="112" t="s">
        <v>2472</v>
      </c>
      <c r="P1142" s="112" t="s">
        <v>871</v>
      </c>
      <c r="Q1142" s="112" t="s">
        <v>57</v>
      </c>
      <c r="R1142" s="103">
        <v>3</v>
      </c>
      <c r="S1142" s="139">
        <v>20893</v>
      </c>
      <c r="T1142" s="107">
        <f t="shared" si="131"/>
        <v>62679</v>
      </c>
      <c r="U1142" s="107">
        <f t="shared" si="132"/>
        <v>70200.48000000001</v>
      </c>
      <c r="V1142" s="123"/>
      <c r="W1142" s="112">
        <v>2016</v>
      </c>
      <c r="X1142" s="123"/>
    </row>
    <row r="1143" spans="1:57" s="6" customFormat="1" ht="50.1" customHeight="1">
      <c r="A1143" s="102" t="s">
        <v>5244</v>
      </c>
      <c r="B1143" s="103" t="s">
        <v>5974</v>
      </c>
      <c r="C1143" s="104" t="s">
        <v>1721</v>
      </c>
      <c r="D1143" s="104" t="s">
        <v>1722</v>
      </c>
      <c r="E1143" s="104" t="s">
        <v>1723</v>
      </c>
      <c r="F1143" s="104" t="s">
        <v>1724</v>
      </c>
      <c r="G1143" s="104" t="s">
        <v>62</v>
      </c>
      <c r="H1143" s="103">
        <v>10</v>
      </c>
      <c r="I1143" s="105">
        <v>590000000</v>
      </c>
      <c r="J1143" s="105" t="s">
        <v>5</v>
      </c>
      <c r="K1143" s="104" t="s">
        <v>1725</v>
      </c>
      <c r="L1143" s="105" t="s">
        <v>67</v>
      </c>
      <c r="M1143" s="104" t="s">
        <v>54</v>
      </c>
      <c r="N1143" s="104" t="s">
        <v>1938</v>
      </c>
      <c r="O1143" s="104" t="s">
        <v>56</v>
      </c>
      <c r="P1143" s="105" t="s">
        <v>1726</v>
      </c>
      <c r="Q1143" s="104" t="s">
        <v>1727</v>
      </c>
      <c r="R1143" s="106">
        <v>75</v>
      </c>
      <c r="S1143" s="106">
        <v>25532</v>
      </c>
      <c r="T1143" s="107">
        <f t="shared" si="131"/>
        <v>1914900</v>
      </c>
      <c r="U1143" s="107">
        <f t="shared" si="132"/>
        <v>2144688</v>
      </c>
      <c r="V1143" s="108" t="s">
        <v>777</v>
      </c>
      <c r="W1143" s="112">
        <v>2016</v>
      </c>
      <c r="X1143" s="103"/>
    </row>
    <row r="1144" spans="1:57" s="6" customFormat="1" ht="50.1" customHeight="1">
      <c r="A1144" s="102" t="s">
        <v>5245</v>
      </c>
      <c r="B1144" s="103" t="s">
        <v>5974</v>
      </c>
      <c r="C1144" s="103" t="s">
        <v>3534</v>
      </c>
      <c r="D1144" s="104" t="s">
        <v>3535</v>
      </c>
      <c r="E1144" s="103" t="s">
        <v>3536</v>
      </c>
      <c r="F1144" s="103" t="s">
        <v>3537</v>
      </c>
      <c r="G1144" s="118" t="s">
        <v>4</v>
      </c>
      <c r="H1144" s="103">
        <v>0</v>
      </c>
      <c r="I1144" s="118" t="s">
        <v>13</v>
      </c>
      <c r="J1144" s="112" t="s">
        <v>5</v>
      </c>
      <c r="K1144" s="112" t="s">
        <v>4232</v>
      </c>
      <c r="L1144" s="112" t="s">
        <v>2932</v>
      </c>
      <c r="M1144" s="118" t="s">
        <v>144</v>
      </c>
      <c r="N1144" s="112" t="s">
        <v>2933</v>
      </c>
      <c r="O1144" s="112" t="s">
        <v>146</v>
      </c>
      <c r="P1144" s="112" t="s">
        <v>871</v>
      </c>
      <c r="Q1144" s="112" t="s">
        <v>57</v>
      </c>
      <c r="R1144" s="103">
        <v>3</v>
      </c>
      <c r="S1144" s="139">
        <v>24350</v>
      </c>
      <c r="T1144" s="107">
        <f t="shared" si="131"/>
        <v>73050</v>
      </c>
      <c r="U1144" s="107">
        <f t="shared" si="132"/>
        <v>81816.000000000015</v>
      </c>
      <c r="V1144" s="123"/>
      <c r="W1144" s="112">
        <v>2016</v>
      </c>
      <c r="X1144" s="123"/>
    </row>
    <row r="1145" spans="1:57" s="6" customFormat="1" ht="50.1" customHeight="1">
      <c r="A1145" s="102" t="s">
        <v>5246</v>
      </c>
      <c r="B1145" s="103" t="s">
        <v>5974</v>
      </c>
      <c r="C1145" s="103" t="s">
        <v>3534</v>
      </c>
      <c r="D1145" s="104" t="s">
        <v>3535</v>
      </c>
      <c r="E1145" s="103" t="s">
        <v>3536</v>
      </c>
      <c r="F1145" s="103" t="s">
        <v>3538</v>
      </c>
      <c r="G1145" s="118" t="s">
        <v>4</v>
      </c>
      <c r="H1145" s="103">
        <v>0</v>
      </c>
      <c r="I1145" s="118" t="s">
        <v>13</v>
      </c>
      <c r="J1145" s="112" t="s">
        <v>5</v>
      </c>
      <c r="K1145" s="112" t="s">
        <v>4232</v>
      </c>
      <c r="L1145" s="112" t="s">
        <v>2932</v>
      </c>
      <c r="M1145" s="118" t="s">
        <v>144</v>
      </c>
      <c r="N1145" s="112" t="s">
        <v>2933</v>
      </c>
      <c r="O1145" s="112" t="s">
        <v>146</v>
      </c>
      <c r="P1145" s="112" t="s">
        <v>871</v>
      </c>
      <c r="Q1145" s="112" t="s">
        <v>57</v>
      </c>
      <c r="R1145" s="103">
        <v>7</v>
      </c>
      <c r="S1145" s="139">
        <v>24350</v>
      </c>
      <c r="T1145" s="107">
        <f t="shared" si="131"/>
        <v>170450</v>
      </c>
      <c r="U1145" s="107">
        <f t="shared" si="132"/>
        <v>190904.00000000003</v>
      </c>
      <c r="V1145" s="123"/>
      <c r="W1145" s="112">
        <v>2016</v>
      </c>
      <c r="X1145" s="123"/>
    </row>
    <row r="1146" spans="1:57" s="6" customFormat="1" ht="50.1" customHeight="1">
      <c r="A1146" s="102" t="s">
        <v>5247</v>
      </c>
      <c r="B1146" s="103" t="s">
        <v>5974</v>
      </c>
      <c r="C1146" s="103" t="s">
        <v>3534</v>
      </c>
      <c r="D1146" s="104" t="s">
        <v>3535</v>
      </c>
      <c r="E1146" s="103" t="s">
        <v>3536</v>
      </c>
      <c r="F1146" s="103" t="s">
        <v>3539</v>
      </c>
      <c r="G1146" s="118" t="s">
        <v>4</v>
      </c>
      <c r="H1146" s="103">
        <v>0</v>
      </c>
      <c r="I1146" s="118" t="s">
        <v>13</v>
      </c>
      <c r="J1146" s="112" t="s">
        <v>5</v>
      </c>
      <c r="K1146" s="112" t="s">
        <v>143</v>
      </c>
      <c r="L1146" s="112" t="s">
        <v>2932</v>
      </c>
      <c r="M1146" s="118" t="s">
        <v>144</v>
      </c>
      <c r="N1146" s="112" t="s">
        <v>2942</v>
      </c>
      <c r="O1146" s="112" t="s">
        <v>146</v>
      </c>
      <c r="P1146" s="112" t="s">
        <v>871</v>
      </c>
      <c r="Q1146" s="112" t="s">
        <v>57</v>
      </c>
      <c r="R1146" s="103">
        <v>2</v>
      </c>
      <c r="S1146" s="139">
        <v>14000</v>
      </c>
      <c r="T1146" s="107">
        <f t="shared" si="131"/>
        <v>28000</v>
      </c>
      <c r="U1146" s="107">
        <f t="shared" si="132"/>
        <v>31360.000000000004</v>
      </c>
      <c r="V1146" s="123"/>
      <c r="W1146" s="112">
        <v>2016</v>
      </c>
      <c r="X1146" s="123"/>
    </row>
    <row r="1147" spans="1:57" s="6" customFormat="1" ht="50.1" customHeight="1">
      <c r="A1147" s="102" t="s">
        <v>5248</v>
      </c>
      <c r="B1147" s="103" t="s">
        <v>5974</v>
      </c>
      <c r="C1147" s="104" t="s">
        <v>2164</v>
      </c>
      <c r="D1147" s="104" t="s">
        <v>2165</v>
      </c>
      <c r="E1147" s="104" t="s">
        <v>2166</v>
      </c>
      <c r="F1147" s="104" t="s">
        <v>2167</v>
      </c>
      <c r="G1147" s="104" t="s">
        <v>4</v>
      </c>
      <c r="H1147" s="103">
        <v>0</v>
      </c>
      <c r="I1147" s="105">
        <v>590000000</v>
      </c>
      <c r="J1147" s="105" t="s">
        <v>5</v>
      </c>
      <c r="K1147" s="104" t="s">
        <v>1944</v>
      </c>
      <c r="L1147" s="105" t="s">
        <v>67</v>
      </c>
      <c r="M1147" s="104" t="s">
        <v>54</v>
      </c>
      <c r="N1147" s="104" t="s">
        <v>2086</v>
      </c>
      <c r="O1147" s="104" t="s">
        <v>1946</v>
      </c>
      <c r="P1147" s="105">
        <v>796</v>
      </c>
      <c r="Q1147" s="104" t="s">
        <v>57</v>
      </c>
      <c r="R1147" s="106">
        <v>30</v>
      </c>
      <c r="S1147" s="106">
        <v>2300</v>
      </c>
      <c r="T1147" s="107">
        <f t="shared" si="131"/>
        <v>69000</v>
      </c>
      <c r="U1147" s="107">
        <f t="shared" si="132"/>
        <v>77280.000000000015</v>
      </c>
      <c r="V1147" s="108"/>
      <c r="W1147" s="112">
        <v>2016</v>
      </c>
      <c r="X1147" s="103"/>
    </row>
    <row r="1148" spans="1:57" s="6" customFormat="1" ht="50.1" customHeight="1">
      <c r="A1148" s="102" t="s">
        <v>5249</v>
      </c>
      <c r="B1148" s="103" t="s">
        <v>5974</v>
      </c>
      <c r="C1148" s="103" t="s">
        <v>3540</v>
      </c>
      <c r="D1148" s="104" t="s">
        <v>3541</v>
      </c>
      <c r="E1148" s="103" t="s">
        <v>2852</v>
      </c>
      <c r="F1148" s="103" t="s">
        <v>3542</v>
      </c>
      <c r="G1148" s="118" t="s">
        <v>4</v>
      </c>
      <c r="H1148" s="103">
        <v>0</v>
      </c>
      <c r="I1148" s="118" t="s">
        <v>13</v>
      </c>
      <c r="J1148" s="112" t="s">
        <v>5</v>
      </c>
      <c r="K1148" s="112" t="s">
        <v>143</v>
      </c>
      <c r="L1148" s="112" t="s">
        <v>2932</v>
      </c>
      <c r="M1148" s="118" t="s">
        <v>144</v>
      </c>
      <c r="N1148" s="112" t="s">
        <v>2942</v>
      </c>
      <c r="O1148" s="112" t="s">
        <v>146</v>
      </c>
      <c r="P1148" s="112" t="s">
        <v>871</v>
      </c>
      <c r="Q1148" s="112" t="s">
        <v>57</v>
      </c>
      <c r="R1148" s="103">
        <v>6</v>
      </c>
      <c r="S1148" s="139">
        <v>814</v>
      </c>
      <c r="T1148" s="107">
        <f t="shared" si="131"/>
        <v>4884</v>
      </c>
      <c r="U1148" s="107">
        <f t="shared" si="132"/>
        <v>5470.0800000000008</v>
      </c>
      <c r="V1148" s="123"/>
      <c r="W1148" s="112">
        <v>2016</v>
      </c>
      <c r="X1148" s="123"/>
    </row>
    <row r="1149" spans="1:57" s="6" customFormat="1" ht="50.1" customHeight="1">
      <c r="A1149" s="102" t="s">
        <v>5250</v>
      </c>
      <c r="B1149" s="103" t="s">
        <v>5974</v>
      </c>
      <c r="C1149" s="103" t="s">
        <v>3540</v>
      </c>
      <c r="D1149" s="104" t="s">
        <v>3541</v>
      </c>
      <c r="E1149" s="103" t="s">
        <v>2852</v>
      </c>
      <c r="F1149" s="103" t="s">
        <v>3543</v>
      </c>
      <c r="G1149" s="118" t="s">
        <v>4</v>
      </c>
      <c r="H1149" s="103">
        <v>0</v>
      </c>
      <c r="I1149" s="118" t="s">
        <v>13</v>
      </c>
      <c r="J1149" s="112" t="s">
        <v>5</v>
      </c>
      <c r="K1149" s="112" t="s">
        <v>143</v>
      </c>
      <c r="L1149" s="112" t="s">
        <v>2932</v>
      </c>
      <c r="M1149" s="118" t="s">
        <v>144</v>
      </c>
      <c r="N1149" s="112" t="s">
        <v>2942</v>
      </c>
      <c r="O1149" s="112" t="s">
        <v>146</v>
      </c>
      <c r="P1149" s="112" t="s">
        <v>871</v>
      </c>
      <c r="Q1149" s="112" t="s">
        <v>57</v>
      </c>
      <c r="R1149" s="103">
        <v>3</v>
      </c>
      <c r="S1149" s="139">
        <v>814</v>
      </c>
      <c r="T1149" s="107">
        <f t="shared" si="131"/>
        <v>2442</v>
      </c>
      <c r="U1149" s="107">
        <f t="shared" si="132"/>
        <v>2735.0400000000004</v>
      </c>
      <c r="V1149" s="123"/>
      <c r="W1149" s="112">
        <v>2016</v>
      </c>
      <c r="X1149" s="123"/>
    </row>
    <row r="1150" spans="1:57" s="6" customFormat="1" ht="50.1" customHeight="1">
      <c r="A1150" s="102" t="s">
        <v>5251</v>
      </c>
      <c r="B1150" s="103" t="s">
        <v>5974</v>
      </c>
      <c r="C1150" s="103" t="s">
        <v>3540</v>
      </c>
      <c r="D1150" s="104" t="s">
        <v>3541</v>
      </c>
      <c r="E1150" s="103" t="s">
        <v>2852</v>
      </c>
      <c r="F1150" s="103" t="s">
        <v>3544</v>
      </c>
      <c r="G1150" s="118" t="s">
        <v>4</v>
      </c>
      <c r="H1150" s="103">
        <v>0</v>
      </c>
      <c r="I1150" s="118" t="s">
        <v>13</v>
      </c>
      <c r="J1150" s="112" t="s">
        <v>5</v>
      </c>
      <c r="K1150" s="112" t="s">
        <v>143</v>
      </c>
      <c r="L1150" s="112" t="s">
        <v>2932</v>
      </c>
      <c r="M1150" s="118" t="s">
        <v>144</v>
      </c>
      <c r="N1150" s="112" t="s">
        <v>2942</v>
      </c>
      <c r="O1150" s="112" t="s">
        <v>146</v>
      </c>
      <c r="P1150" s="112" t="s">
        <v>871</v>
      </c>
      <c r="Q1150" s="112" t="s">
        <v>57</v>
      </c>
      <c r="R1150" s="103">
        <v>3</v>
      </c>
      <c r="S1150" s="139">
        <v>10500</v>
      </c>
      <c r="T1150" s="107">
        <f t="shared" si="131"/>
        <v>31500</v>
      </c>
      <c r="U1150" s="107">
        <f t="shared" si="132"/>
        <v>35280</v>
      </c>
      <c r="V1150" s="123"/>
      <c r="W1150" s="112">
        <v>2016</v>
      </c>
      <c r="X1150" s="123"/>
    </row>
    <row r="1151" spans="1:57" s="6" customFormat="1" ht="50.1" customHeight="1">
      <c r="A1151" s="102" t="s">
        <v>5252</v>
      </c>
      <c r="B1151" s="103" t="s">
        <v>5974</v>
      </c>
      <c r="C1151" s="103" t="s">
        <v>3545</v>
      </c>
      <c r="D1151" s="104" t="s">
        <v>3541</v>
      </c>
      <c r="E1151" s="103" t="s">
        <v>3546</v>
      </c>
      <c r="F1151" s="103" t="s">
        <v>3547</v>
      </c>
      <c r="G1151" s="118" t="s">
        <v>4</v>
      </c>
      <c r="H1151" s="103">
        <v>0</v>
      </c>
      <c r="I1151" s="118" t="s">
        <v>13</v>
      </c>
      <c r="J1151" s="112" t="s">
        <v>5</v>
      </c>
      <c r="K1151" s="112" t="s">
        <v>143</v>
      </c>
      <c r="L1151" s="112" t="s">
        <v>2932</v>
      </c>
      <c r="M1151" s="118" t="s">
        <v>144</v>
      </c>
      <c r="N1151" s="112" t="s">
        <v>2942</v>
      </c>
      <c r="O1151" s="112" t="s">
        <v>146</v>
      </c>
      <c r="P1151" s="112" t="s">
        <v>871</v>
      </c>
      <c r="Q1151" s="112" t="s">
        <v>57</v>
      </c>
      <c r="R1151" s="103">
        <v>4</v>
      </c>
      <c r="S1151" s="139">
        <v>555</v>
      </c>
      <c r="T1151" s="107">
        <f t="shared" si="131"/>
        <v>2220</v>
      </c>
      <c r="U1151" s="107">
        <f t="shared" si="132"/>
        <v>2486.4</v>
      </c>
      <c r="V1151" s="123"/>
      <c r="W1151" s="112">
        <v>2016</v>
      </c>
      <c r="X1151" s="123"/>
    </row>
    <row r="1152" spans="1:57" s="6" customFormat="1" ht="50.1" customHeight="1">
      <c r="A1152" s="102" t="s">
        <v>5253</v>
      </c>
      <c r="B1152" s="103" t="s">
        <v>5974</v>
      </c>
      <c r="C1152" s="103" t="s">
        <v>3545</v>
      </c>
      <c r="D1152" s="104" t="s">
        <v>3541</v>
      </c>
      <c r="E1152" s="103" t="s">
        <v>3546</v>
      </c>
      <c r="F1152" s="103" t="s">
        <v>3548</v>
      </c>
      <c r="G1152" s="118" t="s">
        <v>4</v>
      </c>
      <c r="H1152" s="103">
        <v>0</v>
      </c>
      <c r="I1152" s="118" t="s">
        <v>13</v>
      </c>
      <c r="J1152" s="112" t="s">
        <v>5</v>
      </c>
      <c r="K1152" s="112" t="s">
        <v>143</v>
      </c>
      <c r="L1152" s="112" t="s">
        <v>2932</v>
      </c>
      <c r="M1152" s="118" t="s">
        <v>144</v>
      </c>
      <c r="N1152" s="112" t="s">
        <v>2942</v>
      </c>
      <c r="O1152" s="112" t="s">
        <v>146</v>
      </c>
      <c r="P1152" s="112" t="s">
        <v>871</v>
      </c>
      <c r="Q1152" s="112" t="s">
        <v>57</v>
      </c>
      <c r="R1152" s="103">
        <v>14</v>
      </c>
      <c r="S1152" s="139">
        <v>555</v>
      </c>
      <c r="T1152" s="107">
        <f t="shared" si="131"/>
        <v>7770</v>
      </c>
      <c r="U1152" s="107">
        <f t="shared" si="132"/>
        <v>8702.4000000000015</v>
      </c>
      <c r="V1152" s="123"/>
      <c r="W1152" s="112">
        <v>2016</v>
      </c>
      <c r="X1152" s="123"/>
    </row>
    <row r="1153" spans="1:24" s="6" customFormat="1" ht="50.1" customHeight="1">
      <c r="A1153" s="102" t="s">
        <v>5254</v>
      </c>
      <c r="B1153" s="103" t="s">
        <v>5974</v>
      </c>
      <c r="C1153" s="103" t="s">
        <v>3545</v>
      </c>
      <c r="D1153" s="104" t="s">
        <v>3541</v>
      </c>
      <c r="E1153" s="103" t="s">
        <v>3546</v>
      </c>
      <c r="F1153" s="103" t="s">
        <v>3549</v>
      </c>
      <c r="G1153" s="118" t="s">
        <v>4</v>
      </c>
      <c r="H1153" s="103">
        <v>0</v>
      </c>
      <c r="I1153" s="118" t="s">
        <v>13</v>
      </c>
      <c r="J1153" s="112" t="s">
        <v>5</v>
      </c>
      <c r="K1153" s="112" t="s">
        <v>143</v>
      </c>
      <c r="L1153" s="112" t="s">
        <v>2932</v>
      </c>
      <c r="M1153" s="118" t="s">
        <v>144</v>
      </c>
      <c r="N1153" s="112" t="s">
        <v>2942</v>
      </c>
      <c r="O1153" s="112" t="s">
        <v>146</v>
      </c>
      <c r="P1153" s="112" t="s">
        <v>871</v>
      </c>
      <c r="Q1153" s="112" t="s">
        <v>57</v>
      </c>
      <c r="R1153" s="103">
        <v>10</v>
      </c>
      <c r="S1153" s="139">
        <v>555</v>
      </c>
      <c r="T1153" s="107">
        <f t="shared" si="131"/>
        <v>5550</v>
      </c>
      <c r="U1153" s="107">
        <f t="shared" si="132"/>
        <v>6216.0000000000009</v>
      </c>
      <c r="V1153" s="123"/>
      <c r="W1153" s="112">
        <v>2016</v>
      </c>
      <c r="X1153" s="123"/>
    </row>
    <row r="1154" spans="1:24" s="6" customFormat="1" ht="50.1" customHeight="1">
      <c r="A1154" s="102" t="s">
        <v>5255</v>
      </c>
      <c r="B1154" s="103" t="s">
        <v>5974</v>
      </c>
      <c r="C1154" s="103" t="s">
        <v>3550</v>
      </c>
      <c r="D1154" s="104" t="s">
        <v>3541</v>
      </c>
      <c r="E1154" s="103" t="s">
        <v>3551</v>
      </c>
      <c r="F1154" s="103" t="s">
        <v>3552</v>
      </c>
      <c r="G1154" s="118" t="s">
        <v>4</v>
      </c>
      <c r="H1154" s="103">
        <v>0</v>
      </c>
      <c r="I1154" s="118" t="s">
        <v>13</v>
      </c>
      <c r="J1154" s="112" t="s">
        <v>5</v>
      </c>
      <c r="K1154" s="112" t="s">
        <v>143</v>
      </c>
      <c r="L1154" s="112" t="s">
        <v>2932</v>
      </c>
      <c r="M1154" s="118" t="s">
        <v>144</v>
      </c>
      <c r="N1154" s="112" t="s">
        <v>2942</v>
      </c>
      <c r="O1154" s="112" t="s">
        <v>146</v>
      </c>
      <c r="P1154" s="112" t="s">
        <v>871</v>
      </c>
      <c r="Q1154" s="112" t="s">
        <v>57</v>
      </c>
      <c r="R1154" s="103">
        <v>10</v>
      </c>
      <c r="S1154" s="139">
        <v>555</v>
      </c>
      <c r="T1154" s="107">
        <f t="shared" si="131"/>
        <v>5550</v>
      </c>
      <c r="U1154" s="107">
        <f t="shared" si="132"/>
        <v>6216.0000000000009</v>
      </c>
      <c r="V1154" s="123"/>
      <c r="W1154" s="112">
        <v>2016</v>
      </c>
      <c r="X1154" s="123"/>
    </row>
    <row r="1155" spans="1:24" s="6" customFormat="1" ht="50.1" customHeight="1">
      <c r="A1155" s="102" t="s">
        <v>5256</v>
      </c>
      <c r="B1155" s="103" t="s">
        <v>5974</v>
      </c>
      <c r="C1155" s="104" t="s">
        <v>1205</v>
      </c>
      <c r="D1155" s="104" t="s">
        <v>1206</v>
      </c>
      <c r="E1155" s="104" t="s">
        <v>1207</v>
      </c>
      <c r="F1155" s="104" t="s">
        <v>1208</v>
      </c>
      <c r="G1155" s="104" t="s">
        <v>4</v>
      </c>
      <c r="H1155" s="103">
        <v>0</v>
      </c>
      <c r="I1155" s="105">
        <v>590000000</v>
      </c>
      <c r="J1155" s="105" t="s">
        <v>5</v>
      </c>
      <c r="K1155" s="104" t="s">
        <v>1209</v>
      </c>
      <c r="L1155" s="105" t="s">
        <v>67</v>
      </c>
      <c r="M1155" s="104" t="s">
        <v>201</v>
      </c>
      <c r="N1155" s="104" t="s">
        <v>1073</v>
      </c>
      <c r="O1155" s="104" t="s">
        <v>35</v>
      </c>
      <c r="P1155" s="105" t="s">
        <v>871</v>
      </c>
      <c r="Q1155" s="104" t="s">
        <v>57</v>
      </c>
      <c r="R1155" s="106">
        <v>8</v>
      </c>
      <c r="S1155" s="106">
        <v>30000</v>
      </c>
      <c r="T1155" s="107">
        <f t="shared" si="131"/>
        <v>240000</v>
      </c>
      <c r="U1155" s="107">
        <f t="shared" si="132"/>
        <v>268800</v>
      </c>
      <c r="V1155" s="108"/>
      <c r="W1155" s="112">
        <v>2016</v>
      </c>
      <c r="X1155" s="103"/>
    </row>
    <row r="1156" spans="1:24" s="6" customFormat="1" ht="50.1" customHeight="1">
      <c r="A1156" s="102" t="s">
        <v>5257</v>
      </c>
      <c r="B1156" s="103" t="s">
        <v>5974</v>
      </c>
      <c r="C1156" s="104" t="s">
        <v>1205</v>
      </c>
      <c r="D1156" s="104" t="s">
        <v>1206</v>
      </c>
      <c r="E1156" s="104" t="s">
        <v>1207</v>
      </c>
      <c r="F1156" s="104" t="s">
        <v>1210</v>
      </c>
      <c r="G1156" s="104" t="s">
        <v>4</v>
      </c>
      <c r="H1156" s="103">
        <v>0</v>
      </c>
      <c r="I1156" s="105">
        <v>590000000</v>
      </c>
      <c r="J1156" s="105" t="s">
        <v>5</v>
      </c>
      <c r="K1156" s="104" t="s">
        <v>1209</v>
      </c>
      <c r="L1156" s="105" t="s">
        <v>67</v>
      </c>
      <c r="M1156" s="104" t="s">
        <v>201</v>
      </c>
      <c r="N1156" s="104" t="s">
        <v>1073</v>
      </c>
      <c r="O1156" s="104" t="s">
        <v>35</v>
      </c>
      <c r="P1156" s="105" t="s">
        <v>871</v>
      </c>
      <c r="Q1156" s="104" t="s">
        <v>57</v>
      </c>
      <c r="R1156" s="106">
        <v>16</v>
      </c>
      <c r="S1156" s="106">
        <v>32000</v>
      </c>
      <c r="T1156" s="107">
        <f t="shared" si="131"/>
        <v>512000</v>
      </c>
      <c r="U1156" s="107">
        <f t="shared" si="132"/>
        <v>573440</v>
      </c>
      <c r="V1156" s="108"/>
      <c r="W1156" s="112">
        <v>2016</v>
      </c>
      <c r="X1156" s="103"/>
    </row>
    <row r="1157" spans="1:24" s="6" customFormat="1" ht="50.1" customHeight="1">
      <c r="A1157" s="102" t="s">
        <v>5258</v>
      </c>
      <c r="B1157" s="103" t="s">
        <v>5974</v>
      </c>
      <c r="C1157" s="103" t="s">
        <v>3553</v>
      </c>
      <c r="D1157" s="104" t="s">
        <v>3554</v>
      </c>
      <c r="E1157" s="103" t="s">
        <v>3555</v>
      </c>
      <c r="F1157" s="103" t="s">
        <v>3556</v>
      </c>
      <c r="G1157" s="118" t="s">
        <v>4</v>
      </c>
      <c r="H1157" s="103">
        <v>0</v>
      </c>
      <c r="I1157" s="118" t="s">
        <v>13</v>
      </c>
      <c r="J1157" s="112" t="s">
        <v>5</v>
      </c>
      <c r="K1157" s="112" t="s">
        <v>143</v>
      </c>
      <c r="L1157" s="112" t="s">
        <v>2932</v>
      </c>
      <c r="M1157" s="118" t="s">
        <v>144</v>
      </c>
      <c r="N1157" s="112" t="s">
        <v>2942</v>
      </c>
      <c r="O1157" s="112" t="s">
        <v>146</v>
      </c>
      <c r="P1157" s="112" t="s">
        <v>871</v>
      </c>
      <c r="Q1157" s="112" t="s">
        <v>57</v>
      </c>
      <c r="R1157" s="103">
        <v>4</v>
      </c>
      <c r="S1157" s="139">
        <v>13890</v>
      </c>
      <c r="T1157" s="107">
        <f t="shared" si="131"/>
        <v>55560</v>
      </c>
      <c r="U1157" s="107">
        <f t="shared" si="132"/>
        <v>62227.200000000004</v>
      </c>
      <c r="V1157" s="123"/>
      <c r="W1157" s="112">
        <v>2016</v>
      </c>
      <c r="X1157" s="123"/>
    </row>
    <row r="1158" spans="1:24" s="6" customFormat="1" ht="50.1" customHeight="1">
      <c r="A1158" s="102" t="s">
        <v>5259</v>
      </c>
      <c r="B1158" s="103" t="s">
        <v>5974</v>
      </c>
      <c r="C1158" s="103" t="s">
        <v>3553</v>
      </c>
      <c r="D1158" s="104" t="s">
        <v>3554</v>
      </c>
      <c r="E1158" s="103" t="s">
        <v>3555</v>
      </c>
      <c r="F1158" s="103" t="s">
        <v>3557</v>
      </c>
      <c r="G1158" s="118" t="s">
        <v>4</v>
      </c>
      <c r="H1158" s="103">
        <v>0</v>
      </c>
      <c r="I1158" s="118" t="s">
        <v>13</v>
      </c>
      <c r="J1158" s="112" t="s">
        <v>5</v>
      </c>
      <c r="K1158" s="112" t="s">
        <v>143</v>
      </c>
      <c r="L1158" s="112" t="s">
        <v>2932</v>
      </c>
      <c r="M1158" s="118" t="s">
        <v>144</v>
      </c>
      <c r="N1158" s="112" t="s">
        <v>2942</v>
      </c>
      <c r="O1158" s="112" t="s">
        <v>146</v>
      </c>
      <c r="P1158" s="112" t="s">
        <v>871</v>
      </c>
      <c r="Q1158" s="112" t="s">
        <v>57</v>
      </c>
      <c r="R1158" s="103">
        <v>4</v>
      </c>
      <c r="S1158" s="139">
        <v>22585</v>
      </c>
      <c r="T1158" s="107">
        <f t="shared" si="131"/>
        <v>90340</v>
      </c>
      <c r="U1158" s="107">
        <f t="shared" si="132"/>
        <v>101180.8</v>
      </c>
      <c r="V1158" s="123"/>
      <c r="W1158" s="112">
        <v>2016</v>
      </c>
      <c r="X1158" s="123"/>
    </row>
    <row r="1159" spans="1:24" s="6" customFormat="1" ht="50.1" customHeight="1">
      <c r="A1159" s="102" t="s">
        <v>5260</v>
      </c>
      <c r="B1159" s="103" t="s">
        <v>5974</v>
      </c>
      <c r="C1159" s="103" t="s">
        <v>3212</v>
      </c>
      <c r="D1159" s="104" t="s">
        <v>3213</v>
      </c>
      <c r="E1159" s="103" t="s">
        <v>3214</v>
      </c>
      <c r="F1159" s="103" t="s">
        <v>3215</v>
      </c>
      <c r="G1159" s="118" t="s">
        <v>4</v>
      </c>
      <c r="H1159" s="103">
        <v>0</v>
      </c>
      <c r="I1159" s="118" t="s">
        <v>13</v>
      </c>
      <c r="J1159" s="112" t="s">
        <v>5</v>
      </c>
      <c r="K1159" s="112" t="s">
        <v>143</v>
      </c>
      <c r="L1159" s="112" t="s">
        <v>2932</v>
      </c>
      <c r="M1159" s="118" t="s">
        <v>144</v>
      </c>
      <c r="N1159" s="112" t="s">
        <v>2942</v>
      </c>
      <c r="O1159" s="112" t="s">
        <v>146</v>
      </c>
      <c r="P1159" s="112" t="s">
        <v>871</v>
      </c>
      <c r="Q1159" s="112" t="s">
        <v>57</v>
      </c>
      <c r="R1159" s="103">
        <v>3</v>
      </c>
      <c r="S1159" s="139">
        <v>397500</v>
      </c>
      <c r="T1159" s="107">
        <f t="shared" si="131"/>
        <v>1192500</v>
      </c>
      <c r="U1159" s="107">
        <f t="shared" si="132"/>
        <v>1335600.0000000002</v>
      </c>
      <c r="V1159" s="112"/>
      <c r="W1159" s="112">
        <v>2016</v>
      </c>
      <c r="X1159" s="112"/>
    </row>
    <row r="1160" spans="1:24" s="6" customFormat="1" ht="50.1" customHeight="1">
      <c r="A1160" s="102" t="s">
        <v>5261</v>
      </c>
      <c r="B1160" s="103" t="s">
        <v>5974</v>
      </c>
      <c r="C1160" s="103" t="s">
        <v>3323</v>
      </c>
      <c r="D1160" s="104" t="s">
        <v>3324</v>
      </c>
      <c r="E1160" s="103" t="s">
        <v>3325</v>
      </c>
      <c r="F1160" s="103" t="s">
        <v>3326</v>
      </c>
      <c r="G1160" s="118" t="s">
        <v>4</v>
      </c>
      <c r="H1160" s="103">
        <v>0</v>
      </c>
      <c r="I1160" s="118" t="s">
        <v>13</v>
      </c>
      <c r="J1160" s="112" t="s">
        <v>5</v>
      </c>
      <c r="K1160" s="112" t="s">
        <v>143</v>
      </c>
      <c r="L1160" s="112" t="s">
        <v>2932</v>
      </c>
      <c r="M1160" s="118" t="s">
        <v>144</v>
      </c>
      <c r="N1160" s="112" t="s">
        <v>2942</v>
      </c>
      <c r="O1160" s="112" t="s">
        <v>146</v>
      </c>
      <c r="P1160" s="112" t="s">
        <v>871</v>
      </c>
      <c r="Q1160" s="112" t="s">
        <v>57</v>
      </c>
      <c r="R1160" s="103">
        <v>13</v>
      </c>
      <c r="S1160" s="139">
        <v>125</v>
      </c>
      <c r="T1160" s="107">
        <f t="shared" si="131"/>
        <v>1625</v>
      </c>
      <c r="U1160" s="107">
        <f t="shared" si="132"/>
        <v>1820.0000000000002</v>
      </c>
      <c r="V1160" s="162"/>
      <c r="W1160" s="112">
        <v>2016</v>
      </c>
      <c r="X1160" s="123"/>
    </row>
    <row r="1161" spans="1:24" s="6" customFormat="1" ht="50.1" customHeight="1">
      <c r="A1161" s="102" t="s">
        <v>5262</v>
      </c>
      <c r="B1161" s="103" t="s">
        <v>5974</v>
      </c>
      <c r="C1161" s="103" t="s">
        <v>3323</v>
      </c>
      <c r="D1161" s="104" t="s">
        <v>3324</v>
      </c>
      <c r="E1161" s="103" t="s">
        <v>3325</v>
      </c>
      <c r="F1161" s="103" t="s">
        <v>3327</v>
      </c>
      <c r="G1161" s="118" t="s">
        <v>4</v>
      </c>
      <c r="H1161" s="103">
        <v>0</v>
      </c>
      <c r="I1161" s="118" t="s">
        <v>13</v>
      </c>
      <c r="J1161" s="112" t="s">
        <v>5</v>
      </c>
      <c r="K1161" s="112" t="s">
        <v>143</v>
      </c>
      <c r="L1161" s="112" t="s">
        <v>2932</v>
      </c>
      <c r="M1161" s="118" t="s">
        <v>144</v>
      </c>
      <c r="N1161" s="112" t="s">
        <v>2942</v>
      </c>
      <c r="O1161" s="112" t="s">
        <v>146</v>
      </c>
      <c r="P1161" s="112" t="s">
        <v>871</v>
      </c>
      <c r="Q1161" s="112" t="s">
        <v>57</v>
      </c>
      <c r="R1161" s="103">
        <v>19</v>
      </c>
      <c r="S1161" s="139">
        <v>125</v>
      </c>
      <c r="T1161" s="107">
        <f t="shared" si="131"/>
        <v>2375</v>
      </c>
      <c r="U1161" s="107">
        <f t="shared" si="132"/>
        <v>2660.0000000000005</v>
      </c>
      <c r="V1161" s="162"/>
      <c r="W1161" s="112">
        <v>2016</v>
      </c>
      <c r="X1161" s="123"/>
    </row>
    <row r="1162" spans="1:24" s="6" customFormat="1" ht="50.1" customHeight="1">
      <c r="A1162" s="102" t="s">
        <v>5263</v>
      </c>
      <c r="B1162" s="103" t="s">
        <v>5974</v>
      </c>
      <c r="C1162" s="103" t="s">
        <v>3323</v>
      </c>
      <c r="D1162" s="104" t="s">
        <v>3324</v>
      </c>
      <c r="E1162" s="103" t="s">
        <v>3325</v>
      </c>
      <c r="F1162" s="103" t="s">
        <v>3328</v>
      </c>
      <c r="G1162" s="118" t="s">
        <v>4</v>
      </c>
      <c r="H1162" s="103">
        <v>0</v>
      </c>
      <c r="I1162" s="118" t="s">
        <v>13</v>
      </c>
      <c r="J1162" s="112" t="s">
        <v>5</v>
      </c>
      <c r="K1162" s="112" t="s">
        <v>143</v>
      </c>
      <c r="L1162" s="112" t="s">
        <v>2932</v>
      </c>
      <c r="M1162" s="118" t="s">
        <v>144</v>
      </c>
      <c r="N1162" s="112" t="s">
        <v>2942</v>
      </c>
      <c r="O1162" s="112" t="s">
        <v>146</v>
      </c>
      <c r="P1162" s="112" t="s">
        <v>871</v>
      </c>
      <c r="Q1162" s="112" t="s">
        <v>57</v>
      </c>
      <c r="R1162" s="103">
        <v>991</v>
      </c>
      <c r="S1162" s="139">
        <v>125</v>
      </c>
      <c r="T1162" s="107">
        <f t="shared" si="131"/>
        <v>123875</v>
      </c>
      <c r="U1162" s="107">
        <f t="shared" si="132"/>
        <v>138740</v>
      </c>
      <c r="V1162" s="158"/>
      <c r="W1162" s="112">
        <v>2016</v>
      </c>
      <c r="X1162" s="158"/>
    </row>
    <row r="1163" spans="1:24" s="6" customFormat="1" ht="50.1" customHeight="1">
      <c r="A1163" s="102" t="s">
        <v>5264</v>
      </c>
      <c r="B1163" s="103" t="s">
        <v>5974</v>
      </c>
      <c r="C1163" s="103" t="s">
        <v>3323</v>
      </c>
      <c r="D1163" s="104" t="s">
        <v>3324</v>
      </c>
      <c r="E1163" s="103" t="s">
        <v>3325</v>
      </c>
      <c r="F1163" s="103" t="s">
        <v>3329</v>
      </c>
      <c r="G1163" s="118" t="s">
        <v>4</v>
      </c>
      <c r="H1163" s="103">
        <v>0</v>
      </c>
      <c r="I1163" s="118" t="s">
        <v>13</v>
      </c>
      <c r="J1163" s="112" t="s">
        <v>5</v>
      </c>
      <c r="K1163" s="112" t="s">
        <v>143</v>
      </c>
      <c r="L1163" s="112" t="s">
        <v>2932</v>
      </c>
      <c r="M1163" s="118" t="s">
        <v>144</v>
      </c>
      <c r="N1163" s="112" t="s">
        <v>2942</v>
      </c>
      <c r="O1163" s="112" t="s">
        <v>146</v>
      </c>
      <c r="P1163" s="112" t="s">
        <v>871</v>
      </c>
      <c r="Q1163" s="112" t="s">
        <v>57</v>
      </c>
      <c r="R1163" s="103">
        <v>35</v>
      </c>
      <c r="S1163" s="139">
        <v>125</v>
      </c>
      <c r="T1163" s="107">
        <f t="shared" si="131"/>
        <v>4375</v>
      </c>
      <c r="U1163" s="107">
        <f t="shared" si="132"/>
        <v>4900.0000000000009</v>
      </c>
      <c r="V1163" s="158"/>
      <c r="W1163" s="112">
        <v>2016</v>
      </c>
      <c r="X1163" s="158"/>
    </row>
    <row r="1164" spans="1:24" s="6" customFormat="1" ht="50.1" customHeight="1">
      <c r="A1164" s="102" t="s">
        <v>5265</v>
      </c>
      <c r="B1164" s="103" t="s">
        <v>5974</v>
      </c>
      <c r="C1164" s="104" t="s">
        <v>1560</v>
      </c>
      <c r="D1164" s="104" t="s">
        <v>1561</v>
      </c>
      <c r="E1164" s="104" t="s">
        <v>1562</v>
      </c>
      <c r="F1164" s="104" t="s">
        <v>1563</v>
      </c>
      <c r="G1164" s="104" t="s">
        <v>4</v>
      </c>
      <c r="H1164" s="103">
        <v>0</v>
      </c>
      <c r="I1164" s="105">
        <v>590000000</v>
      </c>
      <c r="J1164" s="105" t="s">
        <v>5</v>
      </c>
      <c r="K1164" s="104" t="s">
        <v>775</v>
      </c>
      <c r="L1164" s="105" t="s">
        <v>67</v>
      </c>
      <c r="M1164" s="104" t="s">
        <v>201</v>
      </c>
      <c r="N1164" s="104" t="s">
        <v>922</v>
      </c>
      <c r="O1164" s="104" t="s">
        <v>532</v>
      </c>
      <c r="P1164" s="105">
        <v>166</v>
      </c>
      <c r="Q1164" s="104" t="s">
        <v>1204</v>
      </c>
      <c r="R1164" s="106">
        <v>5</v>
      </c>
      <c r="S1164" s="106">
        <v>11550</v>
      </c>
      <c r="T1164" s="107">
        <f t="shared" si="131"/>
        <v>57750</v>
      </c>
      <c r="U1164" s="107">
        <f t="shared" si="132"/>
        <v>64680.000000000007</v>
      </c>
      <c r="V1164" s="108"/>
      <c r="W1164" s="112">
        <v>2016</v>
      </c>
      <c r="X1164" s="103"/>
    </row>
    <row r="1165" spans="1:24" s="6" customFormat="1" ht="50.1" customHeight="1">
      <c r="A1165" s="102" t="s">
        <v>5266</v>
      </c>
      <c r="B1165" s="103" t="s">
        <v>5974</v>
      </c>
      <c r="C1165" s="104" t="s">
        <v>1682</v>
      </c>
      <c r="D1165" s="104" t="s">
        <v>1683</v>
      </c>
      <c r="E1165" s="104" t="s">
        <v>1684</v>
      </c>
      <c r="F1165" s="104" t="s">
        <v>1685</v>
      </c>
      <c r="G1165" s="104" t="s">
        <v>4</v>
      </c>
      <c r="H1165" s="103">
        <v>0</v>
      </c>
      <c r="I1165" s="105">
        <v>590000000</v>
      </c>
      <c r="J1165" s="105" t="s">
        <v>5</v>
      </c>
      <c r="K1165" s="104" t="s">
        <v>866</v>
      </c>
      <c r="L1165" s="105" t="s">
        <v>67</v>
      </c>
      <c r="M1165" s="104" t="s">
        <v>201</v>
      </c>
      <c r="N1165" s="104" t="s">
        <v>1291</v>
      </c>
      <c r="O1165" s="104" t="s">
        <v>532</v>
      </c>
      <c r="P1165" s="105">
        <v>796</v>
      </c>
      <c r="Q1165" s="104" t="s">
        <v>57</v>
      </c>
      <c r="R1165" s="106">
        <v>12</v>
      </c>
      <c r="S1165" s="106">
        <v>180</v>
      </c>
      <c r="T1165" s="107">
        <f t="shared" si="131"/>
        <v>2160</v>
      </c>
      <c r="U1165" s="107">
        <f t="shared" si="132"/>
        <v>2419.2000000000003</v>
      </c>
      <c r="V1165" s="108"/>
      <c r="W1165" s="112">
        <v>2016</v>
      </c>
      <c r="X1165" s="103"/>
    </row>
    <row r="1166" spans="1:24" s="6" customFormat="1" ht="50.1" customHeight="1">
      <c r="A1166" s="102" t="s">
        <v>5267</v>
      </c>
      <c r="B1166" s="103" t="s">
        <v>5974</v>
      </c>
      <c r="C1166" s="104" t="s">
        <v>1682</v>
      </c>
      <c r="D1166" s="104" t="s">
        <v>1683</v>
      </c>
      <c r="E1166" s="104" t="s">
        <v>1684</v>
      </c>
      <c r="F1166" s="104" t="s">
        <v>1686</v>
      </c>
      <c r="G1166" s="104" t="s">
        <v>4</v>
      </c>
      <c r="H1166" s="103">
        <v>0</v>
      </c>
      <c r="I1166" s="105">
        <v>590000000</v>
      </c>
      <c r="J1166" s="105" t="s">
        <v>5</v>
      </c>
      <c r="K1166" s="104" t="s">
        <v>866</v>
      </c>
      <c r="L1166" s="105" t="s">
        <v>67</v>
      </c>
      <c r="M1166" s="104" t="s">
        <v>201</v>
      </c>
      <c r="N1166" s="104" t="s">
        <v>1291</v>
      </c>
      <c r="O1166" s="104" t="s">
        <v>532</v>
      </c>
      <c r="P1166" s="105">
        <v>796</v>
      </c>
      <c r="Q1166" s="104" t="s">
        <v>57</v>
      </c>
      <c r="R1166" s="106">
        <v>12</v>
      </c>
      <c r="S1166" s="106">
        <v>180</v>
      </c>
      <c r="T1166" s="107">
        <f t="shared" si="131"/>
        <v>2160</v>
      </c>
      <c r="U1166" s="107">
        <f t="shared" si="132"/>
        <v>2419.2000000000003</v>
      </c>
      <c r="V1166" s="108"/>
      <c r="W1166" s="112">
        <v>2016</v>
      </c>
      <c r="X1166" s="103"/>
    </row>
    <row r="1167" spans="1:24" s="6" customFormat="1" ht="50.1" customHeight="1">
      <c r="A1167" s="102" t="s">
        <v>5268</v>
      </c>
      <c r="B1167" s="103" t="s">
        <v>5974</v>
      </c>
      <c r="C1167" s="104" t="s">
        <v>1682</v>
      </c>
      <c r="D1167" s="104" t="s">
        <v>1683</v>
      </c>
      <c r="E1167" s="104" t="s">
        <v>1684</v>
      </c>
      <c r="F1167" s="104" t="s">
        <v>1687</v>
      </c>
      <c r="G1167" s="104" t="s">
        <v>4</v>
      </c>
      <c r="H1167" s="103">
        <v>0</v>
      </c>
      <c r="I1167" s="105">
        <v>590000000</v>
      </c>
      <c r="J1167" s="105" t="s">
        <v>5</v>
      </c>
      <c r="K1167" s="104" t="s">
        <v>866</v>
      </c>
      <c r="L1167" s="105" t="s">
        <v>67</v>
      </c>
      <c r="M1167" s="104" t="s">
        <v>201</v>
      </c>
      <c r="N1167" s="104" t="s">
        <v>1291</v>
      </c>
      <c r="O1167" s="104" t="s">
        <v>532</v>
      </c>
      <c r="P1167" s="105">
        <v>796</v>
      </c>
      <c r="Q1167" s="104" t="s">
        <v>57</v>
      </c>
      <c r="R1167" s="106">
        <v>12</v>
      </c>
      <c r="S1167" s="106">
        <v>180</v>
      </c>
      <c r="T1167" s="107">
        <f t="shared" si="131"/>
        <v>2160</v>
      </c>
      <c r="U1167" s="107">
        <f t="shared" si="132"/>
        <v>2419.2000000000003</v>
      </c>
      <c r="V1167" s="108"/>
      <c r="W1167" s="112">
        <v>2016</v>
      </c>
      <c r="X1167" s="103"/>
    </row>
    <row r="1168" spans="1:24" s="6" customFormat="1" ht="50.1" customHeight="1">
      <c r="A1168" s="102" t="s">
        <v>5269</v>
      </c>
      <c r="B1168" s="103" t="s">
        <v>5974</v>
      </c>
      <c r="C1168" s="104" t="s">
        <v>1682</v>
      </c>
      <c r="D1168" s="104" t="s">
        <v>1683</v>
      </c>
      <c r="E1168" s="104" t="s">
        <v>1684</v>
      </c>
      <c r="F1168" s="104" t="s">
        <v>1687</v>
      </c>
      <c r="G1168" s="104" t="s">
        <v>4</v>
      </c>
      <c r="H1168" s="103">
        <v>0</v>
      </c>
      <c r="I1168" s="105">
        <v>590000000</v>
      </c>
      <c r="J1168" s="105" t="s">
        <v>5</v>
      </c>
      <c r="K1168" s="104" t="s">
        <v>866</v>
      </c>
      <c r="L1168" s="105" t="s">
        <v>67</v>
      </c>
      <c r="M1168" s="104" t="s">
        <v>201</v>
      </c>
      <c r="N1168" s="104" t="s">
        <v>1291</v>
      </c>
      <c r="O1168" s="104" t="s">
        <v>532</v>
      </c>
      <c r="P1168" s="105">
        <v>796</v>
      </c>
      <c r="Q1168" s="104" t="s">
        <v>57</v>
      </c>
      <c r="R1168" s="106">
        <v>12</v>
      </c>
      <c r="S1168" s="106">
        <v>180</v>
      </c>
      <c r="T1168" s="107">
        <f t="shared" si="131"/>
        <v>2160</v>
      </c>
      <c r="U1168" s="107">
        <f t="shared" si="132"/>
        <v>2419.2000000000003</v>
      </c>
      <c r="V1168" s="108"/>
      <c r="W1168" s="112">
        <v>2016</v>
      </c>
      <c r="X1168" s="103"/>
    </row>
    <row r="1169" spans="1:56" s="6" customFormat="1" ht="50.1" customHeight="1">
      <c r="A1169" s="102" t="s">
        <v>5270</v>
      </c>
      <c r="B1169" s="103" t="s">
        <v>5974</v>
      </c>
      <c r="C1169" s="104" t="s">
        <v>1224</v>
      </c>
      <c r="D1169" s="104" t="s">
        <v>1225</v>
      </c>
      <c r="E1169" s="104" t="s">
        <v>1226</v>
      </c>
      <c r="F1169" s="104" t="s">
        <v>1227</v>
      </c>
      <c r="G1169" s="104" t="s">
        <v>631</v>
      </c>
      <c r="H1169" s="103">
        <v>10</v>
      </c>
      <c r="I1169" s="105">
        <v>590000000</v>
      </c>
      <c r="J1169" s="105" t="s">
        <v>5</v>
      </c>
      <c r="K1169" s="104" t="s">
        <v>775</v>
      </c>
      <c r="L1169" s="105" t="s">
        <v>67</v>
      </c>
      <c r="M1169" s="104" t="s">
        <v>54</v>
      </c>
      <c r="N1169" s="104" t="s">
        <v>2361</v>
      </c>
      <c r="O1169" s="104" t="s">
        <v>532</v>
      </c>
      <c r="P1169" s="105" t="s">
        <v>186</v>
      </c>
      <c r="Q1169" s="104" t="s">
        <v>187</v>
      </c>
      <c r="R1169" s="106">
        <v>200</v>
      </c>
      <c r="S1169" s="106">
        <v>15.1</v>
      </c>
      <c r="T1169" s="107">
        <f t="shared" si="131"/>
        <v>3020</v>
      </c>
      <c r="U1169" s="107">
        <f t="shared" si="132"/>
        <v>3382.4000000000005</v>
      </c>
      <c r="V1169" s="108" t="s">
        <v>777</v>
      </c>
      <c r="W1169" s="112">
        <v>2016</v>
      </c>
      <c r="X1169" s="103"/>
    </row>
    <row r="1170" spans="1:56" s="6" customFormat="1" ht="50.1" customHeight="1">
      <c r="A1170" s="102" t="s">
        <v>5271</v>
      </c>
      <c r="B1170" s="103" t="s">
        <v>5974</v>
      </c>
      <c r="C1170" s="104" t="s">
        <v>1231</v>
      </c>
      <c r="D1170" s="104" t="s">
        <v>1225</v>
      </c>
      <c r="E1170" s="104" t="s">
        <v>1232</v>
      </c>
      <c r="F1170" s="104" t="s">
        <v>1233</v>
      </c>
      <c r="G1170" s="104" t="s">
        <v>631</v>
      </c>
      <c r="H1170" s="103">
        <v>10</v>
      </c>
      <c r="I1170" s="105">
        <v>590000000</v>
      </c>
      <c r="J1170" s="105" t="s">
        <v>5</v>
      </c>
      <c r="K1170" s="104" t="s">
        <v>775</v>
      </c>
      <c r="L1170" s="105" t="s">
        <v>67</v>
      </c>
      <c r="M1170" s="104" t="s">
        <v>54</v>
      </c>
      <c r="N1170" s="104" t="s">
        <v>2361</v>
      </c>
      <c r="O1170" s="104" t="s">
        <v>532</v>
      </c>
      <c r="P1170" s="105" t="s">
        <v>1004</v>
      </c>
      <c r="Q1170" s="104" t="s">
        <v>1005</v>
      </c>
      <c r="R1170" s="106">
        <v>900</v>
      </c>
      <c r="S1170" s="106">
        <v>25</v>
      </c>
      <c r="T1170" s="107">
        <f t="shared" si="131"/>
        <v>22500</v>
      </c>
      <c r="U1170" s="107">
        <f t="shared" si="132"/>
        <v>25200.000000000004</v>
      </c>
      <c r="V1170" s="108" t="s">
        <v>777</v>
      </c>
      <c r="W1170" s="112">
        <v>2016</v>
      </c>
      <c r="X1170" s="103"/>
    </row>
    <row r="1171" spans="1:56" s="6" customFormat="1" ht="50.1" customHeight="1">
      <c r="A1171" s="102" t="s">
        <v>5272</v>
      </c>
      <c r="B1171" s="103" t="s">
        <v>5974</v>
      </c>
      <c r="C1171" s="104" t="s">
        <v>1596</v>
      </c>
      <c r="D1171" s="104" t="s">
        <v>1225</v>
      </c>
      <c r="E1171" s="104" t="s">
        <v>1597</v>
      </c>
      <c r="F1171" s="104" t="s">
        <v>1598</v>
      </c>
      <c r="G1171" s="104" t="s">
        <v>631</v>
      </c>
      <c r="H1171" s="103">
        <v>10</v>
      </c>
      <c r="I1171" s="105">
        <v>590000000</v>
      </c>
      <c r="J1171" s="105" t="s">
        <v>5</v>
      </c>
      <c r="K1171" s="104" t="s">
        <v>775</v>
      </c>
      <c r="L1171" s="105" t="s">
        <v>67</v>
      </c>
      <c r="M1171" s="104" t="s">
        <v>54</v>
      </c>
      <c r="N1171" s="104" t="s">
        <v>1937</v>
      </c>
      <c r="O1171" s="104" t="s">
        <v>532</v>
      </c>
      <c r="P1171" s="105" t="s">
        <v>186</v>
      </c>
      <c r="Q1171" s="104" t="s">
        <v>187</v>
      </c>
      <c r="R1171" s="106">
        <v>50</v>
      </c>
      <c r="S1171" s="106">
        <v>1850</v>
      </c>
      <c r="T1171" s="107">
        <f t="shared" si="131"/>
        <v>92500</v>
      </c>
      <c r="U1171" s="107">
        <f t="shared" si="132"/>
        <v>103600.00000000001</v>
      </c>
      <c r="V1171" s="108" t="s">
        <v>777</v>
      </c>
      <c r="W1171" s="112">
        <v>2016</v>
      </c>
      <c r="X1171" s="103"/>
    </row>
    <row r="1172" spans="1:56" s="29" customFormat="1" ht="50.1" customHeight="1">
      <c r="A1172" s="64" t="s">
        <v>5273</v>
      </c>
      <c r="B1172" s="220" t="s">
        <v>5974</v>
      </c>
      <c r="C1172" s="221" t="s">
        <v>1599</v>
      </c>
      <c r="D1172" s="221" t="s">
        <v>1225</v>
      </c>
      <c r="E1172" s="221" t="s">
        <v>1600</v>
      </c>
      <c r="F1172" s="221" t="s">
        <v>1601</v>
      </c>
      <c r="G1172" s="220" t="s">
        <v>631</v>
      </c>
      <c r="H1172" s="220">
        <v>10</v>
      </c>
      <c r="I1172" s="222">
        <v>590000000</v>
      </c>
      <c r="J1172" s="222" t="s">
        <v>5</v>
      </c>
      <c r="K1172" s="220" t="s">
        <v>775</v>
      </c>
      <c r="L1172" s="273" t="s">
        <v>67</v>
      </c>
      <c r="M1172" s="220" t="s">
        <v>54</v>
      </c>
      <c r="N1172" s="178" t="s">
        <v>1937</v>
      </c>
      <c r="O1172" s="178" t="s">
        <v>532</v>
      </c>
      <c r="P1172" s="222">
        <v>166</v>
      </c>
      <c r="Q1172" s="220" t="s">
        <v>1204</v>
      </c>
      <c r="R1172" s="506">
        <v>20</v>
      </c>
      <c r="S1172" s="655">
        <v>2700</v>
      </c>
      <c r="T1172" s="506">
        <v>0</v>
      </c>
      <c r="U1172" s="506">
        <f t="shared" si="132"/>
        <v>0</v>
      </c>
      <c r="V1172" s="633" t="s">
        <v>777</v>
      </c>
      <c r="W1172" s="222">
        <v>2016</v>
      </c>
      <c r="X1172" s="220" t="s">
        <v>8909</v>
      </c>
      <c r="Y1172" s="30"/>
      <c r="Z1172" s="30"/>
      <c r="AA1172" s="30"/>
      <c r="AB1172" s="30"/>
      <c r="AC1172" s="30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  <c r="AY1172" s="27"/>
      <c r="AZ1172" s="27"/>
      <c r="BA1172" s="27"/>
      <c r="BB1172" s="27"/>
    </row>
    <row r="1173" spans="1:56" s="29" customFormat="1" ht="50.1" customHeight="1">
      <c r="A1173" s="64" t="s">
        <v>8910</v>
      </c>
      <c r="B1173" s="220" t="s">
        <v>5974</v>
      </c>
      <c r="C1173" s="221" t="s">
        <v>1599</v>
      </c>
      <c r="D1173" s="221" t="s">
        <v>1225</v>
      </c>
      <c r="E1173" s="221" t="s">
        <v>1600</v>
      </c>
      <c r="F1173" s="221" t="s">
        <v>8911</v>
      </c>
      <c r="G1173" s="220" t="s">
        <v>62</v>
      </c>
      <c r="H1173" s="220">
        <v>10</v>
      </c>
      <c r="I1173" s="222">
        <v>590000000</v>
      </c>
      <c r="J1173" s="222" t="s">
        <v>8912</v>
      </c>
      <c r="K1173" s="220" t="s">
        <v>296</v>
      </c>
      <c r="L1173" s="222" t="s">
        <v>2920</v>
      </c>
      <c r="M1173" s="220" t="s">
        <v>54</v>
      </c>
      <c r="N1173" s="220" t="s">
        <v>1214</v>
      </c>
      <c r="O1173" s="178" t="s">
        <v>532</v>
      </c>
      <c r="P1173" s="222">
        <v>166</v>
      </c>
      <c r="Q1173" s="220" t="s">
        <v>1204</v>
      </c>
      <c r="R1173" s="506">
        <v>41</v>
      </c>
      <c r="S1173" s="655">
        <v>2700</v>
      </c>
      <c r="T1173" s="506">
        <f>R1173*S1173</f>
        <v>110700</v>
      </c>
      <c r="U1173" s="506">
        <f t="shared" si="132"/>
        <v>123984.00000000001</v>
      </c>
      <c r="V1173" s="220"/>
      <c r="W1173" s="222">
        <v>2016</v>
      </c>
      <c r="X1173" s="220"/>
      <c r="Y1173" s="30"/>
      <c r="Z1173" s="30"/>
      <c r="AA1173" s="30"/>
      <c r="AB1173" s="30"/>
      <c r="AC1173" s="30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  <c r="AY1173" s="27"/>
      <c r="AZ1173" s="27"/>
      <c r="BA1173" s="27"/>
      <c r="BB1173" s="27"/>
    </row>
    <row r="1174" spans="1:56" s="6" customFormat="1" ht="50.1" customHeight="1">
      <c r="A1174" s="102" t="s">
        <v>5274</v>
      </c>
      <c r="B1174" s="103" t="s">
        <v>5974</v>
      </c>
      <c r="C1174" s="104" t="s">
        <v>1603</v>
      </c>
      <c r="D1174" s="104" t="s">
        <v>1225</v>
      </c>
      <c r="E1174" s="104" t="s">
        <v>1604</v>
      </c>
      <c r="F1174" s="104" t="s">
        <v>1605</v>
      </c>
      <c r="G1174" s="104" t="s">
        <v>631</v>
      </c>
      <c r="H1174" s="103">
        <v>10</v>
      </c>
      <c r="I1174" s="105">
        <v>590000000</v>
      </c>
      <c r="J1174" s="105" t="s">
        <v>5</v>
      </c>
      <c r="K1174" s="104" t="s">
        <v>775</v>
      </c>
      <c r="L1174" s="105" t="s">
        <v>67</v>
      </c>
      <c r="M1174" s="104" t="s">
        <v>54</v>
      </c>
      <c r="N1174" s="104" t="s">
        <v>1937</v>
      </c>
      <c r="O1174" s="104" t="s">
        <v>532</v>
      </c>
      <c r="P1174" s="105" t="s">
        <v>1602</v>
      </c>
      <c r="Q1174" s="104" t="s">
        <v>1204</v>
      </c>
      <c r="R1174" s="106">
        <v>20</v>
      </c>
      <c r="S1174" s="106">
        <v>2700</v>
      </c>
      <c r="T1174" s="107">
        <f t="shared" si="131"/>
        <v>54000</v>
      </c>
      <c r="U1174" s="107">
        <f t="shared" si="132"/>
        <v>60480.000000000007</v>
      </c>
      <c r="V1174" s="108" t="s">
        <v>777</v>
      </c>
      <c r="W1174" s="112">
        <v>2016</v>
      </c>
      <c r="X1174" s="103"/>
    </row>
    <row r="1175" spans="1:56" s="6" customFormat="1" ht="50.1" customHeight="1">
      <c r="A1175" s="102" t="s">
        <v>5275</v>
      </c>
      <c r="B1175" s="103" t="s">
        <v>5974</v>
      </c>
      <c r="C1175" s="104" t="s">
        <v>1606</v>
      </c>
      <c r="D1175" s="104" t="s">
        <v>1225</v>
      </c>
      <c r="E1175" s="104" t="s">
        <v>1607</v>
      </c>
      <c r="F1175" s="104" t="s">
        <v>1608</v>
      </c>
      <c r="G1175" s="104" t="s">
        <v>631</v>
      </c>
      <c r="H1175" s="103">
        <v>10</v>
      </c>
      <c r="I1175" s="105">
        <v>590000000</v>
      </c>
      <c r="J1175" s="105" t="s">
        <v>5</v>
      </c>
      <c r="K1175" s="104" t="s">
        <v>775</v>
      </c>
      <c r="L1175" s="105" t="s">
        <v>67</v>
      </c>
      <c r="M1175" s="104" t="s">
        <v>54</v>
      </c>
      <c r="N1175" s="104" t="s">
        <v>1937</v>
      </c>
      <c r="O1175" s="104" t="s">
        <v>532</v>
      </c>
      <c r="P1175" s="105" t="s">
        <v>1602</v>
      </c>
      <c r="Q1175" s="104" t="s">
        <v>1204</v>
      </c>
      <c r="R1175" s="106">
        <v>20</v>
      </c>
      <c r="S1175" s="106">
        <v>2700</v>
      </c>
      <c r="T1175" s="107">
        <f t="shared" si="131"/>
        <v>54000</v>
      </c>
      <c r="U1175" s="107">
        <f t="shared" si="132"/>
        <v>60480.000000000007</v>
      </c>
      <c r="V1175" s="108" t="s">
        <v>777</v>
      </c>
      <c r="W1175" s="112">
        <v>2016</v>
      </c>
      <c r="X1175" s="103"/>
    </row>
    <row r="1176" spans="1:56" s="6" customFormat="1" ht="50.1" customHeight="1">
      <c r="A1176" s="102" t="s">
        <v>5276</v>
      </c>
      <c r="B1176" s="103" t="s">
        <v>5974</v>
      </c>
      <c r="C1176" s="104" t="s">
        <v>1609</v>
      </c>
      <c r="D1176" s="104" t="s">
        <v>1225</v>
      </c>
      <c r="E1176" s="104" t="s">
        <v>1610</v>
      </c>
      <c r="F1176" s="104" t="s">
        <v>1611</v>
      </c>
      <c r="G1176" s="104" t="s">
        <v>631</v>
      </c>
      <c r="H1176" s="103">
        <v>10</v>
      </c>
      <c r="I1176" s="105">
        <v>590000000</v>
      </c>
      <c r="J1176" s="105" t="s">
        <v>5</v>
      </c>
      <c r="K1176" s="104" t="s">
        <v>775</v>
      </c>
      <c r="L1176" s="105" t="s">
        <v>67</v>
      </c>
      <c r="M1176" s="104" t="s">
        <v>54</v>
      </c>
      <c r="N1176" s="104" t="s">
        <v>1937</v>
      </c>
      <c r="O1176" s="104" t="s">
        <v>532</v>
      </c>
      <c r="P1176" s="105" t="s">
        <v>1602</v>
      </c>
      <c r="Q1176" s="104" t="s">
        <v>1204</v>
      </c>
      <c r="R1176" s="106">
        <v>20</v>
      </c>
      <c r="S1176" s="106">
        <v>2700</v>
      </c>
      <c r="T1176" s="107">
        <f t="shared" si="131"/>
        <v>54000</v>
      </c>
      <c r="U1176" s="107">
        <f t="shared" si="132"/>
        <v>60480.000000000007</v>
      </c>
      <c r="V1176" s="108" t="s">
        <v>777</v>
      </c>
      <c r="W1176" s="112">
        <v>2016</v>
      </c>
      <c r="X1176" s="103"/>
    </row>
    <row r="1177" spans="1:56" s="29" customFormat="1" ht="50.1" customHeight="1">
      <c r="A1177" s="64" t="s">
        <v>5277</v>
      </c>
      <c r="B1177" s="220" t="s">
        <v>5974</v>
      </c>
      <c r="C1177" s="221" t="s">
        <v>1612</v>
      </c>
      <c r="D1177" s="221" t="s">
        <v>1225</v>
      </c>
      <c r="E1177" s="221" t="s">
        <v>1613</v>
      </c>
      <c r="F1177" s="221" t="s">
        <v>1614</v>
      </c>
      <c r="G1177" s="220" t="s">
        <v>631</v>
      </c>
      <c r="H1177" s="220">
        <v>10</v>
      </c>
      <c r="I1177" s="222">
        <v>590000000</v>
      </c>
      <c r="J1177" s="222" t="s">
        <v>5</v>
      </c>
      <c r="K1177" s="220" t="s">
        <v>775</v>
      </c>
      <c r="L1177" s="222" t="s">
        <v>67</v>
      </c>
      <c r="M1177" s="220" t="s">
        <v>54</v>
      </c>
      <c r="N1177" s="220" t="s">
        <v>1937</v>
      </c>
      <c r="O1177" s="220" t="s">
        <v>532</v>
      </c>
      <c r="P1177" s="222">
        <v>166</v>
      </c>
      <c r="Q1177" s="220" t="s">
        <v>1204</v>
      </c>
      <c r="R1177" s="506">
        <v>20</v>
      </c>
      <c r="S1177" s="655">
        <v>2700</v>
      </c>
      <c r="T1177" s="506">
        <v>0</v>
      </c>
      <c r="U1177" s="506">
        <f t="shared" ref="U1177:U1184" si="134">T1177*1.12</f>
        <v>0</v>
      </c>
      <c r="V1177" s="633" t="s">
        <v>777</v>
      </c>
      <c r="W1177" s="222">
        <v>2016</v>
      </c>
      <c r="X1177" s="220" t="s">
        <v>8909</v>
      </c>
      <c r="Y1177" s="30"/>
      <c r="Z1177" s="30"/>
      <c r="AA1177" s="30"/>
      <c r="AB1177" s="30"/>
      <c r="AC1177" s="30"/>
      <c r="AD1177" s="30"/>
      <c r="AE1177" s="30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  <c r="AY1177" s="27"/>
      <c r="AZ1177" s="27"/>
      <c r="BA1177" s="27"/>
      <c r="BB1177" s="27"/>
      <c r="BC1177" s="27"/>
      <c r="BD1177" s="27"/>
    </row>
    <row r="1178" spans="1:56" s="29" customFormat="1" ht="50.1" customHeight="1">
      <c r="A1178" s="64" t="s">
        <v>8915</v>
      </c>
      <c r="B1178" s="220" t="s">
        <v>5974</v>
      </c>
      <c r="C1178" s="221" t="s">
        <v>1612</v>
      </c>
      <c r="D1178" s="221" t="s">
        <v>1225</v>
      </c>
      <c r="E1178" s="221" t="s">
        <v>1613</v>
      </c>
      <c r="F1178" s="221" t="s">
        <v>8916</v>
      </c>
      <c r="G1178" s="220" t="s">
        <v>62</v>
      </c>
      <c r="H1178" s="220">
        <v>10</v>
      </c>
      <c r="I1178" s="222">
        <v>590000000</v>
      </c>
      <c r="J1178" s="222" t="s">
        <v>8912</v>
      </c>
      <c r="K1178" s="220" t="s">
        <v>296</v>
      </c>
      <c r="L1178" s="222" t="s">
        <v>2920</v>
      </c>
      <c r="M1178" s="220" t="s">
        <v>54</v>
      </c>
      <c r="N1178" s="220" t="s">
        <v>1214</v>
      </c>
      <c r="O1178" s="220" t="s">
        <v>532</v>
      </c>
      <c r="P1178" s="222">
        <v>166</v>
      </c>
      <c r="Q1178" s="220" t="s">
        <v>1204</v>
      </c>
      <c r="R1178" s="506">
        <v>22</v>
      </c>
      <c r="S1178" s="655">
        <v>2700</v>
      </c>
      <c r="T1178" s="506">
        <f>R1178*S1178</f>
        <v>59400</v>
      </c>
      <c r="U1178" s="506">
        <f t="shared" si="134"/>
        <v>66528</v>
      </c>
      <c r="V1178" s="220"/>
      <c r="W1178" s="222">
        <v>2016</v>
      </c>
      <c r="X1178" s="220"/>
      <c r="Y1178" s="30"/>
      <c r="Z1178" s="30"/>
      <c r="AA1178" s="30"/>
      <c r="AB1178" s="30"/>
      <c r="AC1178" s="30"/>
      <c r="AD1178" s="30"/>
      <c r="AE1178" s="30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  <c r="AY1178" s="27"/>
      <c r="AZ1178" s="27"/>
      <c r="BA1178" s="27"/>
      <c r="BB1178" s="27"/>
      <c r="BC1178" s="27"/>
      <c r="BD1178" s="27"/>
    </row>
    <row r="1179" spans="1:56" s="29" customFormat="1" ht="50.1" customHeight="1">
      <c r="A1179" s="64" t="s">
        <v>5278</v>
      </c>
      <c r="B1179" s="220" t="s">
        <v>5974</v>
      </c>
      <c r="C1179" s="221" t="s">
        <v>1615</v>
      </c>
      <c r="D1179" s="221" t="s">
        <v>1225</v>
      </c>
      <c r="E1179" s="221" t="s">
        <v>1616</v>
      </c>
      <c r="F1179" s="221" t="s">
        <v>1617</v>
      </c>
      <c r="G1179" s="220" t="s">
        <v>631</v>
      </c>
      <c r="H1179" s="220">
        <v>10</v>
      </c>
      <c r="I1179" s="222">
        <v>590000000</v>
      </c>
      <c r="J1179" s="222" t="s">
        <v>5</v>
      </c>
      <c r="K1179" s="220" t="s">
        <v>775</v>
      </c>
      <c r="L1179" s="222" t="s">
        <v>67</v>
      </c>
      <c r="M1179" s="220" t="s">
        <v>54</v>
      </c>
      <c r="N1179" s="220" t="s">
        <v>1937</v>
      </c>
      <c r="O1179" s="220" t="s">
        <v>532</v>
      </c>
      <c r="P1179" s="222">
        <v>166</v>
      </c>
      <c r="Q1179" s="220" t="s">
        <v>1204</v>
      </c>
      <c r="R1179" s="506">
        <v>20</v>
      </c>
      <c r="S1179" s="655">
        <v>2700</v>
      </c>
      <c r="T1179" s="506">
        <v>0</v>
      </c>
      <c r="U1179" s="506">
        <f t="shared" si="134"/>
        <v>0</v>
      </c>
      <c r="V1179" s="633" t="s">
        <v>777</v>
      </c>
      <c r="W1179" s="222">
        <v>2016</v>
      </c>
      <c r="X1179" s="220" t="s">
        <v>8909</v>
      </c>
      <c r="Y1179" s="30"/>
      <c r="Z1179" s="30"/>
      <c r="AA1179" s="30"/>
      <c r="AB1179" s="30"/>
      <c r="AC1179" s="30"/>
      <c r="AD1179" s="30"/>
      <c r="AE1179" s="30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  <c r="AY1179" s="27"/>
      <c r="AZ1179" s="27"/>
      <c r="BA1179" s="27"/>
      <c r="BB1179" s="27"/>
      <c r="BC1179" s="27"/>
      <c r="BD1179" s="27"/>
    </row>
    <row r="1180" spans="1:56" s="29" customFormat="1" ht="50.1" customHeight="1">
      <c r="A1180" s="64" t="s">
        <v>8921</v>
      </c>
      <c r="B1180" s="220" t="s">
        <v>5974</v>
      </c>
      <c r="C1180" s="221" t="s">
        <v>1615</v>
      </c>
      <c r="D1180" s="221" t="s">
        <v>1225</v>
      </c>
      <c r="E1180" s="221" t="s">
        <v>1616</v>
      </c>
      <c r="F1180" s="221" t="s">
        <v>8922</v>
      </c>
      <c r="G1180" s="220" t="s">
        <v>62</v>
      </c>
      <c r="H1180" s="220">
        <v>10</v>
      </c>
      <c r="I1180" s="222">
        <v>590000000</v>
      </c>
      <c r="J1180" s="222" t="s">
        <v>8912</v>
      </c>
      <c r="K1180" s="220" t="s">
        <v>296</v>
      </c>
      <c r="L1180" s="222" t="s">
        <v>2920</v>
      </c>
      <c r="M1180" s="220" t="s">
        <v>54</v>
      </c>
      <c r="N1180" s="220" t="s">
        <v>1214</v>
      </c>
      <c r="O1180" s="220" t="s">
        <v>532</v>
      </c>
      <c r="P1180" s="222">
        <v>166</v>
      </c>
      <c r="Q1180" s="220" t="s">
        <v>1204</v>
      </c>
      <c r="R1180" s="507">
        <v>22</v>
      </c>
      <c r="S1180" s="655">
        <v>2700</v>
      </c>
      <c r="T1180" s="506">
        <f>R1180*S1180</f>
        <v>59400</v>
      </c>
      <c r="U1180" s="506">
        <f t="shared" si="134"/>
        <v>66528</v>
      </c>
      <c r="V1180" s="220"/>
      <c r="W1180" s="222">
        <v>2016</v>
      </c>
      <c r="X1180" s="220"/>
      <c r="Y1180" s="30"/>
      <c r="Z1180" s="30"/>
      <c r="AA1180" s="30"/>
      <c r="AB1180" s="30"/>
      <c r="AC1180" s="30"/>
      <c r="AD1180" s="30"/>
      <c r="AE1180" s="30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  <c r="AY1180" s="27"/>
      <c r="AZ1180" s="27"/>
      <c r="BA1180" s="27"/>
      <c r="BB1180" s="27"/>
      <c r="BC1180" s="27"/>
      <c r="BD1180" s="27"/>
    </row>
    <row r="1181" spans="1:56" s="29" customFormat="1" ht="50.1" customHeight="1">
      <c r="A1181" s="64" t="s">
        <v>5279</v>
      </c>
      <c r="B1181" s="220" t="s">
        <v>5974</v>
      </c>
      <c r="C1181" s="221" t="s">
        <v>1618</v>
      </c>
      <c r="D1181" s="221" t="s">
        <v>1225</v>
      </c>
      <c r="E1181" s="221" t="s">
        <v>1619</v>
      </c>
      <c r="F1181" s="221" t="s">
        <v>1620</v>
      </c>
      <c r="G1181" s="220" t="s">
        <v>631</v>
      </c>
      <c r="H1181" s="220">
        <v>10</v>
      </c>
      <c r="I1181" s="222">
        <v>590000000</v>
      </c>
      <c r="J1181" s="222" t="s">
        <v>5</v>
      </c>
      <c r="K1181" s="220" t="s">
        <v>775</v>
      </c>
      <c r="L1181" s="222" t="s">
        <v>67</v>
      </c>
      <c r="M1181" s="220" t="s">
        <v>54</v>
      </c>
      <c r="N1181" s="220" t="s">
        <v>1937</v>
      </c>
      <c r="O1181" s="220" t="s">
        <v>532</v>
      </c>
      <c r="P1181" s="222">
        <v>166</v>
      </c>
      <c r="Q1181" s="220" t="s">
        <v>1204</v>
      </c>
      <c r="R1181" s="506">
        <v>20</v>
      </c>
      <c r="S1181" s="655">
        <v>2700</v>
      </c>
      <c r="T1181" s="506">
        <v>0</v>
      </c>
      <c r="U1181" s="506">
        <f t="shared" si="134"/>
        <v>0</v>
      </c>
      <c r="V1181" s="633" t="s">
        <v>777</v>
      </c>
      <c r="W1181" s="222">
        <v>2016</v>
      </c>
      <c r="X1181" s="220" t="s">
        <v>8909</v>
      </c>
      <c r="Y1181" s="30"/>
      <c r="Z1181" s="30"/>
      <c r="AA1181" s="30"/>
      <c r="AB1181" s="30"/>
      <c r="AC1181" s="30"/>
      <c r="AD1181" s="30"/>
      <c r="AE1181" s="30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  <c r="AY1181" s="27"/>
      <c r="AZ1181" s="27"/>
      <c r="BA1181" s="27"/>
      <c r="BB1181" s="27"/>
      <c r="BC1181" s="27"/>
      <c r="BD1181" s="27"/>
    </row>
    <row r="1182" spans="1:56" s="29" customFormat="1" ht="50.1" customHeight="1">
      <c r="A1182" s="64" t="s">
        <v>8931</v>
      </c>
      <c r="B1182" s="220" t="s">
        <v>5974</v>
      </c>
      <c r="C1182" s="221" t="s">
        <v>1618</v>
      </c>
      <c r="D1182" s="221" t="s">
        <v>1225</v>
      </c>
      <c r="E1182" s="221" t="s">
        <v>1619</v>
      </c>
      <c r="F1182" s="221" t="s">
        <v>8932</v>
      </c>
      <c r="G1182" s="220" t="s">
        <v>62</v>
      </c>
      <c r="H1182" s="220">
        <v>10</v>
      </c>
      <c r="I1182" s="222">
        <v>590000000</v>
      </c>
      <c r="J1182" s="222" t="s">
        <v>8912</v>
      </c>
      <c r="K1182" s="220" t="s">
        <v>296</v>
      </c>
      <c r="L1182" s="222" t="s">
        <v>2920</v>
      </c>
      <c r="M1182" s="220" t="s">
        <v>54</v>
      </c>
      <c r="N1182" s="220" t="s">
        <v>1214</v>
      </c>
      <c r="O1182" s="220" t="s">
        <v>532</v>
      </c>
      <c r="P1182" s="222">
        <v>166</v>
      </c>
      <c r="Q1182" s="220" t="s">
        <v>1204</v>
      </c>
      <c r="R1182" s="507">
        <v>24</v>
      </c>
      <c r="S1182" s="655">
        <v>2700</v>
      </c>
      <c r="T1182" s="506">
        <f>R1182*S1182</f>
        <v>64800</v>
      </c>
      <c r="U1182" s="506">
        <f t="shared" si="134"/>
        <v>72576</v>
      </c>
      <c r="V1182" s="220"/>
      <c r="W1182" s="222">
        <v>2016</v>
      </c>
      <c r="X1182" s="220"/>
      <c r="Y1182" s="30"/>
      <c r="Z1182" s="30"/>
      <c r="AA1182" s="30"/>
      <c r="AB1182" s="30"/>
      <c r="AC1182" s="30"/>
      <c r="AD1182" s="30"/>
      <c r="AE1182" s="30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  <c r="AY1182" s="27"/>
      <c r="AZ1182" s="27"/>
      <c r="BA1182" s="27"/>
      <c r="BB1182" s="27"/>
      <c r="BC1182" s="27"/>
      <c r="BD1182" s="27"/>
    </row>
    <row r="1183" spans="1:56" s="29" customFormat="1" ht="50.1" customHeight="1">
      <c r="A1183" s="64" t="s">
        <v>5280</v>
      </c>
      <c r="B1183" s="220" t="s">
        <v>5974</v>
      </c>
      <c r="C1183" s="221" t="s">
        <v>1621</v>
      </c>
      <c r="D1183" s="221" t="s">
        <v>1225</v>
      </c>
      <c r="E1183" s="221" t="s">
        <v>1622</v>
      </c>
      <c r="F1183" s="221" t="s">
        <v>1623</v>
      </c>
      <c r="G1183" s="220" t="s">
        <v>631</v>
      </c>
      <c r="H1183" s="220">
        <v>10</v>
      </c>
      <c r="I1183" s="222">
        <v>590000000</v>
      </c>
      <c r="J1183" s="222" t="s">
        <v>5</v>
      </c>
      <c r="K1183" s="220" t="s">
        <v>775</v>
      </c>
      <c r="L1183" s="222" t="s">
        <v>67</v>
      </c>
      <c r="M1183" s="220" t="s">
        <v>54</v>
      </c>
      <c r="N1183" s="220" t="s">
        <v>1937</v>
      </c>
      <c r="O1183" s="220" t="s">
        <v>532</v>
      </c>
      <c r="P1183" s="222">
        <v>166</v>
      </c>
      <c r="Q1183" s="220" t="s">
        <v>1204</v>
      </c>
      <c r="R1183" s="506">
        <v>20</v>
      </c>
      <c r="S1183" s="655">
        <v>2700</v>
      </c>
      <c r="T1183" s="506">
        <v>0</v>
      </c>
      <c r="U1183" s="506">
        <f t="shared" si="134"/>
        <v>0</v>
      </c>
      <c r="V1183" s="633" t="s">
        <v>777</v>
      </c>
      <c r="W1183" s="222">
        <v>2016</v>
      </c>
      <c r="X1183" s="220" t="s">
        <v>8909</v>
      </c>
      <c r="Y1183" s="30"/>
      <c r="Z1183" s="30"/>
      <c r="AA1183" s="30"/>
      <c r="AB1183" s="30"/>
      <c r="AC1183" s="30"/>
      <c r="AD1183" s="30"/>
      <c r="AE1183" s="30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  <c r="BB1183" s="27"/>
      <c r="BC1183" s="27"/>
      <c r="BD1183" s="27"/>
    </row>
    <row r="1184" spans="1:56" s="29" customFormat="1" ht="50.1" customHeight="1">
      <c r="A1184" s="64" t="s">
        <v>8933</v>
      </c>
      <c r="B1184" s="220" t="s">
        <v>5974</v>
      </c>
      <c r="C1184" s="221" t="s">
        <v>1621</v>
      </c>
      <c r="D1184" s="221" t="s">
        <v>1225</v>
      </c>
      <c r="E1184" s="221" t="s">
        <v>1622</v>
      </c>
      <c r="F1184" s="221" t="s">
        <v>8934</v>
      </c>
      <c r="G1184" s="220" t="s">
        <v>62</v>
      </c>
      <c r="H1184" s="220">
        <v>10</v>
      </c>
      <c r="I1184" s="222">
        <v>590000000</v>
      </c>
      <c r="J1184" s="222" t="s">
        <v>8912</v>
      </c>
      <c r="K1184" s="220" t="s">
        <v>296</v>
      </c>
      <c r="L1184" s="222" t="s">
        <v>2920</v>
      </c>
      <c r="M1184" s="220" t="s">
        <v>54</v>
      </c>
      <c r="N1184" s="220" t="s">
        <v>1214</v>
      </c>
      <c r="O1184" s="220" t="s">
        <v>532</v>
      </c>
      <c r="P1184" s="222">
        <v>166</v>
      </c>
      <c r="Q1184" s="220" t="s">
        <v>1204</v>
      </c>
      <c r="R1184" s="507">
        <v>36</v>
      </c>
      <c r="S1184" s="655">
        <v>2700</v>
      </c>
      <c r="T1184" s="506">
        <f>R1184*S1184</f>
        <v>97200</v>
      </c>
      <c r="U1184" s="506">
        <f t="shared" si="134"/>
        <v>108864.00000000001</v>
      </c>
      <c r="V1184" s="220"/>
      <c r="W1184" s="222">
        <v>2016</v>
      </c>
      <c r="X1184" s="220"/>
      <c r="Y1184" s="30"/>
      <c r="Z1184" s="30"/>
      <c r="AA1184" s="30"/>
      <c r="AB1184" s="30"/>
      <c r="AC1184" s="30"/>
      <c r="AD1184" s="30"/>
      <c r="AE1184" s="30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  <c r="BB1184" s="27"/>
      <c r="BC1184" s="27"/>
      <c r="BD1184" s="27"/>
    </row>
    <row r="1185" spans="1:56" s="6" customFormat="1" ht="50.1" customHeight="1">
      <c r="A1185" s="102" t="s">
        <v>5281</v>
      </c>
      <c r="B1185" s="103" t="s">
        <v>5974</v>
      </c>
      <c r="C1185" s="104" t="s">
        <v>1624</v>
      </c>
      <c r="D1185" s="104" t="s">
        <v>1225</v>
      </c>
      <c r="E1185" s="104" t="s">
        <v>1625</v>
      </c>
      <c r="F1185" s="104" t="s">
        <v>1626</v>
      </c>
      <c r="G1185" s="104" t="s">
        <v>631</v>
      </c>
      <c r="H1185" s="103">
        <v>10</v>
      </c>
      <c r="I1185" s="105">
        <v>590000000</v>
      </c>
      <c r="J1185" s="105" t="s">
        <v>5</v>
      </c>
      <c r="K1185" s="104" t="s">
        <v>775</v>
      </c>
      <c r="L1185" s="105" t="s">
        <v>67</v>
      </c>
      <c r="M1185" s="104" t="s">
        <v>54</v>
      </c>
      <c r="N1185" s="104" t="s">
        <v>1937</v>
      </c>
      <c r="O1185" s="104" t="s">
        <v>532</v>
      </c>
      <c r="P1185" s="105" t="s">
        <v>1602</v>
      </c>
      <c r="Q1185" s="104" t="s">
        <v>1204</v>
      </c>
      <c r="R1185" s="106">
        <v>20</v>
      </c>
      <c r="S1185" s="106">
        <v>2700</v>
      </c>
      <c r="T1185" s="107">
        <f t="shared" si="131"/>
        <v>54000</v>
      </c>
      <c r="U1185" s="107">
        <f t="shared" si="132"/>
        <v>60480.000000000007</v>
      </c>
      <c r="V1185" s="108" t="s">
        <v>777</v>
      </c>
      <c r="W1185" s="112">
        <v>2016</v>
      </c>
      <c r="X1185" s="103"/>
    </row>
    <row r="1186" spans="1:56" s="6" customFormat="1" ht="50.1" customHeight="1">
      <c r="A1186" s="102" t="s">
        <v>5282</v>
      </c>
      <c r="B1186" s="103" t="s">
        <v>5974</v>
      </c>
      <c r="C1186" s="104" t="s">
        <v>1627</v>
      </c>
      <c r="D1186" s="104" t="s">
        <v>1225</v>
      </c>
      <c r="E1186" s="104" t="s">
        <v>1628</v>
      </c>
      <c r="F1186" s="104" t="s">
        <v>1629</v>
      </c>
      <c r="G1186" s="104" t="s">
        <v>631</v>
      </c>
      <c r="H1186" s="103">
        <v>10</v>
      </c>
      <c r="I1186" s="105">
        <v>590000000</v>
      </c>
      <c r="J1186" s="105" t="s">
        <v>5</v>
      </c>
      <c r="K1186" s="104" t="s">
        <v>775</v>
      </c>
      <c r="L1186" s="105" t="s">
        <v>67</v>
      </c>
      <c r="M1186" s="104" t="s">
        <v>54</v>
      </c>
      <c r="N1186" s="104" t="s">
        <v>1937</v>
      </c>
      <c r="O1186" s="104" t="s">
        <v>532</v>
      </c>
      <c r="P1186" s="105" t="s">
        <v>1602</v>
      </c>
      <c r="Q1186" s="104" t="s">
        <v>1204</v>
      </c>
      <c r="R1186" s="106">
        <v>20</v>
      </c>
      <c r="S1186" s="106">
        <v>2700</v>
      </c>
      <c r="T1186" s="107">
        <f t="shared" si="131"/>
        <v>54000</v>
      </c>
      <c r="U1186" s="107">
        <f t="shared" si="132"/>
        <v>60480.000000000007</v>
      </c>
      <c r="V1186" s="108" t="s">
        <v>777</v>
      </c>
      <c r="W1186" s="112">
        <v>2016</v>
      </c>
      <c r="X1186" s="103"/>
    </row>
    <row r="1187" spans="1:56" s="29" customFormat="1" ht="50.1" customHeight="1">
      <c r="A1187" s="64" t="s">
        <v>5283</v>
      </c>
      <c r="B1187" s="220" t="s">
        <v>5974</v>
      </c>
      <c r="C1187" s="221" t="s">
        <v>1630</v>
      </c>
      <c r="D1187" s="221" t="s">
        <v>1225</v>
      </c>
      <c r="E1187" s="221" t="s">
        <v>1631</v>
      </c>
      <c r="F1187" s="221" t="s">
        <v>1632</v>
      </c>
      <c r="G1187" s="220" t="s">
        <v>631</v>
      </c>
      <c r="H1187" s="220">
        <v>10</v>
      </c>
      <c r="I1187" s="222">
        <v>590000000</v>
      </c>
      <c r="J1187" s="222" t="s">
        <v>5</v>
      </c>
      <c r="K1187" s="220" t="s">
        <v>775</v>
      </c>
      <c r="L1187" s="222" t="s">
        <v>67</v>
      </c>
      <c r="M1187" s="220" t="s">
        <v>54</v>
      </c>
      <c r="N1187" s="656" t="s">
        <v>1937</v>
      </c>
      <c r="O1187" s="656" t="s">
        <v>532</v>
      </c>
      <c r="P1187" s="222">
        <v>166</v>
      </c>
      <c r="Q1187" s="220" t="s">
        <v>1204</v>
      </c>
      <c r="R1187" s="506">
        <v>20</v>
      </c>
      <c r="S1187" s="655">
        <v>2700</v>
      </c>
      <c r="T1187" s="506">
        <v>0</v>
      </c>
      <c r="U1187" s="506">
        <f>T1187*1.12</f>
        <v>0</v>
      </c>
      <c r="V1187" s="633" t="s">
        <v>777</v>
      </c>
      <c r="W1187" s="222">
        <v>2016</v>
      </c>
      <c r="X1187" s="220" t="s">
        <v>8909</v>
      </c>
      <c r="Y1187" s="30"/>
      <c r="Z1187" s="30"/>
      <c r="AA1187" s="30"/>
      <c r="AB1187" s="30"/>
      <c r="AC1187" s="30"/>
      <c r="AD1187" s="30"/>
      <c r="AE1187" s="30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  <c r="AY1187" s="27"/>
      <c r="AZ1187" s="27"/>
      <c r="BA1187" s="27"/>
      <c r="BB1187" s="27"/>
      <c r="BC1187" s="27"/>
      <c r="BD1187" s="27"/>
    </row>
    <row r="1188" spans="1:56" s="29" customFormat="1" ht="50.1" customHeight="1">
      <c r="A1188" s="64" t="s">
        <v>8957</v>
      </c>
      <c r="B1188" s="220" t="s">
        <v>5974</v>
      </c>
      <c r="C1188" s="221" t="s">
        <v>1630</v>
      </c>
      <c r="D1188" s="221" t="s">
        <v>1225</v>
      </c>
      <c r="E1188" s="221" t="s">
        <v>1631</v>
      </c>
      <c r="F1188" s="221" t="s">
        <v>8958</v>
      </c>
      <c r="G1188" s="220" t="s">
        <v>62</v>
      </c>
      <c r="H1188" s="220">
        <v>10</v>
      </c>
      <c r="I1188" s="222">
        <v>590000000</v>
      </c>
      <c r="J1188" s="222" t="s">
        <v>8912</v>
      </c>
      <c r="K1188" s="220" t="s">
        <v>296</v>
      </c>
      <c r="L1188" s="222" t="s">
        <v>2920</v>
      </c>
      <c r="M1188" s="220" t="s">
        <v>54</v>
      </c>
      <c r="N1188" s="220" t="s">
        <v>1214</v>
      </c>
      <c r="O1188" s="656" t="s">
        <v>532</v>
      </c>
      <c r="P1188" s="222">
        <v>166</v>
      </c>
      <c r="Q1188" s="220" t="s">
        <v>1204</v>
      </c>
      <c r="R1188" s="507">
        <v>40</v>
      </c>
      <c r="S1188" s="655">
        <v>2700</v>
      </c>
      <c r="T1188" s="506">
        <f>R1188*S1188</f>
        <v>108000</v>
      </c>
      <c r="U1188" s="506">
        <f>T1188*1.12</f>
        <v>120960.00000000001</v>
      </c>
      <c r="V1188" s="220"/>
      <c r="W1188" s="222">
        <v>2016</v>
      </c>
      <c r="X1188" s="220"/>
      <c r="Y1188" s="30"/>
      <c r="Z1188" s="30"/>
      <c r="AA1188" s="30"/>
      <c r="AB1188" s="30"/>
      <c r="AC1188" s="30"/>
      <c r="AD1188" s="30"/>
      <c r="AE1188" s="30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  <c r="AY1188" s="27"/>
      <c r="AZ1188" s="27"/>
      <c r="BA1188" s="27"/>
      <c r="BB1188" s="27"/>
      <c r="BC1188" s="27"/>
      <c r="BD1188" s="27"/>
    </row>
    <row r="1189" spans="1:56" s="29" customFormat="1" ht="50.1" customHeight="1">
      <c r="A1189" s="64" t="s">
        <v>5284</v>
      </c>
      <c r="B1189" s="220" t="s">
        <v>5974</v>
      </c>
      <c r="C1189" s="221" t="s">
        <v>1633</v>
      </c>
      <c r="D1189" s="221" t="s">
        <v>1225</v>
      </c>
      <c r="E1189" s="221" t="s">
        <v>1634</v>
      </c>
      <c r="F1189" s="221" t="s">
        <v>1635</v>
      </c>
      <c r="G1189" s="220" t="s">
        <v>631</v>
      </c>
      <c r="H1189" s="220">
        <v>10</v>
      </c>
      <c r="I1189" s="222">
        <v>590000000</v>
      </c>
      <c r="J1189" s="222" t="s">
        <v>5</v>
      </c>
      <c r="K1189" s="220" t="s">
        <v>775</v>
      </c>
      <c r="L1189" s="222" t="s">
        <v>67</v>
      </c>
      <c r="M1189" s="220" t="s">
        <v>54</v>
      </c>
      <c r="N1189" s="220" t="s">
        <v>1937</v>
      </c>
      <c r="O1189" s="220" t="s">
        <v>532</v>
      </c>
      <c r="P1189" s="222">
        <v>166</v>
      </c>
      <c r="Q1189" s="220" t="s">
        <v>1204</v>
      </c>
      <c r="R1189" s="506">
        <v>20</v>
      </c>
      <c r="S1189" s="655">
        <v>2700</v>
      </c>
      <c r="T1189" s="506">
        <v>0</v>
      </c>
      <c r="U1189" s="506">
        <f>T1189*1.12</f>
        <v>0</v>
      </c>
      <c r="V1189" s="633" t="s">
        <v>777</v>
      </c>
      <c r="W1189" s="222">
        <v>2016</v>
      </c>
      <c r="X1189" s="220" t="s">
        <v>8909</v>
      </c>
      <c r="Y1189" s="30"/>
      <c r="Z1189" s="30"/>
      <c r="AA1189" s="30"/>
      <c r="AB1189" s="30"/>
      <c r="AC1189" s="30"/>
      <c r="AD1189" s="30"/>
      <c r="AE1189" s="30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  <c r="AY1189" s="27"/>
      <c r="AZ1189" s="27"/>
      <c r="BA1189" s="27"/>
      <c r="BB1189" s="27"/>
      <c r="BC1189" s="27"/>
      <c r="BD1189" s="27"/>
    </row>
    <row r="1190" spans="1:56" s="29" customFormat="1" ht="50.1" customHeight="1">
      <c r="A1190" s="64" t="s">
        <v>8963</v>
      </c>
      <c r="B1190" s="220" t="s">
        <v>5974</v>
      </c>
      <c r="C1190" s="221" t="s">
        <v>1633</v>
      </c>
      <c r="D1190" s="221" t="s">
        <v>1225</v>
      </c>
      <c r="E1190" s="221" t="s">
        <v>1634</v>
      </c>
      <c r="F1190" s="221" t="s">
        <v>8964</v>
      </c>
      <c r="G1190" s="220" t="s">
        <v>62</v>
      </c>
      <c r="H1190" s="220">
        <v>10</v>
      </c>
      <c r="I1190" s="222">
        <v>590000000</v>
      </c>
      <c r="J1190" s="222" t="s">
        <v>8912</v>
      </c>
      <c r="K1190" s="220" t="s">
        <v>296</v>
      </c>
      <c r="L1190" s="222" t="s">
        <v>2920</v>
      </c>
      <c r="M1190" s="220" t="s">
        <v>54</v>
      </c>
      <c r="N1190" s="220" t="s">
        <v>1214</v>
      </c>
      <c r="O1190" s="220" t="s">
        <v>532</v>
      </c>
      <c r="P1190" s="222">
        <v>166</v>
      </c>
      <c r="Q1190" s="220" t="s">
        <v>1204</v>
      </c>
      <c r="R1190" s="507">
        <v>25</v>
      </c>
      <c r="S1190" s="655">
        <v>2700</v>
      </c>
      <c r="T1190" s="506">
        <f>R1190*S1190</f>
        <v>67500</v>
      </c>
      <c r="U1190" s="506">
        <f>T1190*1.12</f>
        <v>75600</v>
      </c>
      <c r="V1190" s="220"/>
      <c r="W1190" s="222">
        <v>2016</v>
      </c>
      <c r="X1190" s="220"/>
      <c r="Y1190" s="30"/>
      <c r="Z1190" s="30"/>
      <c r="AA1190" s="30"/>
      <c r="AB1190" s="30"/>
      <c r="AC1190" s="30"/>
      <c r="AD1190" s="30"/>
      <c r="AE1190" s="30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  <c r="AY1190" s="27"/>
      <c r="AZ1190" s="27"/>
      <c r="BA1190" s="27"/>
      <c r="BB1190" s="27"/>
      <c r="BC1190" s="27"/>
      <c r="BD1190" s="27"/>
    </row>
    <row r="1191" spans="1:56" s="6" customFormat="1" ht="50.1" customHeight="1">
      <c r="A1191" s="102" t="s">
        <v>5285</v>
      </c>
      <c r="B1191" s="103" t="s">
        <v>5974</v>
      </c>
      <c r="C1191" s="103" t="s">
        <v>2302</v>
      </c>
      <c r="D1191" s="104" t="s">
        <v>1225</v>
      </c>
      <c r="E1191" s="103" t="s">
        <v>2303</v>
      </c>
      <c r="F1191" s="103" t="s">
        <v>2304</v>
      </c>
      <c r="G1191" s="103" t="s">
        <v>631</v>
      </c>
      <c r="H1191" s="103">
        <v>0</v>
      </c>
      <c r="I1191" s="112">
        <v>590000000</v>
      </c>
      <c r="J1191" s="105" t="s">
        <v>5</v>
      </c>
      <c r="K1191" s="103" t="s">
        <v>2160</v>
      </c>
      <c r="L1191" s="105" t="s">
        <v>67</v>
      </c>
      <c r="M1191" s="103" t="s">
        <v>54</v>
      </c>
      <c r="N1191" s="103" t="s">
        <v>1945</v>
      </c>
      <c r="O1191" s="103" t="s">
        <v>1946</v>
      </c>
      <c r="P1191" s="112" t="s">
        <v>186</v>
      </c>
      <c r="Q1191" s="103" t="s">
        <v>187</v>
      </c>
      <c r="R1191" s="106">
        <v>130</v>
      </c>
      <c r="S1191" s="106">
        <v>86.61</v>
      </c>
      <c r="T1191" s="107">
        <f t="shared" si="131"/>
        <v>11259.3</v>
      </c>
      <c r="U1191" s="107">
        <f t="shared" si="132"/>
        <v>12610.416000000001</v>
      </c>
      <c r="V1191" s="153"/>
      <c r="W1191" s="112">
        <v>2016</v>
      </c>
      <c r="X1191" s="103"/>
    </row>
    <row r="1192" spans="1:56" s="6" customFormat="1" ht="50.1" customHeight="1">
      <c r="A1192" s="102" t="s">
        <v>5286</v>
      </c>
      <c r="B1192" s="103" t="s">
        <v>5974</v>
      </c>
      <c r="C1192" s="103" t="s">
        <v>2305</v>
      </c>
      <c r="D1192" s="104" t="s">
        <v>1225</v>
      </c>
      <c r="E1192" s="103" t="s">
        <v>2306</v>
      </c>
      <c r="F1192" s="103" t="s">
        <v>2307</v>
      </c>
      <c r="G1192" s="103" t="s">
        <v>631</v>
      </c>
      <c r="H1192" s="103">
        <v>0</v>
      </c>
      <c r="I1192" s="112">
        <v>590000000</v>
      </c>
      <c r="J1192" s="105" t="s">
        <v>5</v>
      </c>
      <c r="K1192" s="103" t="s">
        <v>2160</v>
      </c>
      <c r="L1192" s="105" t="s">
        <v>67</v>
      </c>
      <c r="M1192" s="103" t="s">
        <v>54</v>
      </c>
      <c r="N1192" s="178" t="s">
        <v>1945</v>
      </c>
      <c r="O1192" s="178" t="s">
        <v>1946</v>
      </c>
      <c r="P1192" s="112" t="s">
        <v>186</v>
      </c>
      <c r="Q1192" s="103" t="s">
        <v>187</v>
      </c>
      <c r="R1192" s="106">
        <v>100</v>
      </c>
      <c r="S1192" s="106">
        <v>126.79</v>
      </c>
      <c r="T1192" s="107">
        <f t="shared" si="131"/>
        <v>12679</v>
      </c>
      <c r="U1192" s="107">
        <f t="shared" si="132"/>
        <v>14200.480000000001</v>
      </c>
      <c r="V1192" s="153"/>
      <c r="W1192" s="112">
        <v>2016</v>
      </c>
      <c r="X1192" s="103"/>
    </row>
    <row r="1193" spans="1:56" s="6" customFormat="1" ht="50.1" customHeight="1">
      <c r="A1193" s="102" t="s">
        <v>5287</v>
      </c>
      <c r="B1193" s="103" t="s">
        <v>5974</v>
      </c>
      <c r="C1193" s="103" t="s">
        <v>2338</v>
      </c>
      <c r="D1193" s="104" t="s">
        <v>1225</v>
      </c>
      <c r="E1193" s="103" t="s">
        <v>2339</v>
      </c>
      <c r="F1193" s="103" t="s">
        <v>2340</v>
      </c>
      <c r="G1193" s="103" t="s">
        <v>631</v>
      </c>
      <c r="H1193" s="103">
        <v>0</v>
      </c>
      <c r="I1193" s="112">
        <v>590000000</v>
      </c>
      <c r="J1193" s="105" t="s">
        <v>5</v>
      </c>
      <c r="K1193" s="103" t="s">
        <v>2160</v>
      </c>
      <c r="L1193" s="105" t="s">
        <v>67</v>
      </c>
      <c r="M1193" s="103" t="s">
        <v>54</v>
      </c>
      <c r="N1193" s="103" t="s">
        <v>1945</v>
      </c>
      <c r="O1193" s="103" t="s">
        <v>1946</v>
      </c>
      <c r="P1193" s="112" t="s">
        <v>186</v>
      </c>
      <c r="Q1193" s="103" t="s">
        <v>187</v>
      </c>
      <c r="R1193" s="106">
        <v>130</v>
      </c>
      <c r="S1193" s="106">
        <v>729.72</v>
      </c>
      <c r="T1193" s="107">
        <f t="shared" si="131"/>
        <v>94863.6</v>
      </c>
      <c r="U1193" s="107">
        <f t="shared" si="132"/>
        <v>106247.23200000002</v>
      </c>
      <c r="V1193" s="153"/>
      <c r="W1193" s="112">
        <v>2016</v>
      </c>
      <c r="X1193" s="103"/>
    </row>
    <row r="1194" spans="1:56" s="6" customFormat="1" ht="50.1" customHeight="1">
      <c r="A1194" s="102" t="s">
        <v>5288</v>
      </c>
      <c r="B1194" s="103" t="s">
        <v>5974</v>
      </c>
      <c r="C1194" s="112" t="s">
        <v>4150</v>
      </c>
      <c r="D1194" s="183" t="s">
        <v>4151</v>
      </c>
      <c r="E1194" s="188" t="s">
        <v>4152</v>
      </c>
      <c r="F1194" s="143"/>
      <c r="G1194" s="112" t="s">
        <v>4</v>
      </c>
      <c r="H1194" s="103">
        <v>0</v>
      </c>
      <c r="I1194" s="118">
        <v>590000000</v>
      </c>
      <c r="J1194" s="105" t="s">
        <v>5</v>
      </c>
      <c r="K1194" s="112" t="s">
        <v>4248</v>
      </c>
      <c r="L1194" s="112" t="s">
        <v>67</v>
      </c>
      <c r="M1194" s="112" t="s">
        <v>54</v>
      </c>
      <c r="N1194" s="184" t="s">
        <v>3748</v>
      </c>
      <c r="O1194" s="173" t="s">
        <v>2102</v>
      </c>
      <c r="P1194" s="110" t="s">
        <v>1726</v>
      </c>
      <c r="Q1194" s="110" t="s">
        <v>1727</v>
      </c>
      <c r="R1194" s="144">
        <v>6</v>
      </c>
      <c r="S1194" s="242">
        <v>192000</v>
      </c>
      <c r="T1194" s="107">
        <f t="shared" si="131"/>
        <v>1152000</v>
      </c>
      <c r="U1194" s="107">
        <f t="shared" si="132"/>
        <v>1290240.0000000002</v>
      </c>
      <c r="V1194" s="143"/>
      <c r="W1194" s="112">
        <v>2016</v>
      </c>
      <c r="X1194" s="143"/>
    </row>
    <row r="1195" spans="1:56" s="6" customFormat="1" ht="50.1" customHeight="1">
      <c r="A1195" s="102" t="s">
        <v>5289</v>
      </c>
      <c r="B1195" s="103" t="s">
        <v>5974</v>
      </c>
      <c r="C1195" s="143" t="s">
        <v>4171</v>
      </c>
      <c r="D1195" s="104" t="s">
        <v>4151</v>
      </c>
      <c r="E1195" s="143" t="s">
        <v>4172</v>
      </c>
      <c r="F1195" s="143"/>
      <c r="G1195" s="112" t="s">
        <v>4</v>
      </c>
      <c r="H1195" s="103">
        <v>0</v>
      </c>
      <c r="I1195" s="118">
        <v>590000000</v>
      </c>
      <c r="J1195" s="105" t="s">
        <v>5</v>
      </c>
      <c r="K1195" s="112" t="s">
        <v>4157</v>
      </c>
      <c r="L1195" s="112" t="s">
        <v>67</v>
      </c>
      <c r="M1195" s="112" t="s">
        <v>54</v>
      </c>
      <c r="N1195" s="125" t="s">
        <v>4158</v>
      </c>
      <c r="O1195" s="103" t="s">
        <v>3749</v>
      </c>
      <c r="P1195" s="110" t="s">
        <v>1602</v>
      </c>
      <c r="Q1195" s="110" t="s">
        <v>1204</v>
      </c>
      <c r="R1195" s="144">
        <v>50</v>
      </c>
      <c r="S1195" s="103">
        <v>535</v>
      </c>
      <c r="T1195" s="107">
        <f t="shared" si="131"/>
        <v>26750</v>
      </c>
      <c r="U1195" s="107">
        <f t="shared" si="132"/>
        <v>29960.000000000004</v>
      </c>
      <c r="V1195" s="143"/>
      <c r="W1195" s="112">
        <v>2016</v>
      </c>
      <c r="X1195" s="143"/>
    </row>
    <row r="1196" spans="1:56" s="6" customFormat="1" ht="50.1" customHeight="1">
      <c r="A1196" s="102" t="s">
        <v>5290</v>
      </c>
      <c r="B1196" s="103" t="s">
        <v>5974</v>
      </c>
      <c r="C1196" s="143" t="s">
        <v>4173</v>
      </c>
      <c r="D1196" s="104" t="s">
        <v>4151</v>
      </c>
      <c r="E1196" s="143" t="s">
        <v>4174</v>
      </c>
      <c r="F1196" s="143"/>
      <c r="G1196" s="112" t="s">
        <v>4</v>
      </c>
      <c r="H1196" s="103">
        <v>0</v>
      </c>
      <c r="I1196" s="118">
        <v>590000000</v>
      </c>
      <c r="J1196" s="105" t="s">
        <v>5</v>
      </c>
      <c r="K1196" s="112" t="s">
        <v>4157</v>
      </c>
      <c r="L1196" s="112" t="s">
        <v>67</v>
      </c>
      <c r="M1196" s="112" t="s">
        <v>54</v>
      </c>
      <c r="N1196" s="125" t="s">
        <v>4158</v>
      </c>
      <c r="O1196" s="103" t="s">
        <v>3749</v>
      </c>
      <c r="P1196" s="110" t="s">
        <v>1602</v>
      </c>
      <c r="Q1196" s="110" t="s">
        <v>1204</v>
      </c>
      <c r="R1196" s="144">
        <v>60</v>
      </c>
      <c r="S1196" s="103">
        <v>535</v>
      </c>
      <c r="T1196" s="107">
        <f t="shared" si="131"/>
        <v>32100</v>
      </c>
      <c r="U1196" s="107">
        <f t="shared" si="132"/>
        <v>35952</v>
      </c>
      <c r="V1196" s="143"/>
      <c r="W1196" s="112">
        <v>2016</v>
      </c>
      <c r="X1196" s="143"/>
    </row>
    <row r="1197" spans="1:56" s="6" customFormat="1" ht="50.1" customHeight="1">
      <c r="A1197" s="102" t="s">
        <v>5291</v>
      </c>
      <c r="B1197" s="103" t="s">
        <v>5974</v>
      </c>
      <c r="C1197" s="143" t="s">
        <v>4200</v>
      </c>
      <c r="D1197" s="104" t="s">
        <v>4151</v>
      </c>
      <c r="E1197" s="103" t="s">
        <v>4201</v>
      </c>
      <c r="F1197" s="103" t="s">
        <v>4202</v>
      </c>
      <c r="G1197" s="169" t="s">
        <v>4</v>
      </c>
      <c r="H1197" s="103">
        <v>0</v>
      </c>
      <c r="I1197" s="118">
        <v>590000000</v>
      </c>
      <c r="J1197" s="105" t="s">
        <v>5</v>
      </c>
      <c r="K1197" s="112" t="s">
        <v>4199</v>
      </c>
      <c r="L1197" s="112" t="s">
        <v>5</v>
      </c>
      <c r="M1197" s="127" t="s">
        <v>54</v>
      </c>
      <c r="N1197" s="103" t="s">
        <v>1059</v>
      </c>
      <c r="O1197" s="112" t="s">
        <v>2102</v>
      </c>
      <c r="P1197" s="103">
        <v>168</v>
      </c>
      <c r="Q1197" s="103" t="s">
        <v>1727</v>
      </c>
      <c r="R1197" s="103">
        <v>15.12</v>
      </c>
      <c r="S1197" s="103">
        <f>410000</f>
        <v>410000</v>
      </c>
      <c r="T1197" s="107">
        <f t="shared" si="131"/>
        <v>6199200</v>
      </c>
      <c r="U1197" s="107">
        <f t="shared" si="132"/>
        <v>6943104.0000000009</v>
      </c>
      <c r="V1197" s="143"/>
      <c r="W1197" s="112">
        <v>2016</v>
      </c>
      <c r="X1197" s="143"/>
    </row>
    <row r="1198" spans="1:56" s="29" customFormat="1" ht="50.1" customHeight="1">
      <c r="A1198" s="271" t="s">
        <v>5292</v>
      </c>
      <c r="B1198" s="178" t="s">
        <v>5974</v>
      </c>
      <c r="C1198" s="239" t="s">
        <v>4203</v>
      </c>
      <c r="D1198" s="239" t="s">
        <v>4151</v>
      </c>
      <c r="E1198" s="239" t="s">
        <v>4204</v>
      </c>
      <c r="F1198" s="239" t="s">
        <v>4205</v>
      </c>
      <c r="G1198" s="178" t="s">
        <v>4</v>
      </c>
      <c r="H1198" s="178">
        <v>0</v>
      </c>
      <c r="I1198" s="180">
        <v>590000000</v>
      </c>
      <c r="J1198" s="272" t="s">
        <v>5</v>
      </c>
      <c r="K1198" s="273" t="s">
        <v>4199</v>
      </c>
      <c r="L1198" s="273" t="s">
        <v>5</v>
      </c>
      <c r="M1198" s="274" t="s">
        <v>54</v>
      </c>
      <c r="N1198" s="178" t="s">
        <v>1059</v>
      </c>
      <c r="O1198" s="273" t="s">
        <v>1260</v>
      </c>
      <c r="P1198" s="178">
        <v>168</v>
      </c>
      <c r="Q1198" s="178" t="s">
        <v>1727</v>
      </c>
      <c r="R1198" s="275">
        <v>1</v>
      </c>
      <c r="S1198" s="275">
        <v>1350000</v>
      </c>
      <c r="T1198" s="276">
        <v>0</v>
      </c>
      <c r="U1198" s="107">
        <f t="shared" si="132"/>
        <v>0</v>
      </c>
      <c r="V1198" s="277"/>
      <c r="W1198" s="273">
        <v>2016</v>
      </c>
      <c r="X1198" s="220" t="s">
        <v>6873</v>
      </c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</row>
    <row r="1199" spans="1:56" s="29" customFormat="1" ht="50.1" customHeight="1">
      <c r="A1199" s="64" t="s">
        <v>6856</v>
      </c>
      <c r="B1199" s="220" t="s">
        <v>5974</v>
      </c>
      <c r="C1199" s="221" t="s">
        <v>4203</v>
      </c>
      <c r="D1199" s="221" t="s">
        <v>4151</v>
      </c>
      <c r="E1199" s="221" t="s">
        <v>4204</v>
      </c>
      <c r="F1199" s="221" t="s">
        <v>4205</v>
      </c>
      <c r="G1199" s="220" t="s">
        <v>4</v>
      </c>
      <c r="H1199" s="220">
        <v>0</v>
      </c>
      <c r="I1199" s="278">
        <v>590000000</v>
      </c>
      <c r="J1199" s="258" t="s">
        <v>5</v>
      </c>
      <c r="K1199" s="222" t="s">
        <v>6</v>
      </c>
      <c r="L1199" s="222" t="s">
        <v>5</v>
      </c>
      <c r="M1199" s="70" t="s">
        <v>54</v>
      </c>
      <c r="N1199" s="220" t="s">
        <v>1059</v>
      </c>
      <c r="O1199" s="222" t="s">
        <v>1260</v>
      </c>
      <c r="P1199" s="220">
        <v>168</v>
      </c>
      <c r="Q1199" s="220" t="s">
        <v>1727</v>
      </c>
      <c r="R1199" s="225">
        <v>0.3</v>
      </c>
      <c r="S1199" s="225">
        <v>1780000</v>
      </c>
      <c r="T1199" s="226">
        <f t="shared" ref="T1199" si="135">R1199*S1199</f>
        <v>534000</v>
      </c>
      <c r="U1199" s="107">
        <f t="shared" si="132"/>
        <v>598080</v>
      </c>
      <c r="V1199" s="279"/>
      <c r="W1199" s="222">
        <v>2016</v>
      </c>
      <c r="X1199" s="280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</row>
    <row r="1200" spans="1:56" s="6" customFormat="1" ht="50.1" customHeight="1">
      <c r="A1200" s="102" t="s">
        <v>5293</v>
      </c>
      <c r="B1200" s="103" t="s">
        <v>5974</v>
      </c>
      <c r="C1200" s="143" t="s">
        <v>4206</v>
      </c>
      <c r="D1200" s="104" t="s">
        <v>4151</v>
      </c>
      <c r="E1200" s="103" t="s">
        <v>4207</v>
      </c>
      <c r="F1200" s="110" t="s">
        <v>4208</v>
      </c>
      <c r="G1200" s="169" t="s">
        <v>4</v>
      </c>
      <c r="H1200" s="103">
        <v>0</v>
      </c>
      <c r="I1200" s="118">
        <v>590000000</v>
      </c>
      <c r="J1200" s="105" t="s">
        <v>5</v>
      </c>
      <c r="K1200" s="112" t="s">
        <v>4199</v>
      </c>
      <c r="L1200" s="112" t="s">
        <v>5</v>
      </c>
      <c r="M1200" s="127" t="s">
        <v>54</v>
      </c>
      <c r="N1200" s="103" t="s">
        <v>1059</v>
      </c>
      <c r="O1200" s="112" t="s">
        <v>1260</v>
      </c>
      <c r="P1200" s="103">
        <v>166</v>
      </c>
      <c r="Q1200" s="103" t="s">
        <v>1204</v>
      </c>
      <c r="R1200" s="103">
        <v>1000</v>
      </c>
      <c r="S1200" s="103">
        <v>700</v>
      </c>
      <c r="T1200" s="107">
        <f t="shared" si="131"/>
        <v>700000</v>
      </c>
      <c r="U1200" s="107">
        <f t="shared" si="132"/>
        <v>784000.00000000012</v>
      </c>
      <c r="V1200" s="143"/>
      <c r="W1200" s="112">
        <v>2016</v>
      </c>
      <c r="X1200" s="143"/>
    </row>
    <row r="1201" spans="1:44" s="29" customFormat="1" ht="50.1" customHeight="1">
      <c r="A1201" s="64" t="s">
        <v>5294</v>
      </c>
      <c r="B1201" s="220" t="s">
        <v>5974</v>
      </c>
      <c r="C1201" s="221" t="s">
        <v>4209</v>
      </c>
      <c r="D1201" s="221" t="s">
        <v>4151</v>
      </c>
      <c r="E1201" s="221" t="s">
        <v>4210</v>
      </c>
      <c r="F1201" s="281" t="s">
        <v>4211</v>
      </c>
      <c r="G1201" s="220" t="s">
        <v>4</v>
      </c>
      <c r="H1201" s="220">
        <v>0</v>
      </c>
      <c r="I1201" s="278">
        <v>590000000</v>
      </c>
      <c r="J1201" s="258" t="s">
        <v>5</v>
      </c>
      <c r="K1201" s="222" t="s">
        <v>4199</v>
      </c>
      <c r="L1201" s="222" t="s">
        <v>5</v>
      </c>
      <c r="M1201" s="70" t="s">
        <v>54</v>
      </c>
      <c r="N1201" s="220" t="s">
        <v>1059</v>
      </c>
      <c r="O1201" s="222" t="s">
        <v>1260</v>
      </c>
      <c r="P1201" s="220">
        <v>166</v>
      </c>
      <c r="Q1201" s="220" t="s">
        <v>1204</v>
      </c>
      <c r="R1201" s="225">
        <v>1000</v>
      </c>
      <c r="S1201" s="225">
        <v>1100</v>
      </c>
      <c r="T1201" s="226">
        <v>0</v>
      </c>
      <c r="U1201" s="107">
        <f t="shared" si="132"/>
        <v>0</v>
      </c>
      <c r="V1201" s="279"/>
      <c r="W1201" s="222">
        <v>2016</v>
      </c>
      <c r="X1201" s="220" t="s">
        <v>6873</v>
      </c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</row>
    <row r="1202" spans="1:44" s="29" customFormat="1" ht="50.1" customHeight="1">
      <c r="A1202" s="64" t="s">
        <v>6857</v>
      </c>
      <c r="B1202" s="220" t="s">
        <v>5974</v>
      </c>
      <c r="C1202" s="221" t="s">
        <v>4209</v>
      </c>
      <c r="D1202" s="221" t="s">
        <v>4151</v>
      </c>
      <c r="E1202" s="221" t="s">
        <v>4210</v>
      </c>
      <c r="F1202" s="281" t="s">
        <v>4211</v>
      </c>
      <c r="G1202" s="220" t="s">
        <v>4</v>
      </c>
      <c r="H1202" s="220">
        <v>0</v>
      </c>
      <c r="I1202" s="278">
        <v>590000000</v>
      </c>
      <c r="J1202" s="258" t="s">
        <v>5</v>
      </c>
      <c r="K1202" s="222" t="s">
        <v>6</v>
      </c>
      <c r="L1202" s="222" t="s">
        <v>5</v>
      </c>
      <c r="M1202" s="70" t="s">
        <v>54</v>
      </c>
      <c r="N1202" s="220" t="s">
        <v>1059</v>
      </c>
      <c r="O1202" s="222" t="s">
        <v>1260</v>
      </c>
      <c r="P1202" s="220">
        <v>166</v>
      </c>
      <c r="Q1202" s="220" t="s">
        <v>1204</v>
      </c>
      <c r="R1202" s="225">
        <v>300</v>
      </c>
      <c r="S1202" s="225">
        <v>1440</v>
      </c>
      <c r="T1202" s="226">
        <f t="shared" ref="T1202" si="136">R1202*S1202</f>
        <v>432000</v>
      </c>
      <c r="U1202" s="107">
        <f t="shared" si="132"/>
        <v>483840.00000000006</v>
      </c>
      <c r="V1202" s="279"/>
      <c r="W1202" s="222">
        <v>2016</v>
      </c>
      <c r="X1202" s="280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</row>
    <row r="1203" spans="1:44" s="6" customFormat="1" ht="50.1" customHeight="1">
      <c r="A1203" s="102" t="s">
        <v>5295</v>
      </c>
      <c r="B1203" s="103" t="s">
        <v>5974</v>
      </c>
      <c r="C1203" s="238" t="s">
        <v>606</v>
      </c>
      <c r="D1203" s="104" t="s">
        <v>607</v>
      </c>
      <c r="E1203" s="104" t="s">
        <v>608</v>
      </c>
      <c r="F1203" s="114" t="s">
        <v>609</v>
      </c>
      <c r="G1203" s="114" t="s">
        <v>4</v>
      </c>
      <c r="H1203" s="103">
        <v>0</v>
      </c>
      <c r="I1203" s="114">
        <v>590000000</v>
      </c>
      <c r="J1203" s="105" t="s">
        <v>5</v>
      </c>
      <c r="K1203" s="114" t="s">
        <v>610</v>
      </c>
      <c r="L1203" s="105" t="s">
        <v>67</v>
      </c>
      <c r="M1203" s="114" t="s">
        <v>201</v>
      </c>
      <c r="N1203" s="114" t="s">
        <v>611</v>
      </c>
      <c r="O1203" s="282" t="s">
        <v>35</v>
      </c>
      <c r="P1203" s="283">
        <v>796</v>
      </c>
      <c r="Q1203" s="283" t="s">
        <v>57</v>
      </c>
      <c r="R1203" s="284">
        <v>24</v>
      </c>
      <c r="S1203" s="198">
        <v>4910.71</v>
      </c>
      <c r="T1203" s="107">
        <f t="shared" si="131"/>
        <v>117857.04000000001</v>
      </c>
      <c r="U1203" s="107">
        <f t="shared" si="132"/>
        <v>131999.88480000003</v>
      </c>
      <c r="V1203" s="283"/>
      <c r="W1203" s="112">
        <v>2016</v>
      </c>
      <c r="X1203" s="103"/>
    </row>
    <row r="1204" spans="1:44" s="6" customFormat="1" ht="50.1" customHeight="1">
      <c r="A1204" s="102" t="s">
        <v>5296</v>
      </c>
      <c r="B1204" s="103" t="s">
        <v>5974</v>
      </c>
      <c r="C1204" s="117" t="s">
        <v>2797</v>
      </c>
      <c r="D1204" s="104" t="s">
        <v>2798</v>
      </c>
      <c r="E1204" s="117" t="s">
        <v>2799</v>
      </c>
      <c r="F1204" s="117" t="s">
        <v>2765</v>
      </c>
      <c r="G1204" s="118" t="s">
        <v>4</v>
      </c>
      <c r="H1204" s="103">
        <v>0</v>
      </c>
      <c r="I1204" s="120" t="s">
        <v>13</v>
      </c>
      <c r="J1204" s="105" t="s">
        <v>5</v>
      </c>
      <c r="K1204" s="105" t="s">
        <v>2800</v>
      </c>
      <c r="L1204" s="120" t="s">
        <v>93</v>
      </c>
      <c r="M1204" s="118" t="s">
        <v>54</v>
      </c>
      <c r="N1204" s="120" t="s">
        <v>55</v>
      </c>
      <c r="O1204" s="118">
        <v>100</v>
      </c>
      <c r="P1204" s="118">
        <v>839</v>
      </c>
      <c r="Q1204" s="120" t="s">
        <v>318</v>
      </c>
      <c r="R1204" s="121">
        <v>6</v>
      </c>
      <c r="S1204" s="121">
        <v>6500</v>
      </c>
      <c r="T1204" s="107">
        <f t="shared" si="131"/>
        <v>39000</v>
      </c>
      <c r="U1204" s="107">
        <f t="shared" si="132"/>
        <v>43680.000000000007</v>
      </c>
      <c r="V1204" s="162"/>
      <c r="W1204" s="112">
        <v>2016</v>
      </c>
      <c r="X1204" s="123"/>
    </row>
    <row r="1205" spans="1:44" s="6" customFormat="1" ht="50.1" customHeight="1">
      <c r="A1205" s="102" t="s">
        <v>5297</v>
      </c>
      <c r="B1205" s="103" t="s">
        <v>5974</v>
      </c>
      <c r="C1205" s="117" t="s">
        <v>2801</v>
      </c>
      <c r="D1205" s="104" t="s">
        <v>2798</v>
      </c>
      <c r="E1205" s="117" t="s">
        <v>2802</v>
      </c>
      <c r="F1205" s="117" t="s">
        <v>2761</v>
      </c>
      <c r="G1205" s="118" t="s">
        <v>4</v>
      </c>
      <c r="H1205" s="103">
        <v>0</v>
      </c>
      <c r="I1205" s="120" t="s">
        <v>13</v>
      </c>
      <c r="J1205" s="105" t="s">
        <v>5</v>
      </c>
      <c r="K1205" s="105" t="s">
        <v>2800</v>
      </c>
      <c r="L1205" s="120" t="s">
        <v>93</v>
      </c>
      <c r="M1205" s="118" t="s">
        <v>54</v>
      </c>
      <c r="N1205" s="120" t="s">
        <v>55</v>
      </c>
      <c r="O1205" s="118">
        <v>100</v>
      </c>
      <c r="P1205" s="118" t="s">
        <v>871</v>
      </c>
      <c r="Q1205" s="120" t="s">
        <v>57</v>
      </c>
      <c r="R1205" s="121">
        <v>6</v>
      </c>
      <c r="S1205" s="121">
        <v>4000</v>
      </c>
      <c r="T1205" s="107">
        <f t="shared" si="131"/>
        <v>24000</v>
      </c>
      <c r="U1205" s="107">
        <f t="shared" si="132"/>
        <v>26880.000000000004</v>
      </c>
      <c r="V1205" s="162"/>
      <c r="W1205" s="112">
        <v>2016</v>
      </c>
      <c r="X1205" s="123"/>
    </row>
    <row r="1206" spans="1:44" s="6" customFormat="1" ht="50.1" customHeight="1">
      <c r="A1206" s="102" t="s">
        <v>5298</v>
      </c>
      <c r="B1206" s="103" t="s">
        <v>5974</v>
      </c>
      <c r="C1206" s="117" t="s">
        <v>2803</v>
      </c>
      <c r="D1206" s="104" t="s">
        <v>2798</v>
      </c>
      <c r="E1206" s="117" t="s">
        <v>2804</v>
      </c>
      <c r="F1206" s="117" t="s">
        <v>2765</v>
      </c>
      <c r="G1206" s="118" t="s">
        <v>4</v>
      </c>
      <c r="H1206" s="103">
        <v>0</v>
      </c>
      <c r="I1206" s="120" t="s">
        <v>13</v>
      </c>
      <c r="J1206" s="105" t="s">
        <v>5</v>
      </c>
      <c r="K1206" s="105" t="s">
        <v>2800</v>
      </c>
      <c r="L1206" s="120" t="s">
        <v>93</v>
      </c>
      <c r="M1206" s="118" t="s">
        <v>54</v>
      </c>
      <c r="N1206" s="120" t="s">
        <v>55</v>
      </c>
      <c r="O1206" s="118">
        <v>100</v>
      </c>
      <c r="P1206" s="118" t="s">
        <v>871</v>
      </c>
      <c r="Q1206" s="120" t="s">
        <v>57</v>
      </c>
      <c r="R1206" s="121">
        <v>10</v>
      </c>
      <c r="S1206" s="121">
        <v>500</v>
      </c>
      <c r="T1206" s="107">
        <f t="shared" si="131"/>
        <v>5000</v>
      </c>
      <c r="U1206" s="107">
        <f t="shared" si="132"/>
        <v>5600.0000000000009</v>
      </c>
      <c r="V1206" s="162"/>
      <c r="W1206" s="112">
        <v>2016</v>
      </c>
      <c r="X1206" s="123"/>
    </row>
    <row r="1207" spans="1:44" s="6" customFormat="1" ht="50.1" customHeight="1">
      <c r="A1207" s="102" t="s">
        <v>5299</v>
      </c>
      <c r="B1207" s="103" t="s">
        <v>5974</v>
      </c>
      <c r="C1207" s="117" t="s">
        <v>2805</v>
      </c>
      <c r="D1207" s="104" t="s">
        <v>2798</v>
      </c>
      <c r="E1207" s="117" t="s">
        <v>2806</v>
      </c>
      <c r="F1207" s="117" t="s">
        <v>2761</v>
      </c>
      <c r="G1207" s="118" t="s">
        <v>4</v>
      </c>
      <c r="H1207" s="103">
        <v>0</v>
      </c>
      <c r="I1207" s="120" t="s">
        <v>13</v>
      </c>
      <c r="J1207" s="105" t="s">
        <v>5</v>
      </c>
      <c r="K1207" s="105" t="s">
        <v>2800</v>
      </c>
      <c r="L1207" s="120" t="s">
        <v>93</v>
      </c>
      <c r="M1207" s="118" t="s">
        <v>54</v>
      </c>
      <c r="N1207" s="120" t="s">
        <v>55</v>
      </c>
      <c r="O1207" s="118">
        <v>100</v>
      </c>
      <c r="P1207" s="118" t="s">
        <v>871</v>
      </c>
      <c r="Q1207" s="120" t="s">
        <v>57</v>
      </c>
      <c r="R1207" s="121">
        <v>10</v>
      </c>
      <c r="S1207" s="121">
        <v>2500</v>
      </c>
      <c r="T1207" s="107">
        <f t="shared" si="131"/>
        <v>25000</v>
      </c>
      <c r="U1207" s="107">
        <f t="shared" si="132"/>
        <v>28000.000000000004</v>
      </c>
      <c r="V1207" s="162"/>
      <c r="W1207" s="112">
        <v>2016</v>
      </c>
      <c r="X1207" s="123"/>
    </row>
    <row r="1208" spans="1:44" s="29" customFormat="1" ht="50.1" customHeight="1">
      <c r="A1208" s="57" t="s">
        <v>5300</v>
      </c>
      <c r="B1208" s="103" t="s">
        <v>5974</v>
      </c>
      <c r="C1208" s="104" t="s">
        <v>2082</v>
      </c>
      <c r="D1208" s="104" t="s">
        <v>2083</v>
      </c>
      <c r="E1208" s="104" t="s">
        <v>2084</v>
      </c>
      <c r="F1208" s="104" t="s">
        <v>2085</v>
      </c>
      <c r="G1208" s="103" t="s">
        <v>4</v>
      </c>
      <c r="H1208" s="103">
        <v>0</v>
      </c>
      <c r="I1208" s="105">
        <v>590000000</v>
      </c>
      <c r="J1208" s="112" t="s">
        <v>5</v>
      </c>
      <c r="K1208" s="103" t="s">
        <v>422</v>
      </c>
      <c r="L1208" s="112" t="s">
        <v>67</v>
      </c>
      <c r="M1208" s="103" t="s">
        <v>201</v>
      </c>
      <c r="N1208" s="103" t="s">
        <v>2086</v>
      </c>
      <c r="O1208" s="103" t="s">
        <v>35</v>
      </c>
      <c r="P1208" s="112">
        <v>166</v>
      </c>
      <c r="Q1208" s="103" t="s">
        <v>1204</v>
      </c>
      <c r="R1208" s="106">
        <v>5000</v>
      </c>
      <c r="S1208" s="106">
        <v>125</v>
      </c>
      <c r="T1208" s="107">
        <v>0</v>
      </c>
      <c r="U1208" s="107">
        <f>T1208*1.12</f>
        <v>0</v>
      </c>
      <c r="V1208" s="108"/>
      <c r="W1208" s="112">
        <v>2016</v>
      </c>
      <c r="X1208" s="103" t="s">
        <v>6872</v>
      </c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</row>
    <row r="1209" spans="1:44" s="29" customFormat="1" ht="50.1" customHeight="1">
      <c r="A1209" s="57" t="s">
        <v>6854</v>
      </c>
      <c r="B1209" s="103" t="s">
        <v>5974</v>
      </c>
      <c r="C1209" s="104" t="s">
        <v>2082</v>
      </c>
      <c r="D1209" s="104" t="s">
        <v>2083</v>
      </c>
      <c r="E1209" s="104" t="s">
        <v>2084</v>
      </c>
      <c r="F1209" s="104" t="s">
        <v>2085</v>
      </c>
      <c r="G1209" s="103" t="s">
        <v>62</v>
      </c>
      <c r="H1209" s="103">
        <v>10</v>
      </c>
      <c r="I1209" s="105">
        <v>590000000</v>
      </c>
      <c r="J1209" s="112" t="s">
        <v>5</v>
      </c>
      <c r="K1209" s="103" t="s">
        <v>422</v>
      </c>
      <c r="L1209" s="112" t="s">
        <v>67</v>
      </c>
      <c r="M1209" s="127" t="s">
        <v>54</v>
      </c>
      <c r="N1209" s="127" t="s">
        <v>6855</v>
      </c>
      <c r="O1209" s="130" t="s">
        <v>2102</v>
      </c>
      <c r="P1209" s="112">
        <v>166</v>
      </c>
      <c r="Q1209" s="103" t="s">
        <v>1204</v>
      </c>
      <c r="R1209" s="106">
        <v>5000</v>
      </c>
      <c r="S1209" s="285">
        <v>116.08</v>
      </c>
      <c r="T1209" s="107">
        <f t="shared" ref="T1209" si="137">R1209*S1209</f>
        <v>580400</v>
      </c>
      <c r="U1209" s="107">
        <f>T1209*1.12</f>
        <v>650048.00000000012</v>
      </c>
      <c r="V1209" s="153" t="s">
        <v>777</v>
      </c>
      <c r="W1209" s="112">
        <v>2016</v>
      </c>
      <c r="X1209" s="103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</row>
    <row r="1210" spans="1:44" s="6" customFormat="1" ht="50.1" customHeight="1">
      <c r="A1210" s="102" t="s">
        <v>5301</v>
      </c>
      <c r="B1210" s="103" t="s">
        <v>5974</v>
      </c>
      <c r="C1210" s="104" t="s">
        <v>1749</v>
      </c>
      <c r="D1210" s="104" t="s">
        <v>1750</v>
      </c>
      <c r="E1210" s="104" t="s">
        <v>1751</v>
      </c>
      <c r="F1210" s="104" t="s">
        <v>1752</v>
      </c>
      <c r="G1210" s="104" t="s">
        <v>62</v>
      </c>
      <c r="H1210" s="103">
        <v>10</v>
      </c>
      <c r="I1210" s="105">
        <v>590000000</v>
      </c>
      <c r="J1210" s="105" t="s">
        <v>5</v>
      </c>
      <c r="K1210" s="104" t="s">
        <v>1740</v>
      </c>
      <c r="L1210" s="105" t="s">
        <v>67</v>
      </c>
      <c r="M1210" s="104" t="s">
        <v>54</v>
      </c>
      <c r="N1210" s="104" t="s">
        <v>1938</v>
      </c>
      <c r="O1210" s="104" t="s">
        <v>56</v>
      </c>
      <c r="P1210" s="105" t="s">
        <v>871</v>
      </c>
      <c r="Q1210" s="104" t="s">
        <v>57</v>
      </c>
      <c r="R1210" s="106">
        <v>425</v>
      </c>
      <c r="S1210" s="106">
        <v>170</v>
      </c>
      <c r="T1210" s="107">
        <f t="shared" si="131"/>
        <v>72250</v>
      </c>
      <c r="U1210" s="107">
        <f t="shared" si="132"/>
        <v>80920.000000000015</v>
      </c>
      <c r="V1210" s="108" t="s">
        <v>777</v>
      </c>
      <c r="W1210" s="112">
        <v>2016</v>
      </c>
      <c r="X1210" s="103"/>
    </row>
    <row r="1211" spans="1:44" s="6" customFormat="1" ht="50.1" customHeight="1">
      <c r="A1211" s="102" t="s">
        <v>5302</v>
      </c>
      <c r="B1211" s="103" t="s">
        <v>5974</v>
      </c>
      <c r="C1211" s="104" t="s">
        <v>1749</v>
      </c>
      <c r="D1211" s="104" t="s">
        <v>1750</v>
      </c>
      <c r="E1211" s="104" t="s">
        <v>1751</v>
      </c>
      <c r="F1211" s="104" t="s">
        <v>1753</v>
      </c>
      <c r="G1211" s="104" t="s">
        <v>62</v>
      </c>
      <c r="H1211" s="103">
        <v>10</v>
      </c>
      <c r="I1211" s="105">
        <v>590000000</v>
      </c>
      <c r="J1211" s="105" t="s">
        <v>5</v>
      </c>
      <c r="K1211" s="104" t="s">
        <v>1740</v>
      </c>
      <c r="L1211" s="105" t="s">
        <v>67</v>
      </c>
      <c r="M1211" s="104" t="s">
        <v>54</v>
      </c>
      <c r="N1211" s="104" t="s">
        <v>1938</v>
      </c>
      <c r="O1211" s="104" t="s">
        <v>56</v>
      </c>
      <c r="P1211" s="105" t="s">
        <v>871</v>
      </c>
      <c r="Q1211" s="104" t="s">
        <v>57</v>
      </c>
      <c r="R1211" s="106">
        <v>452</v>
      </c>
      <c r="S1211" s="106">
        <v>90</v>
      </c>
      <c r="T1211" s="107">
        <f t="shared" si="131"/>
        <v>40680</v>
      </c>
      <c r="U1211" s="107">
        <f t="shared" si="132"/>
        <v>45561.600000000006</v>
      </c>
      <c r="V1211" s="108" t="s">
        <v>777</v>
      </c>
      <c r="W1211" s="112">
        <v>2016</v>
      </c>
      <c r="X1211" s="103"/>
    </row>
    <row r="1212" spans="1:44" s="6" customFormat="1" ht="50.1" customHeight="1">
      <c r="A1212" s="102" t="s">
        <v>5303</v>
      </c>
      <c r="B1212" s="103" t="s">
        <v>5974</v>
      </c>
      <c r="C1212" s="104" t="s">
        <v>1749</v>
      </c>
      <c r="D1212" s="104" t="s">
        <v>1750</v>
      </c>
      <c r="E1212" s="104" t="s">
        <v>1751</v>
      </c>
      <c r="F1212" s="104" t="s">
        <v>1754</v>
      </c>
      <c r="G1212" s="104" t="s">
        <v>62</v>
      </c>
      <c r="H1212" s="103">
        <v>10</v>
      </c>
      <c r="I1212" s="105">
        <v>590000000</v>
      </c>
      <c r="J1212" s="105" t="s">
        <v>5</v>
      </c>
      <c r="K1212" s="104" t="s">
        <v>1740</v>
      </c>
      <c r="L1212" s="105" t="s">
        <v>67</v>
      </c>
      <c r="M1212" s="104" t="s">
        <v>54</v>
      </c>
      <c r="N1212" s="104" t="s">
        <v>1938</v>
      </c>
      <c r="O1212" s="104" t="s">
        <v>56</v>
      </c>
      <c r="P1212" s="105" t="s">
        <v>871</v>
      </c>
      <c r="Q1212" s="104" t="s">
        <v>57</v>
      </c>
      <c r="R1212" s="106">
        <v>96</v>
      </c>
      <c r="S1212" s="106">
        <v>617.5</v>
      </c>
      <c r="T1212" s="107">
        <f t="shared" ref="T1212:T1277" si="138">R1212*S1212</f>
        <v>59280</v>
      </c>
      <c r="U1212" s="107">
        <f t="shared" ref="U1212:U1277" si="139">T1212*1.12</f>
        <v>66393.600000000006</v>
      </c>
      <c r="V1212" s="108" t="s">
        <v>777</v>
      </c>
      <c r="W1212" s="112">
        <v>2016</v>
      </c>
      <c r="X1212" s="103"/>
    </row>
    <row r="1213" spans="1:44" s="6" customFormat="1" ht="50.1" customHeight="1">
      <c r="A1213" s="102" t="s">
        <v>5304</v>
      </c>
      <c r="B1213" s="103" t="s">
        <v>5974</v>
      </c>
      <c r="C1213" s="104" t="s">
        <v>1749</v>
      </c>
      <c r="D1213" s="104" t="s">
        <v>1750</v>
      </c>
      <c r="E1213" s="104" t="s">
        <v>1751</v>
      </c>
      <c r="F1213" s="104" t="s">
        <v>1831</v>
      </c>
      <c r="G1213" s="104" t="s">
        <v>62</v>
      </c>
      <c r="H1213" s="103">
        <v>10</v>
      </c>
      <c r="I1213" s="105">
        <v>590000000</v>
      </c>
      <c r="J1213" s="105" t="s">
        <v>5</v>
      </c>
      <c r="K1213" s="104" t="s">
        <v>1740</v>
      </c>
      <c r="L1213" s="105" t="s">
        <v>67</v>
      </c>
      <c r="M1213" s="104" t="s">
        <v>54</v>
      </c>
      <c r="N1213" s="104" t="s">
        <v>1938</v>
      </c>
      <c r="O1213" s="104" t="s">
        <v>56</v>
      </c>
      <c r="P1213" s="105" t="s">
        <v>871</v>
      </c>
      <c r="Q1213" s="104" t="s">
        <v>57</v>
      </c>
      <c r="R1213" s="106">
        <v>300</v>
      </c>
      <c r="S1213" s="106">
        <v>167</v>
      </c>
      <c r="T1213" s="107">
        <f t="shared" si="138"/>
        <v>50100</v>
      </c>
      <c r="U1213" s="107">
        <f t="shared" si="139"/>
        <v>56112.000000000007</v>
      </c>
      <c r="V1213" s="108" t="s">
        <v>777</v>
      </c>
      <c r="W1213" s="112">
        <v>2016</v>
      </c>
      <c r="X1213" s="103"/>
    </row>
    <row r="1214" spans="1:44" s="6" customFormat="1" ht="50.1" customHeight="1">
      <c r="A1214" s="102" t="s">
        <v>5305</v>
      </c>
      <c r="B1214" s="103" t="s">
        <v>5974</v>
      </c>
      <c r="C1214" s="104" t="s">
        <v>1749</v>
      </c>
      <c r="D1214" s="104" t="s">
        <v>1750</v>
      </c>
      <c r="E1214" s="104" t="s">
        <v>1751</v>
      </c>
      <c r="F1214" s="104" t="s">
        <v>1832</v>
      </c>
      <c r="G1214" s="104" t="s">
        <v>62</v>
      </c>
      <c r="H1214" s="103">
        <v>10</v>
      </c>
      <c r="I1214" s="105">
        <v>590000000</v>
      </c>
      <c r="J1214" s="105" t="s">
        <v>5</v>
      </c>
      <c r="K1214" s="104" t="s">
        <v>1740</v>
      </c>
      <c r="L1214" s="105" t="s">
        <v>67</v>
      </c>
      <c r="M1214" s="104" t="s">
        <v>54</v>
      </c>
      <c r="N1214" s="104" t="s">
        <v>1938</v>
      </c>
      <c r="O1214" s="104" t="s">
        <v>56</v>
      </c>
      <c r="P1214" s="105" t="s">
        <v>871</v>
      </c>
      <c r="Q1214" s="104" t="s">
        <v>57</v>
      </c>
      <c r="R1214" s="106">
        <v>1100</v>
      </c>
      <c r="S1214" s="106">
        <v>280</v>
      </c>
      <c r="T1214" s="107">
        <f t="shared" si="138"/>
        <v>308000</v>
      </c>
      <c r="U1214" s="107">
        <f t="shared" si="139"/>
        <v>344960.00000000006</v>
      </c>
      <c r="V1214" s="108" t="s">
        <v>777</v>
      </c>
      <c r="W1214" s="112">
        <v>2016</v>
      </c>
      <c r="X1214" s="103"/>
    </row>
    <row r="1215" spans="1:44" s="6" customFormat="1" ht="50.1" customHeight="1">
      <c r="A1215" s="102" t="s">
        <v>5306</v>
      </c>
      <c r="B1215" s="103" t="s">
        <v>5974</v>
      </c>
      <c r="C1215" s="104" t="s">
        <v>1833</v>
      </c>
      <c r="D1215" s="104" t="s">
        <v>1750</v>
      </c>
      <c r="E1215" s="104" t="s">
        <v>1834</v>
      </c>
      <c r="F1215" s="104" t="s">
        <v>1835</v>
      </c>
      <c r="G1215" s="104" t="s">
        <v>62</v>
      </c>
      <c r="H1215" s="103">
        <v>10</v>
      </c>
      <c r="I1215" s="105">
        <v>590000000</v>
      </c>
      <c r="J1215" s="105" t="s">
        <v>5</v>
      </c>
      <c r="K1215" s="104" t="s">
        <v>1740</v>
      </c>
      <c r="L1215" s="105" t="s">
        <v>67</v>
      </c>
      <c r="M1215" s="104" t="s">
        <v>54</v>
      </c>
      <c r="N1215" s="239" t="s">
        <v>1938</v>
      </c>
      <c r="O1215" s="239" t="s">
        <v>56</v>
      </c>
      <c r="P1215" s="105" t="s">
        <v>186</v>
      </c>
      <c r="Q1215" s="104" t="s">
        <v>187</v>
      </c>
      <c r="R1215" s="106">
        <v>3000</v>
      </c>
      <c r="S1215" s="106">
        <v>20</v>
      </c>
      <c r="T1215" s="107">
        <f t="shared" si="138"/>
        <v>60000</v>
      </c>
      <c r="U1215" s="107">
        <f t="shared" si="139"/>
        <v>67200</v>
      </c>
      <c r="V1215" s="108" t="s">
        <v>777</v>
      </c>
      <c r="W1215" s="112">
        <v>2016</v>
      </c>
      <c r="X1215" s="103"/>
    </row>
    <row r="1216" spans="1:44" s="6" customFormat="1" ht="50.1" customHeight="1">
      <c r="A1216" s="102" t="s">
        <v>5307</v>
      </c>
      <c r="B1216" s="103" t="s">
        <v>5974</v>
      </c>
      <c r="C1216" s="104" t="s">
        <v>1833</v>
      </c>
      <c r="D1216" s="104" t="s">
        <v>1750</v>
      </c>
      <c r="E1216" s="104" t="s">
        <v>1834</v>
      </c>
      <c r="F1216" s="104" t="s">
        <v>1856</v>
      </c>
      <c r="G1216" s="104" t="s">
        <v>62</v>
      </c>
      <c r="H1216" s="103">
        <v>10</v>
      </c>
      <c r="I1216" s="105">
        <v>590000000</v>
      </c>
      <c r="J1216" s="105" t="s">
        <v>5</v>
      </c>
      <c r="K1216" s="104" t="s">
        <v>1740</v>
      </c>
      <c r="L1216" s="105" t="s">
        <v>67</v>
      </c>
      <c r="M1216" s="104" t="s">
        <v>54</v>
      </c>
      <c r="N1216" s="104" t="s">
        <v>1938</v>
      </c>
      <c r="O1216" s="104" t="s">
        <v>56</v>
      </c>
      <c r="P1216" s="105" t="s">
        <v>186</v>
      </c>
      <c r="Q1216" s="104" t="s">
        <v>187</v>
      </c>
      <c r="R1216" s="106">
        <v>45</v>
      </c>
      <c r="S1216" s="106">
        <v>288.60000000000002</v>
      </c>
      <c r="T1216" s="107">
        <f t="shared" si="138"/>
        <v>12987.000000000002</v>
      </c>
      <c r="U1216" s="107">
        <f t="shared" si="139"/>
        <v>14545.440000000004</v>
      </c>
      <c r="V1216" s="108" t="s">
        <v>777</v>
      </c>
      <c r="W1216" s="112">
        <v>2016</v>
      </c>
      <c r="X1216" s="103"/>
    </row>
    <row r="1217" spans="1:24" s="6" customFormat="1" ht="50.1" customHeight="1">
      <c r="A1217" s="102" t="s">
        <v>5308</v>
      </c>
      <c r="B1217" s="103" t="s">
        <v>5974</v>
      </c>
      <c r="C1217" s="104" t="s">
        <v>1833</v>
      </c>
      <c r="D1217" s="104" t="s">
        <v>1750</v>
      </c>
      <c r="E1217" s="104" t="s">
        <v>1834</v>
      </c>
      <c r="F1217" s="104" t="s">
        <v>1926</v>
      </c>
      <c r="G1217" s="104" t="s">
        <v>62</v>
      </c>
      <c r="H1217" s="103">
        <v>10</v>
      </c>
      <c r="I1217" s="105">
        <v>590000000</v>
      </c>
      <c r="J1217" s="105" t="s">
        <v>5</v>
      </c>
      <c r="K1217" s="104" t="s">
        <v>1740</v>
      </c>
      <c r="L1217" s="105" t="s">
        <v>67</v>
      </c>
      <c r="M1217" s="104" t="s">
        <v>54</v>
      </c>
      <c r="N1217" s="104" t="s">
        <v>1938</v>
      </c>
      <c r="O1217" s="104" t="s">
        <v>56</v>
      </c>
      <c r="P1217" s="105" t="s">
        <v>186</v>
      </c>
      <c r="Q1217" s="104" t="s">
        <v>187</v>
      </c>
      <c r="R1217" s="106">
        <v>70</v>
      </c>
      <c r="S1217" s="106">
        <v>250</v>
      </c>
      <c r="T1217" s="107">
        <f t="shared" si="138"/>
        <v>17500</v>
      </c>
      <c r="U1217" s="107">
        <f t="shared" si="139"/>
        <v>19600.000000000004</v>
      </c>
      <c r="V1217" s="108" t="s">
        <v>777</v>
      </c>
      <c r="W1217" s="112">
        <v>2016</v>
      </c>
      <c r="X1217" s="103"/>
    </row>
    <row r="1218" spans="1:24" s="6" customFormat="1" ht="50.1" customHeight="1">
      <c r="A1218" s="102" t="s">
        <v>5309</v>
      </c>
      <c r="B1218" s="103" t="s">
        <v>5974</v>
      </c>
      <c r="C1218" s="104" t="s">
        <v>260</v>
      </c>
      <c r="D1218" s="104" t="s">
        <v>261</v>
      </c>
      <c r="E1218" s="104" t="s">
        <v>262</v>
      </c>
      <c r="F1218" s="105" t="s">
        <v>263</v>
      </c>
      <c r="G1218" s="105" t="s">
        <v>4</v>
      </c>
      <c r="H1218" s="103">
        <v>0</v>
      </c>
      <c r="I1218" s="113">
        <v>590000000</v>
      </c>
      <c r="J1218" s="105" t="s">
        <v>5</v>
      </c>
      <c r="K1218" s="105" t="s">
        <v>264</v>
      </c>
      <c r="L1218" s="105" t="s">
        <v>67</v>
      </c>
      <c r="M1218" s="114" t="s">
        <v>144</v>
      </c>
      <c r="N1218" s="105" t="s">
        <v>145</v>
      </c>
      <c r="O1218" s="105" t="s">
        <v>146</v>
      </c>
      <c r="P1218" s="105">
        <v>796</v>
      </c>
      <c r="Q1218" s="105" t="s">
        <v>57</v>
      </c>
      <c r="R1218" s="115">
        <v>3</v>
      </c>
      <c r="S1218" s="115">
        <v>24800</v>
      </c>
      <c r="T1218" s="107">
        <f t="shared" si="138"/>
        <v>74400</v>
      </c>
      <c r="U1218" s="107">
        <f t="shared" si="139"/>
        <v>83328.000000000015</v>
      </c>
      <c r="V1218" s="105"/>
      <c r="W1218" s="112">
        <v>2016</v>
      </c>
      <c r="X1218" s="103"/>
    </row>
    <row r="1219" spans="1:24" s="6" customFormat="1" ht="50.1" customHeight="1">
      <c r="A1219" s="102" t="s">
        <v>5310</v>
      </c>
      <c r="B1219" s="103" t="s">
        <v>5974</v>
      </c>
      <c r="C1219" s="104" t="s">
        <v>265</v>
      </c>
      <c r="D1219" s="104" t="s">
        <v>261</v>
      </c>
      <c r="E1219" s="104" t="s">
        <v>266</v>
      </c>
      <c r="F1219" s="105" t="s">
        <v>263</v>
      </c>
      <c r="G1219" s="105" t="s">
        <v>4</v>
      </c>
      <c r="H1219" s="103">
        <v>0</v>
      </c>
      <c r="I1219" s="113">
        <v>590000000</v>
      </c>
      <c r="J1219" s="105" t="s">
        <v>5</v>
      </c>
      <c r="K1219" s="105" t="s">
        <v>193</v>
      </c>
      <c r="L1219" s="105" t="s">
        <v>67</v>
      </c>
      <c r="M1219" s="114" t="s">
        <v>144</v>
      </c>
      <c r="N1219" s="105" t="s">
        <v>145</v>
      </c>
      <c r="O1219" s="105" t="s">
        <v>146</v>
      </c>
      <c r="P1219" s="105">
        <v>796</v>
      </c>
      <c r="Q1219" s="105" t="s">
        <v>57</v>
      </c>
      <c r="R1219" s="115">
        <v>2</v>
      </c>
      <c r="S1219" s="115">
        <v>66900</v>
      </c>
      <c r="T1219" s="107">
        <f t="shared" si="138"/>
        <v>133800</v>
      </c>
      <c r="U1219" s="107">
        <f t="shared" si="139"/>
        <v>149856</v>
      </c>
      <c r="V1219" s="105"/>
      <c r="W1219" s="112">
        <v>2016</v>
      </c>
      <c r="X1219" s="103"/>
    </row>
    <row r="1220" spans="1:24" s="6" customFormat="1" ht="50.1" customHeight="1">
      <c r="A1220" s="102" t="s">
        <v>5311</v>
      </c>
      <c r="B1220" s="103" t="s">
        <v>5974</v>
      </c>
      <c r="C1220" s="104" t="s">
        <v>260</v>
      </c>
      <c r="D1220" s="104" t="s">
        <v>261</v>
      </c>
      <c r="E1220" s="104" t="s">
        <v>262</v>
      </c>
      <c r="F1220" s="105" t="s">
        <v>263</v>
      </c>
      <c r="G1220" s="105" t="s">
        <v>4</v>
      </c>
      <c r="H1220" s="103">
        <v>0</v>
      </c>
      <c r="I1220" s="113">
        <v>590000000</v>
      </c>
      <c r="J1220" s="105" t="s">
        <v>5</v>
      </c>
      <c r="K1220" s="105" t="s">
        <v>264</v>
      </c>
      <c r="L1220" s="105" t="s">
        <v>67</v>
      </c>
      <c r="M1220" s="114" t="s">
        <v>144</v>
      </c>
      <c r="N1220" s="105" t="s">
        <v>145</v>
      </c>
      <c r="O1220" s="105" t="s">
        <v>146</v>
      </c>
      <c r="P1220" s="105">
        <v>796</v>
      </c>
      <c r="Q1220" s="105" t="s">
        <v>57</v>
      </c>
      <c r="R1220" s="115">
        <v>3</v>
      </c>
      <c r="S1220" s="115">
        <v>31200</v>
      </c>
      <c r="T1220" s="107">
        <f t="shared" si="138"/>
        <v>93600</v>
      </c>
      <c r="U1220" s="107">
        <f t="shared" si="139"/>
        <v>104832.00000000001</v>
      </c>
      <c r="V1220" s="105"/>
      <c r="W1220" s="112">
        <v>2016</v>
      </c>
      <c r="X1220" s="103"/>
    </row>
    <row r="1221" spans="1:24" s="6" customFormat="1" ht="50.1" customHeight="1">
      <c r="A1221" s="102" t="s">
        <v>5312</v>
      </c>
      <c r="B1221" s="103" t="s">
        <v>5974</v>
      </c>
      <c r="C1221" s="104" t="s">
        <v>265</v>
      </c>
      <c r="D1221" s="104" t="s">
        <v>261</v>
      </c>
      <c r="E1221" s="104" t="s">
        <v>266</v>
      </c>
      <c r="F1221" s="105" t="s">
        <v>263</v>
      </c>
      <c r="G1221" s="105" t="s">
        <v>4</v>
      </c>
      <c r="H1221" s="103">
        <v>0</v>
      </c>
      <c r="I1221" s="113">
        <v>590000000</v>
      </c>
      <c r="J1221" s="105" t="s">
        <v>5</v>
      </c>
      <c r="K1221" s="105" t="s">
        <v>264</v>
      </c>
      <c r="L1221" s="105" t="s">
        <v>67</v>
      </c>
      <c r="M1221" s="114" t="s">
        <v>144</v>
      </c>
      <c r="N1221" s="105" t="s">
        <v>145</v>
      </c>
      <c r="O1221" s="105" t="s">
        <v>146</v>
      </c>
      <c r="P1221" s="105">
        <v>796</v>
      </c>
      <c r="Q1221" s="105" t="s">
        <v>57</v>
      </c>
      <c r="R1221" s="115">
        <v>3</v>
      </c>
      <c r="S1221" s="115">
        <v>33800</v>
      </c>
      <c r="T1221" s="107">
        <f t="shared" si="138"/>
        <v>101400</v>
      </c>
      <c r="U1221" s="107">
        <f t="shared" si="139"/>
        <v>113568.00000000001</v>
      </c>
      <c r="V1221" s="105"/>
      <c r="W1221" s="112">
        <v>2016</v>
      </c>
      <c r="X1221" s="103"/>
    </row>
    <row r="1222" spans="1:24" s="6" customFormat="1" ht="50.1" customHeight="1">
      <c r="A1222" s="102" t="s">
        <v>5313</v>
      </c>
      <c r="B1222" s="103" t="s">
        <v>5974</v>
      </c>
      <c r="C1222" s="104" t="s">
        <v>265</v>
      </c>
      <c r="D1222" s="104" t="s">
        <v>261</v>
      </c>
      <c r="E1222" s="104" t="s">
        <v>266</v>
      </c>
      <c r="F1222" s="105" t="s">
        <v>263</v>
      </c>
      <c r="G1222" s="105" t="s">
        <v>4</v>
      </c>
      <c r="H1222" s="103">
        <v>0</v>
      </c>
      <c r="I1222" s="113">
        <v>590000000</v>
      </c>
      <c r="J1222" s="105" t="s">
        <v>5</v>
      </c>
      <c r="K1222" s="105" t="s">
        <v>264</v>
      </c>
      <c r="L1222" s="105" t="s">
        <v>67</v>
      </c>
      <c r="M1222" s="114" t="s">
        <v>144</v>
      </c>
      <c r="N1222" s="105" t="s">
        <v>145</v>
      </c>
      <c r="O1222" s="105" t="s">
        <v>146</v>
      </c>
      <c r="P1222" s="105">
        <v>796</v>
      </c>
      <c r="Q1222" s="105" t="s">
        <v>57</v>
      </c>
      <c r="R1222" s="115">
        <v>3</v>
      </c>
      <c r="S1222" s="115">
        <v>49900</v>
      </c>
      <c r="T1222" s="107">
        <f t="shared" si="138"/>
        <v>149700</v>
      </c>
      <c r="U1222" s="107">
        <f t="shared" si="139"/>
        <v>167664.00000000003</v>
      </c>
      <c r="V1222" s="105"/>
      <c r="W1222" s="112">
        <v>2016</v>
      </c>
      <c r="X1222" s="103"/>
    </row>
    <row r="1223" spans="1:24" ht="50.1" customHeight="1">
      <c r="A1223" s="229" t="s">
        <v>5314</v>
      </c>
      <c r="B1223" s="220" t="s">
        <v>5974</v>
      </c>
      <c r="C1223" s="221" t="s">
        <v>2238</v>
      </c>
      <c r="D1223" s="221" t="s">
        <v>2239</v>
      </c>
      <c r="E1223" s="221" t="s">
        <v>2240</v>
      </c>
      <c r="F1223" s="221" t="s">
        <v>2241</v>
      </c>
      <c r="G1223" s="220" t="s">
        <v>4</v>
      </c>
      <c r="H1223" s="220">
        <v>0</v>
      </c>
      <c r="I1223" s="222">
        <v>590000000</v>
      </c>
      <c r="J1223" s="222" t="s">
        <v>5</v>
      </c>
      <c r="K1223" s="220" t="s">
        <v>2160</v>
      </c>
      <c r="L1223" s="222" t="s">
        <v>67</v>
      </c>
      <c r="M1223" s="220" t="s">
        <v>54</v>
      </c>
      <c r="N1223" s="220" t="s">
        <v>2219</v>
      </c>
      <c r="O1223" s="220" t="s">
        <v>1946</v>
      </c>
      <c r="P1223" s="222">
        <v>778</v>
      </c>
      <c r="Q1223" s="220" t="s">
        <v>365</v>
      </c>
      <c r="R1223" s="510">
        <v>3</v>
      </c>
      <c r="S1223" s="510">
        <v>6782.86</v>
      </c>
      <c r="T1223" s="506">
        <v>0</v>
      </c>
      <c r="U1223" s="506">
        <f>T1223*1.12</f>
        <v>0</v>
      </c>
      <c r="V1223" s="259"/>
      <c r="W1223" s="222">
        <v>2016</v>
      </c>
      <c r="X1223" s="220" t="s">
        <v>8831</v>
      </c>
    </row>
    <row r="1224" spans="1:24" ht="50.1" customHeight="1">
      <c r="A1224" s="229" t="s">
        <v>8834</v>
      </c>
      <c r="B1224" s="220" t="s">
        <v>5974</v>
      </c>
      <c r="C1224" s="221" t="s">
        <v>2238</v>
      </c>
      <c r="D1224" s="221" t="s">
        <v>2239</v>
      </c>
      <c r="E1224" s="221" t="s">
        <v>2240</v>
      </c>
      <c r="F1224" s="221" t="s">
        <v>2241</v>
      </c>
      <c r="G1224" s="220" t="s">
        <v>4</v>
      </c>
      <c r="H1224" s="220">
        <v>0</v>
      </c>
      <c r="I1224" s="222">
        <v>590000000</v>
      </c>
      <c r="J1224" s="222" t="s">
        <v>5</v>
      </c>
      <c r="K1224" s="220" t="s">
        <v>8833</v>
      </c>
      <c r="L1224" s="222" t="s">
        <v>67</v>
      </c>
      <c r="M1224" s="220" t="s">
        <v>144</v>
      </c>
      <c r="N1224" s="220" t="s">
        <v>2219</v>
      </c>
      <c r="O1224" s="220" t="s">
        <v>35</v>
      </c>
      <c r="P1224" s="222">
        <v>778</v>
      </c>
      <c r="Q1224" s="220" t="s">
        <v>365</v>
      </c>
      <c r="R1224" s="510">
        <v>3</v>
      </c>
      <c r="S1224" s="510">
        <v>18903.96</v>
      </c>
      <c r="T1224" s="506">
        <f t="shared" ref="T1224" si="140">R1224*S1224</f>
        <v>56711.88</v>
      </c>
      <c r="U1224" s="506">
        <f>T1224*1.12</f>
        <v>63517.3056</v>
      </c>
      <c r="V1224" s="259"/>
      <c r="W1224" s="222">
        <v>2016</v>
      </c>
      <c r="X1224" s="220"/>
    </row>
    <row r="1225" spans="1:24" s="6" customFormat="1" ht="50.1" customHeight="1">
      <c r="A1225" s="102" t="s">
        <v>5315</v>
      </c>
      <c r="B1225" s="103" t="s">
        <v>5974</v>
      </c>
      <c r="C1225" s="103" t="s">
        <v>2247</v>
      </c>
      <c r="D1225" s="104" t="s">
        <v>2239</v>
      </c>
      <c r="E1225" s="103" t="s">
        <v>2240</v>
      </c>
      <c r="F1225" s="103" t="s">
        <v>2248</v>
      </c>
      <c r="G1225" s="103" t="s">
        <v>4</v>
      </c>
      <c r="H1225" s="103">
        <v>0</v>
      </c>
      <c r="I1225" s="112">
        <v>590000000</v>
      </c>
      <c r="J1225" s="105" t="s">
        <v>5</v>
      </c>
      <c r="K1225" s="103" t="s">
        <v>2160</v>
      </c>
      <c r="L1225" s="105" t="s">
        <v>67</v>
      </c>
      <c r="M1225" s="103" t="s">
        <v>54</v>
      </c>
      <c r="N1225" s="103" t="s">
        <v>2219</v>
      </c>
      <c r="O1225" s="103" t="s">
        <v>1946</v>
      </c>
      <c r="P1225" s="112">
        <v>112</v>
      </c>
      <c r="Q1225" s="103" t="s">
        <v>1957</v>
      </c>
      <c r="R1225" s="106">
        <v>27</v>
      </c>
      <c r="S1225" s="106">
        <v>4683.7700000000004</v>
      </c>
      <c r="T1225" s="107">
        <f t="shared" si="138"/>
        <v>126461.79000000001</v>
      </c>
      <c r="U1225" s="107">
        <f t="shared" si="139"/>
        <v>141637.20480000004</v>
      </c>
      <c r="V1225" s="153"/>
      <c r="W1225" s="112">
        <v>2016</v>
      </c>
      <c r="X1225" s="103"/>
    </row>
    <row r="1226" spans="1:24" s="6" customFormat="1" ht="50.1" customHeight="1">
      <c r="A1226" s="102" t="s">
        <v>5316</v>
      </c>
      <c r="B1226" s="103" t="s">
        <v>5974</v>
      </c>
      <c r="C1226" s="104" t="s">
        <v>471</v>
      </c>
      <c r="D1226" s="104" t="s">
        <v>472</v>
      </c>
      <c r="E1226" s="104" t="s">
        <v>473</v>
      </c>
      <c r="F1226" s="104" t="s">
        <v>474</v>
      </c>
      <c r="G1226" s="104" t="s">
        <v>4</v>
      </c>
      <c r="H1226" s="103">
        <v>0</v>
      </c>
      <c r="I1226" s="113">
        <v>590000000</v>
      </c>
      <c r="J1226" s="105" t="s">
        <v>5</v>
      </c>
      <c r="K1226" s="114" t="s">
        <v>475</v>
      </c>
      <c r="L1226" s="105" t="s">
        <v>67</v>
      </c>
      <c r="M1226" s="114" t="s">
        <v>144</v>
      </c>
      <c r="N1226" s="114" t="s">
        <v>364</v>
      </c>
      <c r="O1226" s="105" t="s">
        <v>146</v>
      </c>
      <c r="P1226" s="114">
        <v>5111</v>
      </c>
      <c r="Q1226" s="104" t="s">
        <v>370</v>
      </c>
      <c r="R1226" s="209">
        <v>2</v>
      </c>
      <c r="S1226" s="209">
        <v>1400</v>
      </c>
      <c r="T1226" s="107">
        <f t="shared" si="138"/>
        <v>2800</v>
      </c>
      <c r="U1226" s="107">
        <f t="shared" si="139"/>
        <v>3136.0000000000005</v>
      </c>
      <c r="V1226" s="114"/>
      <c r="W1226" s="112">
        <v>2016</v>
      </c>
      <c r="X1226" s="103"/>
    </row>
    <row r="1227" spans="1:24" s="6" customFormat="1" ht="50.1" customHeight="1">
      <c r="A1227" s="102" t="s">
        <v>5317</v>
      </c>
      <c r="B1227" s="103" t="s">
        <v>5974</v>
      </c>
      <c r="C1227" s="104" t="s">
        <v>476</v>
      </c>
      <c r="D1227" s="104" t="s">
        <v>472</v>
      </c>
      <c r="E1227" s="104" t="s">
        <v>477</v>
      </c>
      <c r="F1227" s="104" t="s">
        <v>478</v>
      </c>
      <c r="G1227" s="104" t="s">
        <v>4</v>
      </c>
      <c r="H1227" s="103">
        <v>0</v>
      </c>
      <c r="I1227" s="113">
        <v>590000000</v>
      </c>
      <c r="J1227" s="105" t="s">
        <v>5</v>
      </c>
      <c r="K1227" s="114" t="s">
        <v>479</v>
      </c>
      <c r="L1227" s="105" t="s">
        <v>67</v>
      </c>
      <c r="M1227" s="114" t="s">
        <v>144</v>
      </c>
      <c r="N1227" s="114" t="s">
        <v>364</v>
      </c>
      <c r="O1227" s="105" t="s">
        <v>146</v>
      </c>
      <c r="P1227" s="114">
        <v>5111</v>
      </c>
      <c r="Q1227" s="104" t="s">
        <v>370</v>
      </c>
      <c r="R1227" s="209">
        <v>1</v>
      </c>
      <c r="S1227" s="209">
        <v>4700</v>
      </c>
      <c r="T1227" s="107">
        <f t="shared" si="138"/>
        <v>4700</v>
      </c>
      <c r="U1227" s="107">
        <f t="shared" si="139"/>
        <v>5264.0000000000009</v>
      </c>
      <c r="V1227" s="114"/>
      <c r="W1227" s="112">
        <v>2016</v>
      </c>
      <c r="X1227" s="103"/>
    </row>
    <row r="1228" spans="1:24" s="6" customFormat="1" ht="50.1" customHeight="1">
      <c r="A1228" s="102" t="s">
        <v>5318</v>
      </c>
      <c r="B1228" s="103" t="s">
        <v>5974</v>
      </c>
      <c r="C1228" s="104" t="s">
        <v>480</v>
      </c>
      <c r="D1228" s="104" t="s">
        <v>472</v>
      </c>
      <c r="E1228" s="104" t="s">
        <v>481</v>
      </c>
      <c r="F1228" s="104" t="s">
        <v>482</v>
      </c>
      <c r="G1228" s="104" t="s">
        <v>4</v>
      </c>
      <c r="H1228" s="103">
        <v>0</v>
      </c>
      <c r="I1228" s="113">
        <v>590000000</v>
      </c>
      <c r="J1228" s="105" t="s">
        <v>5</v>
      </c>
      <c r="K1228" s="114" t="s">
        <v>475</v>
      </c>
      <c r="L1228" s="105" t="s">
        <v>67</v>
      </c>
      <c r="M1228" s="114" t="s">
        <v>144</v>
      </c>
      <c r="N1228" s="114" t="s">
        <v>364</v>
      </c>
      <c r="O1228" s="105" t="s">
        <v>146</v>
      </c>
      <c r="P1228" s="104">
        <v>778</v>
      </c>
      <c r="Q1228" s="104" t="s">
        <v>365</v>
      </c>
      <c r="R1228" s="115">
        <v>2</v>
      </c>
      <c r="S1228" s="115">
        <v>5885</v>
      </c>
      <c r="T1228" s="107">
        <f t="shared" si="138"/>
        <v>11770</v>
      </c>
      <c r="U1228" s="107">
        <f t="shared" si="139"/>
        <v>13182.400000000001</v>
      </c>
      <c r="V1228" s="114"/>
      <c r="W1228" s="112">
        <v>2016</v>
      </c>
      <c r="X1228" s="103"/>
    </row>
    <row r="1229" spans="1:24" s="6" customFormat="1" ht="50.1" customHeight="1">
      <c r="A1229" s="102" t="s">
        <v>5319</v>
      </c>
      <c r="B1229" s="103" t="s">
        <v>5974</v>
      </c>
      <c r="C1229" s="104" t="s">
        <v>480</v>
      </c>
      <c r="D1229" s="104" t="s">
        <v>472</v>
      </c>
      <c r="E1229" s="104" t="s">
        <v>481</v>
      </c>
      <c r="F1229" s="104" t="s">
        <v>474</v>
      </c>
      <c r="G1229" s="104" t="s">
        <v>4</v>
      </c>
      <c r="H1229" s="103">
        <v>0</v>
      </c>
      <c r="I1229" s="113">
        <v>590000000</v>
      </c>
      <c r="J1229" s="105" t="s">
        <v>5</v>
      </c>
      <c r="K1229" s="114" t="s">
        <v>475</v>
      </c>
      <c r="L1229" s="105" t="s">
        <v>67</v>
      </c>
      <c r="M1229" s="114" t="s">
        <v>144</v>
      </c>
      <c r="N1229" s="114" t="s">
        <v>364</v>
      </c>
      <c r="O1229" s="105" t="s">
        <v>146</v>
      </c>
      <c r="P1229" s="104">
        <v>778</v>
      </c>
      <c r="Q1229" s="104" t="s">
        <v>365</v>
      </c>
      <c r="R1229" s="115">
        <v>5</v>
      </c>
      <c r="S1229" s="115">
        <v>4500</v>
      </c>
      <c r="T1229" s="107">
        <f t="shared" si="138"/>
        <v>22500</v>
      </c>
      <c r="U1229" s="107">
        <f t="shared" si="139"/>
        <v>25200.000000000004</v>
      </c>
      <c r="V1229" s="114"/>
      <c r="W1229" s="112">
        <v>2016</v>
      </c>
      <c r="X1229" s="103"/>
    </row>
    <row r="1230" spans="1:24" s="6" customFormat="1" ht="50.1" customHeight="1">
      <c r="A1230" s="102" t="s">
        <v>5320</v>
      </c>
      <c r="B1230" s="103" t="s">
        <v>5974</v>
      </c>
      <c r="C1230" s="143" t="s">
        <v>4104</v>
      </c>
      <c r="D1230" s="104" t="s">
        <v>4105</v>
      </c>
      <c r="E1230" s="143" t="s">
        <v>4106</v>
      </c>
      <c r="F1230" s="143"/>
      <c r="G1230" s="112" t="s">
        <v>4</v>
      </c>
      <c r="H1230" s="103">
        <v>0</v>
      </c>
      <c r="I1230" s="112">
        <v>590000000</v>
      </c>
      <c r="J1230" s="105" t="s">
        <v>5</v>
      </c>
      <c r="K1230" s="112" t="s">
        <v>4228</v>
      </c>
      <c r="L1230" s="112" t="s">
        <v>67</v>
      </c>
      <c r="M1230" s="112" t="s">
        <v>54</v>
      </c>
      <c r="N1230" s="125" t="s">
        <v>3748</v>
      </c>
      <c r="O1230" s="112" t="s">
        <v>3749</v>
      </c>
      <c r="P1230" s="110" t="s">
        <v>1726</v>
      </c>
      <c r="Q1230" s="110" t="s">
        <v>1727</v>
      </c>
      <c r="R1230" s="103">
        <v>0.2</v>
      </c>
      <c r="S1230" s="103">
        <v>2363000</v>
      </c>
      <c r="T1230" s="107">
        <f t="shared" si="138"/>
        <v>472600</v>
      </c>
      <c r="U1230" s="107">
        <f t="shared" si="139"/>
        <v>529312</v>
      </c>
      <c r="V1230" s="143"/>
      <c r="W1230" s="112">
        <v>2016</v>
      </c>
      <c r="X1230" s="143"/>
    </row>
    <row r="1231" spans="1:24" s="6" customFormat="1" ht="50.1" customHeight="1">
      <c r="A1231" s="102" t="s">
        <v>5321</v>
      </c>
      <c r="B1231" s="103" t="s">
        <v>5974</v>
      </c>
      <c r="C1231" s="143" t="s">
        <v>4107</v>
      </c>
      <c r="D1231" s="104" t="s">
        <v>4105</v>
      </c>
      <c r="E1231" s="143" t="s">
        <v>4108</v>
      </c>
      <c r="F1231" s="143"/>
      <c r="G1231" s="112" t="s">
        <v>4</v>
      </c>
      <c r="H1231" s="103">
        <v>0</v>
      </c>
      <c r="I1231" s="112">
        <v>590000000</v>
      </c>
      <c r="J1231" s="105" t="s">
        <v>5</v>
      </c>
      <c r="K1231" s="112" t="s">
        <v>4228</v>
      </c>
      <c r="L1231" s="112" t="s">
        <v>67</v>
      </c>
      <c r="M1231" s="112" t="s">
        <v>54</v>
      </c>
      <c r="N1231" s="125" t="s">
        <v>3748</v>
      </c>
      <c r="O1231" s="112" t="s">
        <v>3749</v>
      </c>
      <c r="P1231" s="110" t="s">
        <v>1726</v>
      </c>
      <c r="Q1231" s="110" t="s">
        <v>1727</v>
      </c>
      <c r="R1231" s="103">
        <v>0.2</v>
      </c>
      <c r="S1231" s="103">
        <v>2363000</v>
      </c>
      <c r="T1231" s="107">
        <f t="shared" si="138"/>
        <v>472600</v>
      </c>
      <c r="U1231" s="107">
        <f t="shared" si="139"/>
        <v>529312</v>
      </c>
      <c r="V1231" s="143"/>
      <c r="W1231" s="112">
        <v>2016</v>
      </c>
      <c r="X1231" s="143"/>
    </row>
    <row r="1232" spans="1:24" s="6" customFormat="1" ht="50.1" customHeight="1">
      <c r="A1232" s="102" t="s">
        <v>5322</v>
      </c>
      <c r="B1232" s="103" t="s">
        <v>5974</v>
      </c>
      <c r="C1232" s="143" t="s">
        <v>4109</v>
      </c>
      <c r="D1232" s="104" t="s">
        <v>4105</v>
      </c>
      <c r="E1232" s="143" t="s">
        <v>4110</v>
      </c>
      <c r="F1232" s="143"/>
      <c r="G1232" s="112" t="s">
        <v>4</v>
      </c>
      <c r="H1232" s="103">
        <v>0</v>
      </c>
      <c r="I1232" s="112">
        <v>590000000</v>
      </c>
      <c r="J1232" s="105" t="s">
        <v>5</v>
      </c>
      <c r="K1232" s="112" t="s">
        <v>4228</v>
      </c>
      <c r="L1232" s="112" t="s">
        <v>67</v>
      </c>
      <c r="M1232" s="112" t="s">
        <v>54</v>
      </c>
      <c r="N1232" s="125" t="s">
        <v>3748</v>
      </c>
      <c r="O1232" s="112" t="s">
        <v>3749</v>
      </c>
      <c r="P1232" s="110" t="s">
        <v>1726</v>
      </c>
      <c r="Q1232" s="110" t="s">
        <v>1727</v>
      </c>
      <c r="R1232" s="103">
        <v>0.2</v>
      </c>
      <c r="S1232" s="103">
        <v>2363000</v>
      </c>
      <c r="T1232" s="107">
        <f t="shared" si="138"/>
        <v>472600</v>
      </c>
      <c r="U1232" s="107">
        <f t="shared" si="139"/>
        <v>529312</v>
      </c>
      <c r="V1232" s="143"/>
      <c r="W1232" s="112">
        <v>2016</v>
      </c>
      <c r="X1232" s="143"/>
    </row>
    <row r="1233" spans="1:24" s="6" customFormat="1" ht="50.1" customHeight="1">
      <c r="A1233" s="102" t="s">
        <v>5323</v>
      </c>
      <c r="B1233" s="103" t="s">
        <v>5974</v>
      </c>
      <c r="C1233" s="143" t="s">
        <v>4111</v>
      </c>
      <c r="D1233" s="104" t="s">
        <v>4105</v>
      </c>
      <c r="E1233" s="143" t="s">
        <v>4112</v>
      </c>
      <c r="F1233" s="143"/>
      <c r="G1233" s="112" t="s">
        <v>4</v>
      </c>
      <c r="H1233" s="103">
        <v>0</v>
      </c>
      <c r="I1233" s="112">
        <v>590000000</v>
      </c>
      <c r="J1233" s="105" t="s">
        <v>5</v>
      </c>
      <c r="K1233" s="112" t="s">
        <v>4228</v>
      </c>
      <c r="L1233" s="112" t="s">
        <v>67</v>
      </c>
      <c r="M1233" s="112" t="s">
        <v>54</v>
      </c>
      <c r="N1233" s="125" t="s">
        <v>3748</v>
      </c>
      <c r="O1233" s="112" t="s">
        <v>3749</v>
      </c>
      <c r="P1233" s="110" t="s">
        <v>1726</v>
      </c>
      <c r="Q1233" s="110" t="s">
        <v>1727</v>
      </c>
      <c r="R1233" s="103">
        <v>0.2</v>
      </c>
      <c r="S1233" s="103">
        <v>2363000</v>
      </c>
      <c r="T1233" s="107">
        <f t="shared" si="138"/>
        <v>472600</v>
      </c>
      <c r="U1233" s="107">
        <f t="shared" si="139"/>
        <v>529312</v>
      </c>
      <c r="V1233" s="143"/>
      <c r="W1233" s="112">
        <v>2016</v>
      </c>
      <c r="X1233" s="143"/>
    </row>
    <row r="1234" spans="1:24" s="6" customFormat="1" ht="50.1" customHeight="1">
      <c r="A1234" s="102" t="s">
        <v>5324</v>
      </c>
      <c r="B1234" s="103" t="s">
        <v>5974</v>
      </c>
      <c r="C1234" s="143" t="s">
        <v>4113</v>
      </c>
      <c r="D1234" s="104" t="s">
        <v>4105</v>
      </c>
      <c r="E1234" s="143" t="s">
        <v>4114</v>
      </c>
      <c r="F1234" s="143"/>
      <c r="G1234" s="112" t="s">
        <v>4</v>
      </c>
      <c r="H1234" s="103">
        <v>0</v>
      </c>
      <c r="I1234" s="112">
        <v>590000000</v>
      </c>
      <c r="J1234" s="105" t="s">
        <v>5</v>
      </c>
      <c r="K1234" s="112" t="s">
        <v>4228</v>
      </c>
      <c r="L1234" s="112" t="s">
        <v>67</v>
      </c>
      <c r="M1234" s="112" t="s">
        <v>54</v>
      </c>
      <c r="N1234" s="125" t="s">
        <v>3748</v>
      </c>
      <c r="O1234" s="112" t="s">
        <v>3749</v>
      </c>
      <c r="P1234" s="110" t="s">
        <v>1726</v>
      </c>
      <c r="Q1234" s="110" t="s">
        <v>1727</v>
      </c>
      <c r="R1234" s="103">
        <v>0.2</v>
      </c>
      <c r="S1234" s="103">
        <v>2363000</v>
      </c>
      <c r="T1234" s="107">
        <f t="shared" si="138"/>
        <v>472600</v>
      </c>
      <c r="U1234" s="107">
        <f t="shared" si="139"/>
        <v>529312</v>
      </c>
      <c r="V1234" s="143"/>
      <c r="W1234" s="112">
        <v>2016</v>
      </c>
      <c r="X1234" s="143"/>
    </row>
    <row r="1235" spans="1:24" s="6" customFormat="1" ht="50.1" customHeight="1">
      <c r="A1235" s="102" t="s">
        <v>5325</v>
      </c>
      <c r="B1235" s="103" t="s">
        <v>5974</v>
      </c>
      <c r="C1235" s="143" t="s">
        <v>4115</v>
      </c>
      <c r="D1235" s="104" t="s">
        <v>4105</v>
      </c>
      <c r="E1235" s="143" t="s">
        <v>4116</v>
      </c>
      <c r="F1235" s="143"/>
      <c r="G1235" s="112" t="s">
        <v>4</v>
      </c>
      <c r="H1235" s="103">
        <v>0</v>
      </c>
      <c r="I1235" s="112">
        <v>590000000</v>
      </c>
      <c r="J1235" s="105" t="s">
        <v>5</v>
      </c>
      <c r="K1235" s="112" t="s">
        <v>4228</v>
      </c>
      <c r="L1235" s="112" t="s">
        <v>67</v>
      </c>
      <c r="M1235" s="112" t="s">
        <v>54</v>
      </c>
      <c r="N1235" s="125" t="s">
        <v>3748</v>
      </c>
      <c r="O1235" s="112" t="s">
        <v>3749</v>
      </c>
      <c r="P1235" s="110" t="s">
        <v>1726</v>
      </c>
      <c r="Q1235" s="110" t="s">
        <v>1727</v>
      </c>
      <c r="R1235" s="103">
        <v>0.2</v>
      </c>
      <c r="S1235" s="103">
        <v>2363000</v>
      </c>
      <c r="T1235" s="107">
        <f t="shared" si="138"/>
        <v>472600</v>
      </c>
      <c r="U1235" s="107">
        <f t="shared" si="139"/>
        <v>529312</v>
      </c>
      <c r="V1235" s="143"/>
      <c r="W1235" s="112">
        <v>2016</v>
      </c>
      <c r="X1235" s="143"/>
    </row>
    <row r="1236" spans="1:24" s="6" customFormat="1" ht="50.1" customHeight="1">
      <c r="A1236" s="102" t="s">
        <v>5326</v>
      </c>
      <c r="B1236" s="103" t="s">
        <v>5974</v>
      </c>
      <c r="C1236" s="143" t="s">
        <v>4117</v>
      </c>
      <c r="D1236" s="104" t="s">
        <v>4105</v>
      </c>
      <c r="E1236" s="143" t="s">
        <v>4118</v>
      </c>
      <c r="F1236" s="143"/>
      <c r="G1236" s="112" t="s">
        <v>4</v>
      </c>
      <c r="H1236" s="103">
        <v>0</v>
      </c>
      <c r="I1236" s="112">
        <v>590000000</v>
      </c>
      <c r="J1236" s="105" t="s">
        <v>5</v>
      </c>
      <c r="K1236" s="112" t="s">
        <v>4228</v>
      </c>
      <c r="L1236" s="112" t="s">
        <v>67</v>
      </c>
      <c r="M1236" s="112" t="s">
        <v>54</v>
      </c>
      <c r="N1236" s="125" t="s">
        <v>3748</v>
      </c>
      <c r="O1236" s="112" t="s">
        <v>3749</v>
      </c>
      <c r="P1236" s="110" t="s">
        <v>1726</v>
      </c>
      <c r="Q1236" s="110" t="s">
        <v>1727</v>
      </c>
      <c r="R1236" s="103">
        <v>0.5</v>
      </c>
      <c r="S1236" s="103">
        <v>2363000</v>
      </c>
      <c r="T1236" s="107">
        <f t="shared" si="138"/>
        <v>1181500</v>
      </c>
      <c r="U1236" s="107">
        <f t="shared" si="139"/>
        <v>1323280.0000000002</v>
      </c>
      <c r="V1236" s="143"/>
      <c r="W1236" s="112">
        <v>2016</v>
      </c>
      <c r="X1236" s="143"/>
    </row>
    <row r="1237" spans="1:24" s="6" customFormat="1" ht="50.1" customHeight="1">
      <c r="A1237" s="102" t="s">
        <v>5327</v>
      </c>
      <c r="B1237" s="103" t="s">
        <v>5974</v>
      </c>
      <c r="C1237" s="104" t="s">
        <v>1034</v>
      </c>
      <c r="D1237" s="104" t="s">
        <v>1035</v>
      </c>
      <c r="E1237" s="104" t="s">
        <v>1036</v>
      </c>
      <c r="F1237" s="104" t="s">
        <v>1037</v>
      </c>
      <c r="G1237" s="104" t="s">
        <v>4</v>
      </c>
      <c r="H1237" s="103">
        <v>0</v>
      </c>
      <c r="I1237" s="105">
        <v>590000000</v>
      </c>
      <c r="J1237" s="105" t="s">
        <v>5</v>
      </c>
      <c r="K1237" s="104" t="s">
        <v>775</v>
      </c>
      <c r="L1237" s="105" t="s">
        <v>67</v>
      </c>
      <c r="M1237" s="104" t="s">
        <v>201</v>
      </c>
      <c r="N1237" s="104" t="s">
        <v>917</v>
      </c>
      <c r="O1237" s="104" t="s">
        <v>532</v>
      </c>
      <c r="P1237" s="105">
        <v>796</v>
      </c>
      <c r="Q1237" s="104" t="s">
        <v>57</v>
      </c>
      <c r="R1237" s="106">
        <v>15</v>
      </c>
      <c r="S1237" s="106">
        <v>2800</v>
      </c>
      <c r="T1237" s="107">
        <f t="shared" si="138"/>
        <v>42000</v>
      </c>
      <c r="U1237" s="107">
        <f t="shared" si="139"/>
        <v>47040.000000000007</v>
      </c>
      <c r="V1237" s="108"/>
      <c r="W1237" s="112">
        <v>2016</v>
      </c>
      <c r="X1237" s="103"/>
    </row>
    <row r="1238" spans="1:24" s="6" customFormat="1" ht="50.1" customHeight="1">
      <c r="A1238" s="102" t="s">
        <v>5328</v>
      </c>
      <c r="B1238" s="103" t="s">
        <v>5974</v>
      </c>
      <c r="C1238" s="104" t="s">
        <v>1300</v>
      </c>
      <c r="D1238" s="104" t="s">
        <v>1301</v>
      </c>
      <c r="E1238" s="104" t="s">
        <v>1302</v>
      </c>
      <c r="F1238" s="104" t="s">
        <v>1303</v>
      </c>
      <c r="G1238" s="104" t="s">
        <v>4</v>
      </c>
      <c r="H1238" s="103">
        <v>0</v>
      </c>
      <c r="I1238" s="105">
        <v>590000000</v>
      </c>
      <c r="J1238" s="105" t="s">
        <v>5</v>
      </c>
      <c r="K1238" s="104" t="s">
        <v>775</v>
      </c>
      <c r="L1238" s="105" t="s">
        <v>67</v>
      </c>
      <c r="M1238" s="104" t="s">
        <v>201</v>
      </c>
      <c r="N1238" s="104" t="s">
        <v>1291</v>
      </c>
      <c r="O1238" s="104" t="s">
        <v>532</v>
      </c>
      <c r="P1238" s="105">
        <v>796</v>
      </c>
      <c r="Q1238" s="104" t="s">
        <v>57</v>
      </c>
      <c r="R1238" s="106">
        <v>8</v>
      </c>
      <c r="S1238" s="106">
        <v>35650</v>
      </c>
      <c r="T1238" s="107">
        <f t="shared" si="138"/>
        <v>285200</v>
      </c>
      <c r="U1238" s="107">
        <f t="shared" si="139"/>
        <v>319424.00000000006</v>
      </c>
      <c r="V1238" s="108"/>
      <c r="W1238" s="112">
        <v>2016</v>
      </c>
      <c r="X1238" s="103"/>
    </row>
    <row r="1239" spans="1:24" s="6" customFormat="1" ht="50.1" customHeight="1">
      <c r="A1239" s="102" t="s">
        <v>5329</v>
      </c>
      <c r="B1239" s="103" t="s">
        <v>5974</v>
      </c>
      <c r="C1239" s="104" t="s">
        <v>1300</v>
      </c>
      <c r="D1239" s="104" t="s">
        <v>1301</v>
      </c>
      <c r="E1239" s="104" t="s">
        <v>1302</v>
      </c>
      <c r="F1239" s="104" t="s">
        <v>1304</v>
      </c>
      <c r="G1239" s="104" t="s">
        <v>4</v>
      </c>
      <c r="H1239" s="103">
        <v>0</v>
      </c>
      <c r="I1239" s="105">
        <v>590000000</v>
      </c>
      <c r="J1239" s="105" t="s">
        <v>5</v>
      </c>
      <c r="K1239" s="104" t="s">
        <v>775</v>
      </c>
      <c r="L1239" s="105" t="s">
        <v>67</v>
      </c>
      <c r="M1239" s="104" t="s">
        <v>201</v>
      </c>
      <c r="N1239" s="104" t="s">
        <v>1291</v>
      </c>
      <c r="O1239" s="104" t="s">
        <v>532</v>
      </c>
      <c r="P1239" s="105">
        <v>796</v>
      </c>
      <c r="Q1239" s="104" t="s">
        <v>57</v>
      </c>
      <c r="R1239" s="106">
        <v>8</v>
      </c>
      <c r="S1239" s="106">
        <v>37950</v>
      </c>
      <c r="T1239" s="107">
        <f t="shared" si="138"/>
        <v>303600</v>
      </c>
      <c r="U1239" s="107">
        <f t="shared" si="139"/>
        <v>340032.00000000006</v>
      </c>
      <c r="V1239" s="108"/>
      <c r="W1239" s="112">
        <v>2016</v>
      </c>
      <c r="X1239" s="103"/>
    </row>
    <row r="1240" spans="1:24" s="6" customFormat="1" ht="50.1" customHeight="1">
      <c r="A1240" s="102" t="s">
        <v>5330</v>
      </c>
      <c r="B1240" s="103" t="s">
        <v>5974</v>
      </c>
      <c r="C1240" s="104" t="s">
        <v>1300</v>
      </c>
      <c r="D1240" s="104" t="s">
        <v>1301</v>
      </c>
      <c r="E1240" s="104" t="s">
        <v>1302</v>
      </c>
      <c r="F1240" s="104" t="s">
        <v>1305</v>
      </c>
      <c r="G1240" s="104" t="s">
        <v>4</v>
      </c>
      <c r="H1240" s="103">
        <v>0</v>
      </c>
      <c r="I1240" s="105">
        <v>590000000</v>
      </c>
      <c r="J1240" s="105" t="s">
        <v>5</v>
      </c>
      <c r="K1240" s="104" t="s">
        <v>775</v>
      </c>
      <c r="L1240" s="105" t="s">
        <v>67</v>
      </c>
      <c r="M1240" s="104" t="s">
        <v>201</v>
      </c>
      <c r="N1240" s="104" t="s">
        <v>1291</v>
      </c>
      <c r="O1240" s="104" t="s">
        <v>532</v>
      </c>
      <c r="P1240" s="105">
        <v>796</v>
      </c>
      <c r="Q1240" s="104" t="s">
        <v>57</v>
      </c>
      <c r="R1240" s="106">
        <v>8</v>
      </c>
      <c r="S1240" s="106">
        <v>43700</v>
      </c>
      <c r="T1240" s="107">
        <f t="shared" si="138"/>
        <v>349600</v>
      </c>
      <c r="U1240" s="107">
        <f t="shared" si="139"/>
        <v>391552.00000000006</v>
      </c>
      <c r="V1240" s="108"/>
      <c r="W1240" s="112">
        <v>2016</v>
      </c>
      <c r="X1240" s="103"/>
    </row>
    <row r="1241" spans="1:24" s="6" customFormat="1" ht="50.1" customHeight="1">
      <c r="A1241" s="102" t="s">
        <v>5331</v>
      </c>
      <c r="B1241" s="103" t="s">
        <v>5974</v>
      </c>
      <c r="C1241" s="104" t="s">
        <v>1306</v>
      </c>
      <c r="D1241" s="104" t="s">
        <v>1301</v>
      </c>
      <c r="E1241" s="104" t="s">
        <v>1307</v>
      </c>
      <c r="F1241" s="104" t="s">
        <v>1308</v>
      </c>
      <c r="G1241" s="104" t="s">
        <v>4</v>
      </c>
      <c r="H1241" s="103">
        <v>0</v>
      </c>
      <c r="I1241" s="105">
        <v>590000000</v>
      </c>
      <c r="J1241" s="105" t="s">
        <v>5</v>
      </c>
      <c r="K1241" s="104" t="s">
        <v>775</v>
      </c>
      <c r="L1241" s="105" t="s">
        <v>67</v>
      </c>
      <c r="M1241" s="104" t="s">
        <v>201</v>
      </c>
      <c r="N1241" s="104" t="s">
        <v>1291</v>
      </c>
      <c r="O1241" s="104" t="s">
        <v>532</v>
      </c>
      <c r="P1241" s="105" t="s">
        <v>871</v>
      </c>
      <c r="Q1241" s="104" t="s">
        <v>57</v>
      </c>
      <c r="R1241" s="106">
        <v>4</v>
      </c>
      <c r="S1241" s="106">
        <v>12074.999999999998</v>
      </c>
      <c r="T1241" s="107">
        <f t="shared" si="138"/>
        <v>48299.999999999993</v>
      </c>
      <c r="U1241" s="107">
        <f t="shared" si="139"/>
        <v>54096</v>
      </c>
      <c r="V1241" s="108"/>
      <c r="W1241" s="112">
        <v>2016</v>
      </c>
      <c r="X1241" s="103"/>
    </row>
    <row r="1242" spans="1:24" s="6" customFormat="1" ht="50.1" customHeight="1">
      <c r="A1242" s="102" t="s">
        <v>5332</v>
      </c>
      <c r="B1242" s="103" t="s">
        <v>5974</v>
      </c>
      <c r="C1242" s="104" t="s">
        <v>1300</v>
      </c>
      <c r="D1242" s="104" t="s">
        <v>1301</v>
      </c>
      <c r="E1242" s="104" t="s">
        <v>1302</v>
      </c>
      <c r="F1242" s="104" t="s">
        <v>1309</v>
      </c>
      <c r="G1242" s="104" t="s">
        <v>4</v>
      </c>
      <c r="H1242" s="103">
        <v>0</v>
      </c>
      <c r="I1242" s="105">
        <v>590000000</v>
      </c>
      <c r="J1242" s="105" t="s">
        <v>5</v>
      </c>
      <c r="K1242" s="104" t="s">
        <v>775</v>
      </c>
      <c r="L1242" s="105" t="s">
        <v>67</v>
      </c>
      <c r="M1242" s="104" t="s">
        <v>201</v>
      </c>
      <c r="N1242" s="104" t="s">
        <v>1291</v>
      </c>
      <c r="O1242" s="104" t="s">
        <v>532</v>
      </c>
      <c r="P1242" s="105">
        <v>796</v>
      </c>
      <c r="Q1242" s="104" t="s">
        <v>57</v>
      </c>
      <c r="R1242" s="106">
        <v>4</v>
      </c>
      <c r="S1242" s="106">
        <v>32035.714285714283</v>
      </c>
      <c r="T1242" s="107">
        <f t="shared" si="138"/>
        <v>128142.85714285713</v>
      </c>
      <c r="U1242" s="107">
        <f t="shared" si="139"/>
        <v>143520</v>
      </c>
      <c r="V1242" s="108"/>
      <c r="W1242" s="112">
        <v>2016</v>
      </c>
      <c r="X1242" s="103"/>
    </row>
    <row r="1243" spans="1:24" s="6" customFormat="1" ht="50.1" customHeight="1">
      <c r="A1243" s="102" t="s">
        <v>5333</v>
      </c>
      <c r="B1243" s="103" t="s">
        <v>5974</v>
      </c>
      <c r="C1243" s="104" t="s">
        <v>1300</v>
      </c>
      <c r="D1243" s="104" t="s">
        <v>1301</v>
      </c>
      <c r="E1243" s="104" t="s">
        <v>1302</v>
      </c>
      <c r="F1243" s="104" t="s">
        <v>1310</v>
      </c>
      <c r="G1243" s="104" t="s">
        <v>4</v>
      </c>
      <c r="H1243" s="103">
        <v>0</v>
      </c>
      <c r="I1243" s="105">
        <v>590000000</v>
      </c>
      <c r="J1243" s="105" t="s">
        <v>5</v>
      </c>
      <c r="K1243" s="104" t="s">
        <v>775</v>
      </c>
      <c r="L1243" s="105" t="s">
        <v>67</v>
      </c>
      <c r="M1243" s="104" t="s">
        <v>201</v>
      </c>
      <c r="N1243" s="104" t="s">
        <v>1291</v>
      </c>
      <c r="O1243" s="104" t="s">
        <v>532</v>
      </c>
      <c r="P1243" s="105">
        <v>796</v>
      </c>
      <c r="Q1243" s="104" t="s">
        <v>57</v>
      </c>
      <c r="R1243" s="106">
        <v>4</v>
      </c>
      <c r="S1243" s="106">
        <v>17940</v>
      </c>
      <c r="T1243" s="107">
        <f t="shared" si="138"/>
        <v>71760</v>
      </c>
      <c r="U1243" s="107">
        <f t="shared" si="139"/>
        <v>80371.200000000012</v>
      </c>
      <c r="V1243" s="108"/>
      <c r="W1243" s="112">
        <v>2016</v>
      </c>
      <c r="X1243" s="103"/>
    </row>
    <row r="1244" spans="1:24" s="6" customFormat="1" ht="50.1" customHeight="1">
      <c r="A1244" s="102" t="s">
        <v>5334</v>
      </c>
      <c r="B1244" s="103" t="s">
        <v>5974</v>
      </c>
      <c r="C1244" s="104" t="s">
        <v>1311</v>
      </c>
      <c r="D1244" s="104" t="s">
        <v>1301</v>
      </c>
      <c r="E1244" s="104" t="s">
        <v>1312</v>
      </c>
      <c r="F1244" s="104" t="s">
        <v>1313</v>
      </c>
      <c r="G1244" s="104" t="s">
        <v>4</v>
      </c>
      <c r="H1244" s="103">
        <v>0</v>
      </c>
      <c r="I1244" s="105">
        <v>590000000</v>
      </c>
      <c r="J1244" s="105" t="s">
        <v>5</v>
      </c>
      <c r="K1244" s="104" t="s">
        <v>775</v>
      </c>
      <c r="L1244" s="105" t="s">
        <v>67</v>
      </c>
      <c r="M1244" s="104" t="s">
        <v>201</v>
      </c>
      <c r="N1244" s="104" t="s">
        <v>1291</v>
      </c>
      <c r="O1244" s="104" t="s">
        <v>532</v>
      </c>
      <c r="P1244" s="105">
        <v>796</v>
      </c>
      <c r="Q1244" s="104" t="s">
        <v>57</v>
      </c>
      <c r="R1244" s="106">
        <v>8</v>
      </c>
      <c r="S1244" s="106">
        <v>4140</v>
      </c>
      <c r="T1244" s="107">
        <f t="shared" si="138"/>
        <v>33120</v>
      </c>
      <c r="U1244" s="107">
        <f t="shared" si="139"/>
        <v>37094.400000000001</v>
      </c>
      <c r="V1244" s="108"/>
      <c r="W1244" s="112">
        <v>2016</v>
      </c>
      <c r="X1244" s="103"/>
    </row>
    <row r="1245" spans="1:24" s="6" customFormat="1" ht="50.1" customHeight="1">
      <c r="A1245" s="102" t="s">
        <v>5335</v>
      </c>
      <c r="B1245" s="103" t="s">
        <v>5974</v>
      </c>
      <c r="C1245" s="104" t="s">
        <v>1314</v>
      </c>
      <c r="D1245" s="104" t="s">
        <v>1301</v>
      </c>
      <c r="E1245" s="104" t="s">
        <v>1315</v>
      </c>
      <c r="F1245" s="104" t="s">
        <v>1316</v>
      </c>
      <c r="G1245" s="104" t="s">
        <v>4</v>
      </c>
      <c r="H1245" s="103">
        <v>0</v>
      </c>
      <c r="I1245" s="105">
        <v>590000000</v>
      </c>
      <c r="J1245" s="105" t="s">
        <v>5</v>
      </c>
      <c r="K1245" s="104" t="s">
        <v>775</v>
      </c>
      <c r="L1245" s="104" t="s">
        <v>622</v>
      </c>
      <c r="M1245" s="104" t="s">
        <v>201</v>
      </c>
      <c r="N1245" s="104" t="s">
        <v>1291</v>
      </c>
      <c r="O1245" s="104" t="s">
        <v>532</v>
      </c>
      <c r="P1245" s="105">
        <v>796</v>
      </c>
      <c r="Q1245" s="104" t="s">
        <v>57</v>
      </c>
      <c r="R1245" s="106">
        <v>4</v>
      </c>
      <c r="S1245" s="106">
        <v>12419.999999999998</v>
      </c>
      <c r="T1245" s="107">
        <f t="shared" si="138"/>
        <v>49679.999999999993</v>
      </c>
      <c r="U1245" s="107">
        <f t="shared" si="139"/>
        <v>55641.599999999999</v>
      </c>
      <c r="V1245" s="108"/>
      <c r="W1245" s="112">
        <v>2016</v>
      </c>
      <c r="X1245" s="103"/>
    </row>
    <row r="1246" spans="1:24" s="6" customFormat="1" ht="50.1" customHeight="1">
      <c r="A1246" s="102" t="s">
        <v>5336</v>
      </c>
      <c r="B1246" s="103" t="s">
        <v>5974</v>
      </c>
      <c r="C1246" s="104" t="s">
        <v>1306</v>
      </c>
      <c r="D1246" s="104" t="s">
        <v>1301</v>
      </c>
      <c r="E1246" s="104" t="s">
        <v>1307</v>
      </c>
      <c r="F1246" s="104" t="s">
        <v>1317</v>
      </c>
      <c r="G1246" s="104" t="s">
        <v>4</v>
      </c>
      <c r="H1246" s="103">
        <v>0</v>
      </c>
      <c r="I1246" s="105">
        <v>590000000</v>
      </c>
      <c r="J1246" s="105" t="s">
        <v>5</v>
      </c>
      <c r="K1246" s="104" t="s">
        <v>775</v>
      </c>
      <c r="L1246" s="105" t="s">
        <v>67</v>
      </c>
      <c r="M1246" s="104" t="s">
        <v>201</v>
      </c>
      <c r="N1246" s="104" t="s">
        <v>1291</v>
      </c>
      <c r="O1246" s="104" t="s">
        <v>532</v>
      </c>
      <c r="P1246" s="105">
        <v>796</v>
      </c>
      <c r="Q1246" s="104" t="s">
        <v>57</v>
      </c>
      <c r="R1246" s="106">
        <v>4</v>
      </c>
      <c r="S1246" s="106">
        <v>17710</v>
      </c>
      <c r="T1246" s="107">
        <f t="shared" si="138"/>
        <v>70840</v>
      </c>
      <c r="U1246" s="107">
        <f t="shared" si="139"/>
        <v>79340.800000000003</v>
      </c>
      <c r="V1246" s="108"/>
      <c r="W1246" s="112">
        <v>2016</v>
      </c>
      <c r="X1246" s="103"/>
    </row>
    <row r="1247" spans="1:24" s="6" customFormat="1" ht="50.1" customHeight="1">
      <c r="A1247" s="102" t="s">
        <v>5337</v>
      </c>
      <c r="B1247" s="103" t="s">
        <v>5974</v>
      </c>
      <c r="C1247" s="104" t="s">
        <v>1318</v>
      </c>
      <c r="D1247" s="104" t="s">
        <v>1301</v>
      </c>
      <c r="E1247" s="104" t="s">
        <v>1319</v>
      </c>
      <c r="F1247" s="104" t="s">
        <v>1320</v>
      </c>
      <c r="G1247" s="104" t="s">
        <v>4</v>
      </c>
      <c r="H1247" s="103">
        <v>0</v>
      </c>
      <c r="I1247" s="105">
        <v>590000000</v>
      </c>
      <c r="J1247" s="105" t="s">
        <v>5</v>
      </c>
      <c r="K1247" s="104" t="s">
        <v>775</v>
      </c>
      <c r="L1247" s="105" t="s">
        <v>67</v>
      </c>
      <c r="M1247" s="104" t="s">
        <v>201</v>
      </c>
      <c r="N1247" s="104" t="s">
        <v>1291</v>
      </c>
      <c r="O1247" s="104" t="s">
        <v>532</v>
      </c>
      <c r="P1247" s="105">
        <v>796</v>
      </c>
      <c r="Q1247" s="104" t="s">
        <v>57</v>
      </c>
      <c r="R1247" s="106">
        <v>16</v>
      </c>
      <c r="S1247" s="106">
        <v>5750</v>
      </c>
      <c r="T1247" s="107">
        <f t="shared" si="138"/>
        <v>92000</v>
      </c>
      <c r="U1247" s="107">
        <f t="shared" si="139"/>
        <v>103040.00000000001</v>
      </c>
      <c r="V1247" s="108"/>
      <c r="W1247" s="112">
        <v>2016</v>
      </c>
      <c r="X1247" s="103"/>
    </row>
    <row r="1248" spans="1:24" s="6" customFormat="1" ht="50.1" customHeight="1">
      <c r="A1248" s="102" t="s">
        <v>5338</v>
      </c>
      <c r="B1248" s="103" t="s">
        <v>5974</v>
      </c>
      <c r="C1248" s="104" t="s">
        <v>1306</v>
      </c>
      <c r="D1248" s="104" t="s">
        <v>1301</v>
      </c>
      <c r="E1248" s="104" t="s">
        <v>1307</v>
      </c>
      <c r="F1248" s="104" t="s">
        <v>1321</v>
      </c>
      <c r="G1248" s="104" t="s">
        <v>4</v>
      </c>
      <c r="H1248" s="103">
        <v>0</v>
      </c>
      <c r="I1248" s="105">
        <v>590000000</v>
      </c>
      <c r="J1248" s="105" t="s">
        <v>5</v>
      </c>
      <c r="K1248" s="104" t="s">
        <v>775</v>
      </c>
      <c r="L1248" s="105" t="s">
        <v>67</v>
      </c>
      <c r="M1248" s="104" t="s">
        <v>201</v>
      </c>
      <c r="N1248" s="104" t="s">
        <v>1291</v>
      </c>
      <c r="O1248" s="104" t="s">
        <v>532</v>
      </c>
      <c r="P1248" s="105">
        <v>796</v>
      </c>
      <c r="Q1248" s="104" t="s">
        <v>57</v>
      </c>
      <c r="R1248" s="106">
        <v>4</v>
      </c>
      <c r="S1248" s="106">
        <v>7244.9999999999991</v>
      </c>
      <c r="T1248" s="107">
        <f t="shared" si="138"/>
        <v>28979.999999999996</v>
      </c>
      <c r="U1248" s="107">
        <f t="shared" si="139"/>
        <v>32457.599999999999</v>
      </c>
      <c r="V1248" s="108"/>
      <c r="W1248" s="112">
        <v>2016</v>
      </c>
      <c r="X1248" s="103"/>
    </row>
    <row r="1249" spans="1:24" s="6" customFormat="1" ht="50.1" customHeight="1">
      <c r="A1249" s="102" t="s">
        <v>5339</v>
      </c>
      <c r="B1249" s="103" t="s">
        <v>5974</v>
      </c>
      <c r="C1249" s="104" t="s">
        <v>1306</v>
      </c>
      <c r="D1249" s="104" t="s">
        <v>1301</v>
      </c>
      <c r="E1249" s="104" t="s">
        <v>1307</v>
      </c>
      <c r="F1249" s="104" t="s">
        <v>1322</v>
      </c>
      <c r="G1249" s="104" t="s">
        <v>4</v>
      </c>
      <c r="H1249" s="103">
        <v>0</v>
      </c>
      <c r="I1249" s="105">
        <v>590000000</v>
      </c>
      <c r="J1249" s="105" t="s">
        <v>5</v>
      </c>
      <c r="K1249" s="104" t="s">
        <v>775</v>
      </c>
      <c r="L1249" s="105" t="s">
        <v>67</v>
      </c>
      <c r="M1249" s="104" t="s">
        <v>201</v>
      </c>
      <c r="N1249" s="104" t="s">
        <v>1291</v>
      </c>
      <c r="O1249" s="104" t="s">
        <v>532</v>
      </c>
      <c r="P1249" s="105">
        <v>796</v>
      </c>
      <c r="Q1249" s="104" t="s">
        <v>57</v>
      </c>
      <c r="R1249" s="106">
        <v>4</v>
      </c>
      <c r="S1249" s="106">
        <v>1150</v>
      </c>
      <c r="T1249" s="107">
        <f t="shared" si="138"/>
        <v>4600</v>
      </c>
      <c r="U1249" s="107">
        <f t="shared" si="139"/>
        <v>5152.0000000000009</v>
      </c>
      <c r="V1249" s="108"/>
      <c r="W1249" s="112">
        <v>2016</v>
      </c>
      <c r="X1249" s="103"/>
    </row>
    <row r="1250" spans="1:24" s="6" customFormat="1" ht="50.1" customHeight="1">
      <c r="A1250" s="102" t="s">
        <v>5340</v>
      </c>
      <c r="B1250" s="103" t="s">
        <v>5974</v>
      </c>
      <c r="C1250" s="104" t="s">
        <v>1306</v>
      </c>
      <c r="D1250" s="104" t="s">
        <v>1301</v>
      </c>
      <c r="E1250" s="104" t="s">
        <v>1307</v>
      </c>
      <c r="F1250" s="104" t="s">
        <v>1323</v>
      </c>
      <c r="G1250" s="104" t="s">
        <v>4</v>
      </c>
      <c r="H1250" s="103">
        <v>0</v>
      </c>
      <c r="I1250" s="105">
        <v>590000000</v>
      </c>
      <c r="J1250" s="105" t="s">
        <v>5</v>
      </c>
      <c r="K1250" s="104" t="s">
        <v>775</v>
      </c>
      <c r="L1250" s="105" t="s">
        <v>67</v>
      </c>
      <c r="M1250" s="104" t="s">
        <v>201</v>
      </c>
      <c r="N1250" s="104" t="s">
        <v>1291</v>
      </c>
      <c r="O1250" s="104" t="s">
        <v>532</v>
      </c>
      <c r="P1250" s="105">
        <v>796</v>
      </c>
      <c r="Q1250" s="104" t="s">
        <v>57</v>
      </c>
      <c r="R1250" s="106">
        <v>4</v>
      </c>
      <c r="S1250" s="106">
        <v>9430</v>
      </c>
      <c r="T1250" s="107">
        <f t="shared" si="138"/>
        <v>37720</v>
      </c>
      <c r="U1250" s="107">
        <f t="shared" si="139"/>
        <v>42246.400000000001</v>
      </c>
      <c r="V1250" s="108"/>
      <c r="W1250" s="112">
        <v>2016</v>
      </c>
      <c r="X1250" s="103"/>
    </row>
    <row r="1251" spans="1:24" s="6" customFormat="1" ht="50.1" customHeight="1">
      <c r="A1251" s="102" t="s">
        <v>5341</v>
      </c>
      <c r="B1251" s="103" t="s">
        <v>5974</v>
      </c>
      <c r="C1251" s="104" t="s">
        <v>1300</v>
      </c>
      <c r="D1251" s="104" t="s">
        <v>1301</v>
      </c>
      <c r="E1251" s="104" t="s">
        <v>1302</v>
      </c>
      <c r="F1251" s="104" t="s">
        <v>1324</v>
      </c>
      <c r="G1251" s="104" t="s">
        <v>4</v>
      </c>
      <c r="H1251" s="103">
        <v>0</v>
      </c>
      <c r="I1251" s="105">
        <v>590000000</v>
      </c>
      <c r="J1251" s="105" t="s">
        <v>5</v>
      </c>
      <c r="K1251" s="104" t="s">
        <v>775</v>
      </c>
      <c r="L1251" s="105" t="s">
        <v>67</v>
      </c>
      <c r="M1251" s="104" t="s">
        <v>201</v>
      </c>
      <c r="N1251" s="104" t="s">
        <v>1291</v>
      </c>
      <c r="O1251" s="104" t="s">
        <v>532</v>
      </c>
      <c r="P1251" s="105">
        <v>796</v>
      </c>
      <c r="Q1251" s="104" t="s">
        <v>57</v>
      </c>
      <c r="R1251" s="106">
        <v>4</v>
      </c>
      <c r="S1251" s="106">
        <v>54049.999999999993</v>
      </c>
      <c r="T1251" s="107">
        <f t="shared" si="138"/>
        <v>216199.99999999997</v>
      </c>
      <c r="U1251" s="107">
        <f t="shared" si="139"/>
        <v>242144</v>
      </c>
      <c r="V1251" s="108"/>
      <c r="W1251" s="112">
        <v>2016</v>
      </c>
      <c r="X1251" s="103"/>
    </row>
    <row r="1252" spans="1:24" s="6" customFormat="1" ht="50.1" customHeight="1">
      <c r="A1252" s="102" t="s">
        <v>5342</v>
      </c>
      <c r="B1252" s="103" t="s">
        <v>5974</v>
      </c>
      <c r="C1252" s="104" t="s">
        <v>1325</v>
      </c>
      <c r="D1252" s="104" t="s">
        <v>1301</v>
      </c>
      <c r="E1252" s="104" t="s">
        <v>1326</v>
      </c>
      <c r="F1252" s="104" t="s">
        <v>1327</v>
      </c>
      <c r="G1252" s="104" t="s">
        <v>4</v>
      </c>
      <c r="H1252" s="103">
        <v>0</v>
      </c>
      <c r="I1252" s="105">
        <v>590000000</v>
      </c>
      <c r="J1252" s="105" t="s">
        <v>5</v>
      </c>
      <c r="K1252" s="104" t="s">
        <v>775</v>
      </c>
      <c r="L1252" s="105" t="s">
        <v>67</v>
      </c>
      <c r="M1252" s="104" t="s">
        <v>201</v>
      </c>
      <c r="N1252" s="104" t="s">
        <v>1291</v>
      </c>
      <c r="O1252" s="104" t="s">
        <v>532</v>
      </c>
      <c r="P1252" s="105">
        <v>796</v>
      </c>
      <c r="Q1252" s="104" t="s">
        <v>57</v>
      </c>
      <c r="R1252" s="106">
        <v>8</v>
      </c>
      <c r="S1252" s="106">
        <v>8395</v>
      </c>
      <c r="T1252" s="107">
        <f t="shared" si="138"/>
        <v>67160</v>
      </c>
      <c r="U1252" s="107">
        <f t="shared" si="139"/>
        <v>75219.200000000012</v>
      </c>
      <c r="V1252" s="108"/>
      <c r="W1252" s="112">
        <v>2016</v>
      </c>
      <c r="X1252" s="103"/>
    </row>
    <row r="1253" spans="1:24" s="6" customFormat="1" ht="50.1" customHeight="1">
      <c r="A1253" s="102" t="s">
        <v>5343</v>
      </c>
      <c r="B1253" s="103" t="s">
        <v>5974</v>
      </c>
      <c r="C1253" s="103" t="s">
        <v>3713</v>
      </c>
      <c r="D1253" s="104" t="s">
        <v>3714</v>
      </c>
      <c r="E1253" s="103" t="s">
        <v>3715</v>
      </c>
      <c r="F1253" s="103" t="s">
        <v>3716</v>
      </c>
      <c r="G1253" s="118" t="s">
        <v>4</v>
      </c>
      <c r="H1253" s="103">
        <v>0</v>
      </c>
      <c r="I1253" s="118" t="s">
        <v>13</v>
      </c>
      <c r="J1253" s="112" t="s">
        <v>5</v>
      </c>
      <c r="K1253" s="112" t="s">
        <v>143</v>
      </c>
      <c r="L1253" s="112" t="s">
        <v>2932</v>
      </c>
      <c r="M1253" s="118" t="s">
        <v>144</v>
      </c>
      <c r="N1253" s="112" t="s">
        <v>2942</v>
      </c>
      <c r="O1253" s="112" t="s">
        <v>146</v>
      </c>
      <c r="P1253" s="112" t="s">
        <v>871</v>
      </c>
      <c r="Q1253" s="112" t="s">
        <v>2393</v>
      </c>
      <c r="R1253" s="103">
        <v>3</v>
      </c>
      <c r="S1253" s="139">
        <v>700</v>
      </c>
      <c r="T1253" s="107">
        <f t="shared" si="138"/>
        <v>2100</v>
      </c>
      <c r="U1253" s="107">
        <f t="shared" si="139"/>
        <v>2352</v>
      </c>
      <c r="V1253" s="123"/>
      <c r="W1253" s="112">
        <v>2016</v>
      </c>
      <c r="X1253" s="123"/>
    </row>
    <row r="1254" spans="1:24" s="6" customFormat="1" ht="50.1" customHeight="1">
      <c r="A1254" s="102" t="s">
        <v>5344</v>
      </c>
      <c r="B1254" s="103" t="s">
        <v>5974</v>
      </c>
      <c r="C1254" s="104" t="s">
        <v>1688</v>
      </c>
      <c r="D1254" s="104" t="s">
        <v>1689</v>
      </c>
      <c r="E1254" s="104" t="s">
        <v>1690</v>
      </c>
      <c r="F1254" s="104" t="s">
        <v>1691</v>
      </c>
      <c r="G1254" s="104" t="s">
        <v>4</v>
      </c>
      <c r="H1254" s="103">
        <v>0</v>
      </c>
      <c r="I1254" s="105">
        <v>590000000</v>
      </c>
      <c r="J1254" s="105" t="s">
        <v>5</v>
      </c>
      <c r="K1254" s="104" t="s">
        <v>866</v>
      </c>
      <c r="L1254" s="105" t="s">
        <v>67</v>
      </c>
      <c r="M1254" s="104" t="s">
        <v>201</v>
      </c>
      <c r="N1254" s="104" t="s">
        <v>1291</v>
      </c>
      <c r="O1254" s="104" t="s">
        <v>532</v>
      </c>
      <c r="P1254" s="105">
        <v>796</v>
      </c>
      <c r="Q1254" s="104" t="s">
        <v>57</v>
      </c>
      <c r="R1254" s="106">
        <v>70</v>
      </c>
      <c r="S1254" s="106">
        <v>2400</v>
      </c>
      <c r="T1254" s="107">
        <f t="shared" si="138"/>
        <v>168000</v>
      </c>
      <c r="U1254" s="107">
        <f t="shared" si="139"/>
        <v>188160.00000000003</v>
      </c>
      <c r="V1254" s="108"/>
      <c r="W1254" s="112">
        <v>2016</v>
      </c>
      <c r="X1254" s="103"/>
    </row>
    <row r="1255" spans="1:24" s="6" customFormat="1" ht="50.1" customHeight="1">
      <c r="A1255" s="102" t="s">
        <v>5345</v>
      </c>
      <c r="B1255" s="103" t="s">
        <v>5974</v>
      </c>
      <c r="C1255" s="104" t="s">
        <v>885</v>
      </c>
      <c r="D1255" s="104" t="s">
        <v>886</v>
      </c>
      <c r="E1255" s="104" t="s">
        <v>887</v>
      </c>
      <c r="F1255" s="104" t="s">
        <v>888</v>
      </c>
      <c r="G1255" s="104" t="s">
        <v>4</v>
      </c>
      <c r="H1255" s="103">
        <v>0</v>
      </c>
      <c r="I1255" s="105">
        <v>590000000</v>
      </c>
      <c r="J1255" s="105" t="s">
        <v>5</v>
      </c>
      <c r="K1255" s="104" t="s">
        <v>866</v>
      </c>
      <c r="L1255" s="104" t="s">
        <v>5</v>
      </c>
      <c r="M1255" s="104" t="s">
        <v>54</v>
      </c>
      <c r="N1255" s="104" t="s">
        <v>884</v>
      </c>
      <c r="O1255" s="104" t="s">
        <v>35</v>
      </c>
      <c r="P1255" s="105" t="s">
        <v>871</v>
      </c>
      <c r="Q1255" s="104" t="s">
        <v>57</v>
      </c>
      <c r="R1255" s="106">
        <v>1</v>
      </c>
      <c r="S1255" s="106">
        <v>250000</v>
      </c>
      <c r="T1255" s="107">
        <f t="shared" si="138"/>
        <v>250000</v>
      </c>
      <c r="U1255" s="107">
        <f t="shared" si="139"/>
        <v>280000</v>
      </c>
      <c r="V1255" s="108"/>
      <c r="W1255" s="112">
        <v>2016</v>
      </c>
      <c r="X1255" s="103"/>
    </row>
    <row r="1256" spans="1:24" s="6" customFormat="1" ht="50.1" customHeight="1">
      <c r="A1256" s="102" t="s">
        <v>5346</v>
      </c>
      <c r="B1256" s="103" t="s">
        <v>5974</v>
      </c>
      <c r="C1256" s="104" t="s">
        <v>267</v>
      </c>
      <c r="D1256" s="104" t="s">
        <v>268</v>
      </c>
      <c r="E1256" s="104" t="s">
        <v>269</v>
      </c>
      <c r="F1256" s="105" t="s">
        <v>270</v>
      </c>
      <c r="G1256" s="105" t="s">
        <v>4</v>
      </c>
      <c r="H1256" s="103">
        <v>0</v>
      </c>
      <c r="I1256" s="113">
        <v>590000000</v>
      </c>
      <c r="J1256" s="105" t="s">
        <v>5</v>
      </c>
      <c r="K1256" s="105" t="s">
        <v>143</v>
      </c>
      <c r="L1256" s="105" t="s">
        <v>67</v>
      </c>
      <c r="M1256" s="114" t="s">
        <v>144</v>
      </c>
      <c r="N1256" s="105" t="s">
        <v>145</v>
      </c>
      <c r="O1256" s="105" t="s">
        <v>146</v>
      </c>
      <c r="P1256" s="105">
        <v>796</v>
      </c>
      <c r="Q1256" s="105" t="s">
        <v>57</v>
      </c>
      <c r="R1256" s="115">
        <v>200</v>
      </c>
      <c r="S1256" s="115">
        <v>40</v>
      </c>
      <c r="T1256" s="107">
        <f t="shared" si="138"/>
        <v>8000</v>
      </c>
      <c r="U1256" s="107">
        <f t="shared" si="139"/>
        <v>8960</v>
      </c>
      <c r="V1256" s="105"/>
      <c r="W1256" s="112">
        <v>2016</v>
      </c>
      <c r="X1256" s="103"/>
    </row>
    <row r="1257" spans="1:24" s="6" customFormat="1" ht="50.1" customHeight="1">
      <c r="A1257" s="102" t="s">
        <v>5347</v>
      </c>
      <c r="B1257" s="103" t="s">
        <v>5974</v>
      </c>
      <c r="C1257" s="104" t="s">
        <v>1250</v>
      </c>
      <c r="D1257" s="104" t="s">
        <v>268</v>
      </c>
      <c r="E1257" s="104" t="s">
        <v>1251</v>
      </c>
      <c r="F1257" s="104" t="s">
        <v>1252</v>
      </c>
      <c r="G1257" s="104" t="s">
        <v>4</v>
      </c>
      <c r="H1257" s="103">
        <v>0</v>
      </c>
      <c r="I1257" s="105">
        <v>590000000</v>
      </c>
      <c r="J1257" s="105" t="s">
        <v>5</v>
      </c>
      <c r="K1257" s="104" t="s">
        <v>775</v>
      </c>
      <c r="L1257" s="105" t="s">
        <v>67</v>
      </c>
      <c r="M1257" s="104" t="s">
        <v>54</v>
      </c>
      <c r="N1257" s="104" t="s">
        <v>1214</v>
      </c>
      <c r="O1257" s="104" t="s">
        <v>532</v>
      </c>
      <c r="P1257" s="105">
        <v>796</v>
      </c>
      <c r="Q1257" s="104" t="s">
        <v>57</v>
      </c>
      <c r="R1257" s="106">
        <v>80</v>
      </c>
      <c r="S1257" s="106">
        <v>200</v>
      </c>
      <c r="T1257" s="107">
        <f t="shared" si="138"/>
        <v>16000</v>
      </c>
      <c r="U1257" s="107">
        <f t="shared" si="139"/>
        <v>17920</v>
      </c>
      <c r="V1257" s="108"/>
      <c r="W1257" s="112">
        <v>2016</v>
      </c>
      <c r="X1257" s="103"/>
    </row>
    <row r="1258" spans="1:24" s="6" customFormat="1" ht="50.1" customHeight="1">
      <c r="A1258" s="102" t="s">
        <v>5348</v>
      </c>
      <c r="B1258" s="103" t="s">
        <v>5974</v>
      </c>
      <c r="C1258" s="104" t="s">
        <v>1250</v>
      </c>
      <c r="D1258" s="104" t="s">
        <v>268</v>
      </c>
      <c r="E1258" s="104" t="s">
        <v>1251</v>
      </c>
      <c r="F1258" s="104" t="s">
        <v>1253</v>
      </c>
      <c r="G1258" s="104" t="s">
        <v>4</v>
      </c>
      <c r="H1258" s="103">
        <v>0</v>
      </c>
      <c r="I1258" s="105">
        <v>590000000</v>
      </c>
      <c r="J1258" s="105" t="s">
        <v>5</v>
      </c>
      <c r="K1258" s="104" t="s">
        <v>775</v>
      </c>
      <c r="L1258" s="105" t="s">
        <v>67</v>
      </c>
      <c r="M1258" s="104" t="s">
        <v>54</v>
      </c>
      <c r="N1258" s="104" t="s">
        <v>1214</v>
      </c>
      <c r="O1258" s="104" t="s">
        <v>532</v>
      </c>
      <c r="P1258" s="105">
        <v>796</v>
      </c>
      <c r="Q1258" s="104" t="s">
        <v>57</v>
      </c>
      <c r="R1258" s="106">
        <v>80</v>
      </c>
      <c r="S1258" s="106">
        <v>200</v>
      </c>
      <c r="T1258" s="107">
        <f t="shared" si="138"/>
        <v>16000</v>
      </c>
      <c r="U1258" s="107">
        <f t="shared" si="139"/>
        <v>17920</v>
      </c>
      <c r="V1258" s="108"/>
      <c r="W1258" s="112">
        <v>2016</v>
      </c>
      <c r="X1258" s="103"/>
    </row>
    <row r="1259" spans="1:24" s="6" customFormat="1" ht="50.1" customHeight="1">
      <c r="A1259" s="102" t="s">
        <v>5349</v>
      </c>
      <c r="B1259" s="103" t="s">
        <v>5974</v>
      </c>
      <c r="C1259" s="104" t="s">
        <v>1421</v>
      </c>
      <c r="D1259" s="104" t="s">
        <v>1422</v>
      </c>
      <c r="E1259" s="104" t="s">
        <v>1423</v>
      </c>
      <c r="F1259" s="104" t="s">
        <v>1424</v>
      </c>
      <c r="G1259" s="104" t="s">
        <v>4</v>
      </c>
      <c r="H1259" s="103">
        <v>0</v>
      </c>
      <c r="I1259" s="105">
        <v>590000000</v>
      </c>
      <c r="J1259" s="105" t="s">
        <v>5</v>
      </c>
      <c r="K1259" s="104" t="s">
        <v>775</v>
      </c>
      <c r="L1259" s="105" t="s">
        <v>67</v>
      </c>
      <c r="M1259" s="104" t="s">
        <v>201</v>
      </c>
      <c r="N1259" s="104" t="s">
        <v>922</v>
      </c>
      <c r="O1259" s="104" t="s">
        <v>532</v>
      </c>
      <c r="P1259" s="105">
        <v>796</v>
      </c>
      <c r="Q1259" s="104" t="s">
        <v>57</v>
      </c>
      <c r="R1259" s="106">
        <v>5</v>
      </c>
      <c r="S1259" s="106">
        <v>16000</v>
      </c>
      <c r="T1259" s="107">
        <f t="shared" si="138"/>
        <v>80000</v>
      </c>
      <c r="U1259" s="107">
        <f t="shared" si="139"/>
        <v>89600.000000000015</v>
      </c>
      <c r="V1259" s="108"/>
      <c r="W1259" s="112">
        <v>2016</v>
      </c>
      <c r="X1259" s="103"/>
    </row>
    <row r="1260" spans="1:24" s="6" customFormat="1" ht="50.1" customHeight="1">
      <c r="A1260" s="102" t="s">
        <v>5350</v>
      </c>
      <c r="B1260" s="103" t="s">
        <v>5974</v>
      </c>
      <c r="C1260" s="104" t="s">
        <v>1145</v>
      </c>
      <c r="D1260" s="104" t="s">
        <v>1146</v>
      </c>
      <c r="E1260" s="104" t="s">
        <v>1147</v>
      </c>
      <c r="F1260" s="104" t="s">
        <v>1148</v>
      </c>
      <c r="G1260" s="104" t="s">
        <v>4</v>
      </c>
      <c r="H1260" s="103">
        <v>0</v>
      </c>
      <c r="I1260" s="105">
        <v>590000000</v>
      </c>
      <c r="J1260" s="105" t="s">
        <v>5</v>
      </c>
      <c r="K1260" s="104" t="s">
        <v>866</v>
      </c>
      <c r="L1260" s="104" t="s">
        <v>5</v>
      </c>
      <c r="M1260" s="104" t="s">
        <v>54</v>
      </c>
      <c r="N1260" s="104" t="s">
        <v>1143</v>
      </c>
      <c r="O1260" s="104" t="s">
        <v>532</v>
      </c>
      <c r="P1260" s="105" t="s">
        <v>871</v>
      </c>
      <c r="Q1260" s="104" t="s">
        <v>57</v>
      </c>
      <c r="R1260" s="106">
        <v>20</v>
      </c>
      <c r="S1260" s="106">
        <v>368</v>
      </c>
      <c r="T1260" s="107">
        <f t="shared" si="138"/>
        <v>7360</v>
      </c>
      <c r="U1260" s="107">
        <f t="shared" si="139"/>
        <v>8243.2000000000007</v>
      </c>
      <c r="V1260" s="108"/>
      <c r="W1260" s="112">
        <v>2016</v>
      </c>
      <c r="X1260" s="103"/>
    </row>
    <row r="1261" spans="1:24" s="6" customFormat="1" ht="50.1" customHeight="1">
      <c r="A1261" s="102" t="s">
        <v>5351</v>
      </c>
      <c r="B1261" s="103" t="s">
        <v>5974</v>
      </c>
      <c r="C1261" s="104" t="s">
        <v>1145</v>
      </c>
      <c r="D1261" s="104" t="s">
        <v>1146</v>
      </c>
      <c r="E1261" s="104" t="s">
        <v>1147</v>
      </c>
      <c r="F1261" s="104" t="s">
        <v>1154</v>
      </c>
      <c r="G1261" s="104" t="s">
        <v>4</v>
      </c>
      <c r="H1261" s="103">
        <v>0</v>
      </c>
      <c r="I1261" s="105">
        <v>590000000</v>
      </c>
      <c r="J1261" s="105" t="s">
        <v>5</v>
      </c>
      <c r="K1261" s="104" t="s">
        <v>866</v>
      </c>
      <c r="L1261" s="104" t="s">
        <v>5</v>
      </c>
      <c r="M1261" s="104" t="s">
        <v>54</v>
      </c>
      <c r="N1261" s="104" t="s">
        <v>1143</v>
      </c>
      <c r="O1261" s="104" t="s">
        <v>532</v>
      </c>
      <c r="P1261" s="105" t="s">
        <v>871</v>
      </c>
      <c r="Q1261" s="104" t="s">
        <v>57</v>
      </c>
      <c r="R1261" s="106">
        <v>20</v>
      </c>
      <c r="S1261" s="106">
        <v>747.49999999999989</v>
      </c>
      <c r="T1261" s="107">
        <f t="shared" si="138"/>
        <v>14949.999999999998</v>
      </c>
      <c r="U1261" s="107">
        <f t="shared" si="139"/>
        <v>16744</v>
      </c>
      <c r="V1261" s="108"/>
      <c r="W1261" s="112">
        <v>2016</v>
      </c>
      <c r="X1261" s="103"/>
    </row>
    <row r="1262" spans="1:24" s="6" customFormat="1" ht="50.1" customHeight="1">
      <c r="A1262" s="102" t="s">
        <v>5352</v>
      </c>
      <c r="B1262" s="103" t="s">
        <v>5974</v>
      </c>
      <c r="C1262" s="104" t="s">
        <v>2041</v>
      </c>
      <c r="D1262" s="104" t="s">
        <v>2042</v>
      </c>
      <c r="E1262" s="104" t="s">
        <v>2043</v>
      </c>
      <c r="F1262" s="104" t="s">
        <v>2044</v>
      </c>
      <c r="G1262" s="104" t="s">
        <v>4</v>
      </c>
      <c r="H1262" s="103">
        <v>0</v>
      </c>
      <c r="I1262" s="105">
        <v>590000000</v>
      </c>
      <c r="J1262" s="105" t="s">
        <v>5</v>
      </c>
      <c r="K1262" s="104" t="s">
        <v>240</v>
      </c>
      <c r="L1262" s="105" t="s">
        <v>67</v>
      </c>
      <c r="M1262" s="104" t="s">
        <v>54</v>
      </c>
      <c r="N1262" s="104" t="s">
        <v>1945</v>
      </c>
      <c r="O1262" s="104" t="s">
        <v>1946</v>
      </c>
      <c r="P1262" s="105">
        <v>112</v>
      </c>
      <c r="Q1262" s="104" t="s">
        <v>1957</v>
      </c>
      <c r="R1262" s="106">
        <v>500</v>
      </c>
      <c r="S1262" s="106">
        <v>248</v>
      </c>
      <c r="T1262" s="107">
        <f t="shared" si="138"/>
        <v>124000</v>
      </c>
      <c r="U1262" s="107">
        <f t="shared" si="139"/>
        <v>138880</v>
      </c>
      <c r="V1262" s="108"/>
      <c r="W1262" s="112">
        <v>2016</v>
      </c>
      <c r="X1262" s="103"/>
    </row>
    <row r="1263" spans="1:24" s="6" customFormat="1" ht="50.1" customHeight="1">
      <c r="A1263" s="102" t="s">
        <v>5353</v>
      </c>
      <c r="B1263" s="103" t="s">
        <v>5974</v>
      </c>
      <c r="C1263" s="103" t="s">
        <v>3587</v>
      </c>
      <c r="D1263" s="104" t="s">
        <v>3588</v>
      </c>
      <c r="E1263" s="103" t="s">
        <v>3032</v>
      </c>
      <c r="F1263" s="103" t="s">
        <v>3589</v>
      </c>
      <c r="G1263" s="118" t="s">
        <v>4</v>
      </c>
      <c r="H1263" s="103">
        <v>0</v>
      </c>
      <c r="I1263" s="118" t="s">
        <v>13</v>
      </c>
      <c r="J1263" s="112" t="s">
        <v>5</v>
      </c>
      <c r="K1263" s="112" t="s">
        <v>4232</v>
      </c>
      <c r="L1263" s="112" t="s">
        <v>2932</v>
      </c>
      <c r="M1263" s="118" t="s">
        <v>144</v>
      </c>
      <c r="N1263" s="112" t="s">
        <v>2942</v>
      </c>
      <c r="O1263" s="112" t="s">
        <v>146</v>
      </c>
      <c r="P1263" s="112" t="s">
        <v>871</v>
      </c>
      <c r="Q1263" s="112" t="s">
        <v>57</v>
      </c>
      <c r="R1263" s="103">
        <v>10</v>
      </c>
      <c r="S1263" s="139">
        <v>17500</v>
      </c>
      <c r="T1263" s="107">
        <f t="shared" si="138"/>
        <v>175000</v>
      </c>
      <c r="U1263" s="107">
        <f t="shared" si="139"/>
        <v>196000.00000000003</v>
      </c>
      <c r="V1263" s="123"/>
      <c r="W1263" s="112">
        <v>2016</v>
      </c>
      <c r="X1263" s="123"/>
    </row>
    <row r="1264" spans="1:24" ht="50.1" customHeight="1">
      <c r="A1264" s="103" t="s">
        <v>5354</v>
      </c>
      <c r="B1264" s="103" t="s">
        <v>5974</v>
      </c>
      <c r="C1264" s="104" t="s">
        <v>875</v>
      </c>
      <c r="D1264" s="104" t="s">
        <v>876</v>
      </c>
      <c r="E1264" s="104" t="s">
        <v>877</v>
      </c>
      <c r="F1264" s="104" t="s">
        <v>878</v>
      </c>
      <c r="G1264" s="103" t="s">
        <v>4</v>
      </c>
      <c r="H1264" s="103">
        <v>0</v>
      </c>
      <c r="I1264" s="110">
        <v>590000000</v>
      </c>
      <c r="J1264" s="112" t="s">
        <v>5</v>
      </c>
      <c r="K1264" s="103" t="s">
        <v>866</v>
      </c>
      <c r="L1264" s="103" t="s">
        <v>5</v>
      </c>
      <c r="M1264" s="103" t="s">
        <v>54</v>
      </c>
      <c r="N1264" s="103" t="s">
        <v>879</v>
      </c>
      <c r="O1264" s="103" t="s">
        <v>532</v>
      </c>
      <c r="P1264" s="112">
        <v>796</v>
      </c>
      <c r="Q1264" s="103" t="s">
        <v>57</v>
      </c>
      <c r="R1264" s="106">
        <v>1</v>
      </c>
      <c r="S1264" s="106">
        <v>17250</v>
      </c>
      <c r="T1264" s="107">
        <v>0</v>
      </c>
      <c r="U1264" s="107">
        <f>T1264*1.12</f>
        <v>0</v>
      </c>
      <c r="V1264" s="108"/>
      <c r="W1264" s="112">
        <v>2016</v>
      </c>
      <c r="X1264" s="103" t="s">
        <v>7253</v>
      </c>
    </row>
    <row r="1265" spans="1:24" ht="50.1" customHeight="1">
      <c r="A1265" s="103" t="s">
        <v>7252</v>
      </c>
      <c r="B1265" s="103" t="s">
        <v>5974</v>
      </c>
      <c r="C1265" s="104" t="s">
        <v>875</v>
      </c>
      <c r="D1265" s="104" t="s">
        <v>876</v>
      </c>
      <c r="E1265" s="104" t="s">
        <v>877</v>
      </c>
      <c r="F1265" s="104" t="s">
        <v>878</v>
      </c>
      <c r="G1265" s="103" t="s">
        <v>4</v>
      </c>
      <c r="H1265" s="103">
        <v>0</v>
      </c>
      <c r="I1265" s="110">
        <v>590000000</v>
      </c>
      <c r="J1265" s="112" t="s">
        <v>5</v>
      </c>
      <c r="K1265" s="103" t="s">
        <v>866</v>
      </c>
      <c r="L1265" s="103" t="s">
        <v>5</v>
      </c>
      <c r="M1265" s="103" t="s">
        <v>54</v>
      </c>
      <c r="N1265" s="103" t="s">
        <v>1104</v>
      </c>
      <c r="O1265" s="103" t="s">
        <v>532</v>
      </c>
      <c r="P1265" s="112">
        <v>796</v>
      </c>
      <c r="Q1265" s="103" t="s">
        <v>57</v>
      </c>
      <c r="R1265" s="106">
        <v>16</v>
      </c>
      <c r="S1265" s="106">
        <v>17250</v>
      </c>
      <c r="T1265" s="107">
        <f>R1265*S1265</f>
        <v>276000</v>
      </c>
      <c r="U1265" s="107">
        <f>T1265*1.12</f>
        <v>309120.00000000006</v>
      </c>
      <c r="V1265" s="108"/>
      <c r="W1265" s="112">
        <v>2016</v>
      </c>
      <c r="X1265" s="103"/>
    </row>
    <row r="1266" spans="1:24" s="6" customFormat="1" ht="50.1" customHeight="1">
      <c r="A1266" s="102" t="s">
        <v>5355</v>
      </c>
      <c r="B1266" s="103" t="s">
        <v>5974</v>
      </c>
      <c r="C1266" s="104" t="s">
        <v>913</v>
      </c>
      <c r="D1266" s="104" t="s">
        <v>914</v>
      </c>
      <c r="E1266" s="104" t="s">
        <v>915</v>
      </c>
      <c r="F1266" s="104" t="s">
        <v>916</v>
      </c>
      <c r="G1266" s="104" t="s">
        <v>4</v>
      </c>
      <c r="H1266" s="103">
        <v>0</v>
      </c>
      <c r="I1266" s="105">
        <v>590000000</v>
      </c>
      <c r="J1266" s="105" t="s">
        <v>5</v>
      </c>
      <c r="K1266" s="104" t="s">
        <v>775</v>
      </c>
      <c r="L1266" s="105" t="s">
        <v>67</v>
      </c>
      <c r="M1266" s="104" t="s">
        <v>201</v>
      </c>
      <c r="N1266" s="104" t="s">
        <v>917</v>
      </c>
      <c r="O1266" s="104" t="s">
        <v>35</v>
      </c>
      <c r="P1266" s="105">
        <v>796</v>
      </c>
      <c r="Q1266" s="104" t="s">
        <v>57</v>
      </c>
      <c r="R1266" s="106">
        <v>3</v>
      </c>
      <c r="S1266" s="106">
        <v>260000</v>
      </c>
      <c r="T1266" s="107">
        <f t="shared" si="138"/>
        <v>780000</v>
      </c>
      <c r="U1266" s="107">
        <f t="shared" si="139"/>
        <v>873600.00000000012</v>
      </c>
      <c r="V1266" s="108"/>
      <c r="W1266" s="112">
        <v>2016</v>
      </c>
      <c r="X1266" s="103"/>
    </row>
    <row r="1267" spans="1:24" s="6" customFormat="1" ht="50.1" customHeight="1">
      <c r="A1267" s="102" t="s">
        <v>5356</v>
      </c>
      <c r="B1267" s="103" t="s">
        <v>5974</v>
      </c>
      <c r="C1267" s="104" t="s">
        <v>1046</v>
      </c>
      <c r="D1267" s="104" t="s">
        <v>914</v>
      </c>
      <c r="E1267" s="104" t="s">
        <v>1047</v>
      </c>
      <c r="F1267" s="104" t="s">
        <v>1048</v>
      </c>
      <c r="G1267" s="104" t="s">
        <v>4</v>
      </c>
      <c r="H1267" s="103">
        <v>0</v>
      </c>
      <c r="I1267" s="105">
        <v>590000000</v>
      </c>
      <c r="J1267" s="105" t="s">
        <v>5</v>
      </c>
      <c r="K1267" s="104" t="s">
        <v>775</v>
      </c>
      <c r="L1267" s="105" t="s">
        <v>67</v>
      </c>
      <c r="M1267" s="104" t="s">
        <v>201</v>
      </c>
      <c r="N1267" s="104" t="s">
        <v>917</v>
      </c>
      <c r="O1267" s="104" t="s">
        <v>532</v>
      </c>
      <c r="P1267" s="105">
        <v>796</v>
      </c>
      <c r="Q1267" s="104" t="s">
        <v>57</v>
      </c>
      <c r="R1267" s="106">
        <v>2</v>
      </c>
      <c r="S1267" s="106">
        <v>200000</v>
      </c>
      <c r="T1267" s="107">
        <f t="shared" si="138"/>
        <v>400000</v>
      </c>
      <c r="U1267" s="107">
        <f t="shared" si="139"/>
        <v>448000.00000000006</v>
      </c>
      <c r="V1267" s="108"/>
      <c r="W1267" s="112">
        <v>2016</v>
      </c>
      <c r="X1267" s="103"/>
    </row>
    <row r="1268" spans="1:24" s="6" customFormat="1" ht="50.1" customHeight="1">
      <c r="A1268" s="102" t="s">
        <v>5357</v>
      </c>
      <c r="B1268" s="103" t="s">
        <v>5974</v>
      </c>
      <c r="C1268" s="104" t="s">
        <v>1179</v>
      </c>
      <c r="D1268" s="104" t="s">
        <v>914</v>
      </c>
      <c r="E1268" s="104" t="s">
        <v>1180</v>
      </c>
      <c r="F1268" s="104" t="s">
        <v>1181</v>
      </c>
      <c r="G1268" s="104" t="s">
        <v>4</v>
      </c>
      <c r="H1268" s="103">
        <v>0</v>
      </c>
      <c r="I1268" s="105">
        <v>590000000</v>
      </c>
      <c r="J1268" s="105" t="s">
        <v>5</v>
      </c>
      <c r="K1268" s="104" t="s">
        <v>866</v>
      </c>
      <c r="L1268" s="105" t="s">
        <v>67</v>
      </c>
      <c r="M1268" s="104" t="s">
        <v>201</v>
      </c>
      <c r="N1268" s="104" t="s">
        <v>1182</v>
      </c>
      <c r="O1268" s="104" t="s">
        <v>35</v>
      </c>
      <c r="P1268" s="105" t="s">
        <v>871</v>
      </c>
      <c r="Q1268" s="104" t="s">
        <v>57</v>
      </c>
      <c r="R1268" s="106">
        <v>4</v>
      </c>
      <c r="S1268" s="106">
        <v>3679.9999999999995</v>
      </c>
      <c r="T1268" s="107">
        <f t="shared" si="138"/>
        <v>14719.999999999998</v>
      </c>
      <c r="U1268" s="107">
        <f t="shared" si="139"/>
        <v>16486.399999999998</v>
      </c>
      <c r="V1268" s="108"/>
      <c r="W1268" s="112">
        <v>2016</v>
      </c>
      <c r="X1268" s="103"/>
    </row>
    <row r="1269" spans="1:24" s="6" customFormat="1" ht="50.1" customHeight="1">
      <c r="A1269" s="102" t="s">
        <v>5358</v>
      </c>
      <c r="B1269" s="103" t="s">
        <v>5974</v>
      </c>
      <c r="C1269" s="104" t="s">
        <v>1183</v>
      </c>
      <c r="D1269" s="104" t="s">
        <v>914</v>
      </c>
      <c r="E1269" s="104" t="s">
        <v>1184</v>
      </c>
      <c r="F1269" s="104" t="s">
        <v>1185</v>
      </c>
      <c r="G1269" s="104" t="s">
        <v>4</v>
      </c>
      <c r="H1269" s="103">
        <v>0</v>
      </c>
      <c r="I1269" s="105">
        <v>590000000</v>
      </c>
      <c r="J1269" s="105" t="s">
        <v>5</v>
      </c>
      <c r="K1269" s="104" t="s">
        <v>866</v>
      </c>
      <c r="L1269" s="105" t="s">
        <v>67</v>
      </c>
      <c r="M1269" s="104" t="s">
        <v>201</v>
      </c>
      <c r="N1269" s="104" t="s">
        <v>1182</v>
      </c>
      <c r="O1269" s="104" t="s">
        <v>35</v>
      </c>
      <c r="P1269" s="105" t="s">
        <v>871</v>
      </c>
      <c r="Q1269" s="104" t="s">
        <v>57</v>
      </c>
      <c r="R1269" s="106">
        <v>4</v>
      </c>
      <c r="S1269" s="106">
        <v>2760</v>
      </c>
      <c r="T1269" s="107">
        <f t="shared" si="138"/>
        <v>11040</v>
      </c>
      <c r="U1269" s="107">
        <f t="shared" si="139"/>
        <v>12364.800000000001</v>
      </c>
      <c r="V1269" s="108"/>
      <c r="W1269" s="112">
        <v>2016</v>
      </c>
      <c r="X1269" s="103"/>
    </row>
    <row r="1270" spans="1:24" s="6" customFormat="1" ht="50.1" customHeight="1">
      <c r="A1270" s="102" t="s">
        <v>5359</v>
      </c>
      <c r="B1270" s="103" t="s">
        <v>5974</v>
      </c>
      <c r="C1270" s="104" t="s">
        <v>1186</v>
      </c>
      <c r="D1270" s="104" t="s">
        <v>1187</v>
      </c>
      <c r="E1270" s="104" t="s">
        <v>1188</v>
      </c>
      <c r="F1270" s="104" t="s">
        <v>1189</v>
      </c>
      <c r="G1270" s="104" t="s">
        <v>4</v>
      </c>
      <c r="H1270" s="103">
        <v>0</v>
      </c>
      <c r="I1270" s="105">
        <v>590000000</v>
      </c>
      <c r="J1270" s="105" t="s">
        <v>5</v>
      </c>
      <c r="K1270" s="104" t="s">
        <v>866</v>
      </c>
      <c r="L1270" s="105" t="s">
        <v>67</v>
      </c>
      <c r="M1270" s="104" t="s">
        <v>201</v>
      </c>
      <c r="N1270" s="104" t="s">
        <v>1182</v>
      </c>
      <c r="O1270" s="104" t="s">
        <v>35</v>
      </c>
      <c r="P1270" s="105" t="s">
        <v>871</v>
      </c>
      <c r="Q1270" s="104" t="s">
        <v>57</v>
      </c>
      <c r="R1270" s="106">
        <v>2</v>
      </c>
      <c r="S1270" s="106">
        <v>4945</v>
      </c>
      <c r="T1270" s="107">
        <f t="shared" si="138"/>
        <v>9890</v>
      </c>
      <c r="U1270" s="107">
        <f t="shared" si="139"/>
        <v>11076.800000000001</v>
      </c>
      <c r="V1270" s="108"/>
      <c r="W1270" s="112">
        <v>2016</v>
      </c>
      <c r="X1270" s="103"/>
    </row>
    <row r="1271" spans="1:24" s="6" customFormat="1" ht="50.1" customHeight="1">
      <c r="A1271" s="102" t="s">
        <v>5360</v>
      </c>
      <c r="B1271" s="103" t="s">
        <v>5974</v>
      </c>
      <c r="C1271" s="104" t="s">
        <v>933</v>
      </c>
      <c r="D1271" s="104" t="s">
        <v>934</v>
      </c>
      <c r="E1271" s="104" t="s">
        <v>935</v>
      </c>
      <c r="F1271" s="104" t="s">
        <v>936</v>
      </c>
      <c r="G1271" s="104" t="s">
        <v>4</v>
      </c>
      <c r="H1271" s="103">
        <v>0</v>
      </c>
      <c r="I1271" s="105">
        <v>590000000</v>
      </c>
      <c r="J1271" s="105" t="s">
        <v>5</v>
      </c>
      <c r="K1271" s="104" t="s">
        <v>775</v>
      </c>
      <c r="L1271" s="105" t="s">
        <v>67</v>
      </c>
      <c r="M1271" s="104" t="s">
        <v>201</v>
      </c>
      <c r="N1271" s="104" t="s">
        <v>922</v>
      </c>
      <c r="O1271" s="104" t="s">
        <v>35</v>
      </c>
      <c r="P1271" s="105">
        <v>796</v>
      </c>
      <c r="Q1271" s="104" t="s">
        <v>57</v>
      </c>
      <c r="R1271" s="106">
        <v>16</v>
      </c>
      <c r="S1271" s="106">
        <v>420</v>
      </c>
      <c r="T1271" s="107">
        <f t="shared" si="138"/>
        <v>6720</v>
      </c>
      <c r="U1271" s="107">
        <f t="shared" si="139"/>
        <v>7526.4000000000005</v>
      </c>
      <c r="V1271" s="108"/>
      <c r="W1271" s="112">
        <v>2016</v>
      </c>
      <c r="X1271" s="103"/>
    </row>
    <row r="1272" spans="1:24" s="6" customFormat="1" ht="50.1" customHeight="1">
      <c r="A1272" s="102" t="s">
        <v>5361</v>
      </c>
      <c r="B1272" s="103" t="s">
        <v>5974</v>
      </c>
      <c r="C1272" s="103" t="s">
        <v>3590</v>
      </c>
      <c r="D1272" s="104" t="s">
        <v>3591</v>
      </c>
      <c r="E1272" s="103" t="s">
        <v>3592</v>
      </c>
      <c r="F1272" s="103" t="s">
        <v>3593</v>
      </c>
      <c r="G1272" s="118" t="s">
        <v>4</v>
      </c>
      <c r="H1272" s="103">
        <v>0</v>
      </c>
      <c r="I1272" s="118" t="s">
        <v>13</v>
      </c>
      <c r="J1272" s="112" t="s">
        <v>5</v>
      </c>
      <c r="K1272" s="112" t="s">
        <v>143</v>
      </c>
      <c r="L1272" s="112" t="s">
        <v>2932</v>
      </c>
      <c r="M1272" s="118" t="s">
        <v>144</v>
      </c>
      <c r="N1272" s="112" t="s">
        <v>2942</v>
      </c>
      <c r="O1272" s="112" t="s">
        <v>146</v>
      </c>
      <c r="P1272" s="112" t="s">
        <v>871</v>
      </c>
      <c r="Q1272" s="112" t="s">
        <v>57</v>
      </c>
      <c r="R1272" s="103">
        <v>7</v>
      </c>
      <c r="S1272" s="139">
        <v>1070</v>
      </c>
      <c r="T1272" s="107">
        <f t="shared" si="138"/>
        <v>7490</v>
      </c>
      <c r="U1272" s="107">
        <f t="shared" si="139"/>
        <v>8388.8000000000011</v>
      </c>
      <c r="V1272" s="123"/>
      <c r="W1272" s="112">
        <v>2016</v>
      </c>
      <c r="X1272" s="123"/>
    </row>
    <row r="1273" spans="1:24" s="6" customFormat="1" ht="50.1" customHeight="1">
      <c r="A1273" s="102" t="s">
        <v>5362</v>
      </c>
      <c r="B1273" s="103" t="s">
        <v>5974</v>
      </c>
      <c r="C1273" s="103" t="s">
        <v>3590</v>
      </c>
      <c r="D1273" s="104" t="s">
        <v>3591</v>
      </c>
      <c r="E1273" s="103" t="s">
        <v>3592</v>
      </c>
      <c r="F1273" s="103" t="s">
        <v>3594</v>
      </c>
      <c r="G1273" s="118" t="s">
        <v>4</v>
      </c>
      <c r="H1273" s="103">
        <v>0</v>
      </c>
      <c r="I1273" s="118" t="s">
        <v>13</v>
      </c>
      <c r="J1273" s="112" t="s">
        <v>5</v>
      </c>
      <c r="K1273" s="112" t="s">
        <v>143</v>
      </c>
      <c r="L1273" s="112" t="s">
        <v>2932</v>
      </c>
      <c r="M1273" s="118" t="s">
        <v>144</v>
      </c>
      <c r="N1273" s="112" t="s">
        <v>2942</v>
      </c>
      <c r="O1273" s="112" t="s">
        <v>146</v>
      </c>
      <c r="P1273" s="112" t="s">
        <v>871</v>
      </c>
      <c r="Q1273" s="112" t="s">
        <v>57</v>
      </c>
      <c r="R1273" s="103">
        <v>3</v>
      </c>
      <c r="S1273" s="139">
        <v>1070</v>
      </c>
      <c r="T1273" s="107">
        <f t="shared" si="138"/>
        <v>3210</v>
      </c>
      <c r="U1273" s="107">
        <f t="shared" si="139"/>
        <v>3595.2000000000003</v>
      </c>
      <c r="V1273" s="123"/>
      <c r="W1273" s="112">
        <v>2016</v>
      </c>
      <c r="X1273" s="123"/>
    </row>
    <row r="1274" spans="1:24" s="6" customFormat="1" ht="50.1" customHeight="1">
      <c r="A1274" s="102" t="s">
        <v>5363</v>
      </c>
      <c r="B1274" s="103" t="s">
        <v>5974</v>
      </c>
      <c r="C1274" s="103" t="s">
        <v>3590</v>
      </c>
      <c r="D1274" s="104" t="s">
        <v>3591</v>
      </c>
      <c r="E1274" s="103" t="s">
        <v>3592</v>
      </c>
      <c r="F1274" s="103" t="s">
        <v>3595</v>
      </c>
      <c r="G1274" s="118" t="s">
        <v>4</v>
      </c>
      <c r="H1274" s="103">
        <v>0</v>
      </c>
      <c r="I1274" s="118" t="s">
        <v>13</v>
      </c>
      <c r="J1274" s="112" t="s">
        <v>5</v>
      </c>
      <c r="K1274" s="112" t="s">
        <v>143</v>
      </c>
      <c r="L1274" s="112" t="s">
        <v>2932</v>
      </c>
      <c r="M1274" s="118" t="s">
        <v>144</v>
      </c>
      <c r="N1274" s="112" t="s">
        <v>2942</v>
      </c>
      <c r="O1274" s="112" t="s">
        <v>146</v>
      </c>
      <c r="P1274" s="112" t="s">
        <v>871</v>
      </c>
      <c r="Q1274" s="112" t="s">
        <v>57</v>
      </c>
      <c r="R1274" s="103">
        <v>8</v>
      </c>
      <c r="S1274" s="139">
        <v>1070</v>
      </c>
      <c r="T1274" s="107">
        <f t="shared" si="138"/>
        <v>8560</v>
      </c>
      <c r="U1274" s="107">
        <f t="shared" si="139"/>
        <v>9587.2000000000007</v>
      </c>
      <c r="V1274" s="123"/>
      <c r="W1274" s="112">
        <v>2016</v>
      </c>
      <c r="X1274" s="123"/>
    </row>
    <row r="1275" spans="1:24" s="6" customFormat="1" ht="50.1" customHeight="1">
      <c r="A1275" s="102" t="s">
        <v>5364</v>
      </c>
      <c r="B1275" s="103" t="s">
        <v>5974</v>
      </c>
      <c r="C1275" s="103" t="s">
        <v>3590</v>
      </c>
      <c r="D1275" s="104" t="s">
        <v>3591</v>
      </c>
      <c r="E1275" s="103" t="s">
        <v>3592</v>
      </c>
      <c r="F1275" s="103" t="s">
        <v>3596</v>
      </c>
      <c r="G1275" s="118" t="s">
        <v>4</v>
      </c>
      <c r="H1275" s="103">
        <v>0</v>
      </c>
      <c r="I1275" s="118" t="s">
        <v>13</v>
      </c>
      <c r="J1275" s="112" t="s">
        <v>5</v>
      </c>
      <c r="K1275" s="112" t="s">
        <v>143</v>
      </c>
      <c r="L1275" s="112" t="s">
        <v>2932</v>
      </c>
      <c r="M1275" s="118" t="s">
        <v>144</v>
      </c>
      <c r="N1275" s="112" t="s">
        <v>2942</v>
      </c>
      <c r="O1275" s="112" t="s">
        <v>146</v>
      </c>
      <c r="P1275" s="112" t="s">
        <v>871</v>
      </c>
      <c r="Q1275" s="112" t="s">
        <v>57</v>
      </c>
      <c r="R1275" s="103">
        <v>31</v>
      </c>
      <c r="S1275" s="139">
        <v>800</v>
      </c>
      <c r="T1275" s="107">
        <f t="shared" si="138"/>
        <v>24800</v>
      </c>
      <c r="U1275" s="107">
        <f t="shared" si="139"/>
        <v>27776.000000000004</v>
      </c>
      <c r="V1275" s="123"/>
      <c r="W1275" s="112">
        <v>2016</v>
      </c>
      <c r="X1275" s="123"/>
    </row>
    <row r="1276" spans="1:24" s="6" customFormat="1" ht="50.1" customHeight="1">
      <c r="A1276" s="102" t="s">
        <v>5365</v>
      </c>
      <c r="B1276" s="103" t="s">
        <v>5974</v>
      </c>
      <c r="C1276" s="103" t="s">
        <v>3590</v>
      </c>
      <c r="D1276" s="104" t="s">
        <v>3591</v>
      </c>
      <c r="E1276" s="103" t="s">
        <v>3592</v>
      </c>
      <c r="F1276" s="103" t="s">
        <v>3597</v>
      </c>
      <c r="G1276" s="118" t="s">
        <v>4</v>
      </c>
      <c r="H1276" s="103">
        <v>0</v>
      </c>
      <c r="I1276" s="118" t="s">
        <v>13</v>
      </c>
      <c r="J1276" s="112" t="s">
        <v>5</v>
      </c>
      <c r="K1276" s="112" t="s">
        <v>143</v>
      </c>
      <c r="L1276" s="112" t="s">
        <v>2932</v>
      </c>
      <c r="M1276" s="118" t="s">
        <v>144</v>
      </c>
      <c r="N1276" s="112" t="s">
        <v>2942</v>
      </c>
      <c r="O1276" s="112" t="s">
        <v>146</v>
      </c>
      <c r="P1276" s="112" t="s">
        <v>871</v>
      </c>
      <c r="Q1276" s="112" t="s">
        <v>57</v>
      </c>
      <c r="R1276" s="103">
        <v>4</v>
      </c>
      <c r="S1276" s="139">
        <v>800</v>
      </c>
      <c r="T1276" s="107">
        <f t="shared" si="138"/>
        <v>3200</v>
      </c>
      <c r="U1276" s="107">
        <f t="shared" si="139"/>
        <v>3584.0000000000005</v>
      </c>
      <c r="V1276" s="123"/>
      <c r="W1276" s="112">
        <v>2016</v>
      </c>
      <c r="X1276" s="123"/>
    </row>
    <row r="1277" spans="1:24" s="6" customFormat="1" ht="50.1" customHeight="1">
      <c r="A1277" s="102" t="s">
        <v>5366</v>
      </c>
      <c r="B1277" s="103" t="s">
        <v>5974</v>
      </c>
      <c r="C1277" s="103" t="s">
        <v>3590</v>
      </c>
      <c r="D1277" s="104" t="s">
        <v>3591</v>
      </c>
      <c r="E1277" s="103" t="s">
        <v>3592</v>
      </c>
      <c r="F1277" s="103" t="s">
        <v>3598</v>
      </c>
      <c r="G1277" s="118" t="s">
        <v>4</v>
      </c>
      <c r="H1277" s="103">
        <v>0</v>
      </c>
      <c r="I1277" s="118" t="s">
        <v>13</v>
      </c>
      <c r="J1277" s="112" t="s">
        <v>5</v>
      </c>
      <c r="K1277" s="112" t="s">
        <v>143</v>
      </c>
      <c r="L1277" s="112" t="s">
        <v>2932</v>
      </c>
      <c r="M1277" s="118" t="s">
        <v>144</v>
      </c>
      <c r="N1277" s="112" t="s">
        <v>2942</v>
      </c>
      <c r="O1277" s="112" t="s">
        <v>146</v>
      </c>
      <c r="P1277" s="112" t="s">
        <v>871</v>
      </c>
      <c r="Q1277" s="112" t="s">
        <v>57</v>
      </c>
      <c r="R1277" s="103">
        <v>12</v>
      </c>
      <c r="S1277" s="139">
        <v>4910</v>
      </c>
      <c r="T1277" s="107">
        <f t="shared" si="138"/>
        <v>58920</v>
      </c>
      <c r="U1277" s="107">
        <f t="shared" si="139"/>
        <v>65990.400000000009</v>
      </c>
      <c r="V1277" s="123"/>
      <c r="W1277" s="112">
        <v>2016</v>
      </c>
      <c r="X1277" s="123"/>
    </row>
    <row r="1278" spans="1:24" s="6" customFormat="1" ht="50.1" customHeight="1">
      <c r="A1278" s="102" t="s">
        <v>5367</v>
      </c>
      <c r="B1278" s="103" t="s">
        <v>5974</v>
      </c>
      <c r="C1278" s="104" t="s">
        <v>771</v>
      </c>
      <c r="D1278" s="104" t="s">
        <v>772</v>
      </c>
      <c r="E1278" s="104" t="s">
        <v>773</v>
      </c>
      <c r="F1278" s="104" t="s">
        <v>774</v>
      </c>
      <c r="G1278" s="104" t="s">
        <v>4</v>
      </c>
      <c r="H1278" s="103">
        <v>69.5</v>
      </c>
      <c r="I1278" s="105">
        <v>590000000</v>
      </c>
      <c r="J1278" s="105" t="s">
        <v>5</v>
      </c>
      <c r="K1278" s="104" t="s">
        <v>775</v>
      </c>
      <c r="L1278" s="105" t="s">
        <v>67</v>
      </c>
      <c r="M1278" s="104" t="s">
        <v>144</v>
      </c>
      <c r="N1278" s="104" t="s">
        <v>1935</v>
      </c>
      <c r="O1278" s="104" t="s">
        <v>35</v>
      </c>
      <c r="P1278" s="105">
        <v>796</v>
      </c>
      <c r="Q1278" s="104" t="s">
        <v>57</v>
      </c>
      <c r="R1278" s="106">
        <v>20</v>
      </c>
      <c r="S1278" s="106">
        <v>179.39999999999998</v>
      </c>
      <c r="T1278" s="107">
        <f t="shared" ref="T1278:T1345" si="141">R1278*S1278</f>
        <v>3587.9999999999995</v>
      </c>
      <c r="U1278" s="107">
        <f t="shared" ref="U1278:U1345" si="142">T1278*1.12</f>
        <v>4018.56</v>
      </c>
      <c r="V1278" s="108" t="s">
        <v>777</v>
      </c>
      <c r="W1278" s="112">
        <v>2016</v>
      </c>
      <c r="X1278" s="103"/>
    </row>
    <row r="1279" spans="1:24" s="6" customFormat="1" ht="50.1" customHeight="1">
      <c r="A1279" s="102" t="s">
        <v>5368</v>
      </c>
      <c r="B1279" s="103" t="s">
        <v>5974</v>
      </c>
      <c r="C1279" s="104" t="s">
        <v>778</v>
      </c>
      <c r="D1279" s="104" t="s">
        <v>772</v>
      </c>
      <c r="E1279" s="104" t="s">
        <v>779</v>
      </c>
      <c r="F1279" s="104" t="s">
        <v>780</v>
      </c>
      <c r="G1279" s="104" t="s">
        <v>4</v>
      </c>
      <c r="H1279" s="103">
        <v>69.5</v>
      </c>
      <c r="I1279" s="105">
        <v>590000000</v>
      </c>
      <c r="J1279" s="105" t="s">
        <v>5</v>
      </c>
      <c r="K1279" s="104" t="s">
        <v>775</v>
      </c>
      <c r="L1279" s="105" t="s">
        <v>67</v>
      </c>
      <c r="M1279" s="104" t="s">
        <v>144</v>
      </c>
      <c r="N1279" s="104" t="s">
        <v>1935</v>
      </c>
      <c r="O1279" s="104" t="s">
        <v>35</v>
      </c>
      <c r="P1279" s="105">
        <v>796</v>
      </c>
      <c r="Q1279" s="104" t="s">
        <v>57</v>
      </c>
      <c r="R1279" s="106">
        <v>30</v>
      </c>
      <c r="S1279" s="106">
        <v>261.04999999999995</v>
      </c>
      <c r="T1279" s="107">
        <f t="shared" si="141"/>
        <v>7831.4999999999982</v>
      </c>
      <c r="U1279" s="107">
        <f t="shared" si="142"/>
        <v>8771.2799999999988</v>
      </c>
      <c r="V1279" s="108" t="s">
        <v>777</v>
      </c>
      <c r="W1279" s="112">
        <v>2016</v>
      </c>
      <c r="X1279" s="103"/>
    </row>
    <row r="1280" spans="1:24" s="6" customFormat="1" ht="50.1" customHeight="1">
      <c r="A1280" s="102" t="s">
        <v>5369</v>
      </c>
      <c r="B1280" s="103" t="s">
        <v>5974</v>
      </c>
      <c r="C1280" s="104" t="s">
        <v>781</v>
      </c>
      <c r="D1280" s="104" t="s">
        <v>772</v>
      </c>
      <c r="E1280" s="104" t="s">
        <v>782</v>
      </c>
      <c r="F1280" s="104" t="s">
        <v>783</v>
      </c>
      <c r="G1280" s="104" t="s">
        <v>4</v>
      </c>
      <c r="H1280" s="103">
        <v>69.5</v>
      </c>
      <c r="I1280" s="105">
        <v>590000000</v>
      </c>
      <c r="J1280" s="105" t="s">
        <v>5</v>
      </c>
      <c r="K1280" s="104" t="s">
        <v>775</v>
      </c>
      <c r="L1280" s="105" t="s">
        <v>67</v>
      </c>
      <c r="M1280" s="104" t="s">
        <v>144</v>
      </c>
      <c r="N1280" s="104" t="s">
        <v>1935</v>
      </c>
      <c r="O1280" s="104" t="s">
        <v>35</v>
      </c>
      <c r="P1280" s="105">
        <v>796</v>
      </c>
      <c r="Q1280" s="104" t="s">
        <v>57</v>
      </c>
      <c r="R1280" s="106">
        <v>20</v>
      </c>
      <c r="S1280" s="106">
        <v>290.95</v>
      </c>
      <c r="T1280" s="107">
        <f t="shared" si="141"/>
        <v>5819</v>
      </c>
      <c r="U1280" s="107">
        <f t="shared" si="142"/>
        <v>6517.2800000000007</v>
      </c>
      <c r="V1280" s="108" t="s">
        <v>777</v>
      </c>
      <c r="W1280" s="112">
        <v>2016</v>
      </c>
      <c r="X1280" s="103"/>
    </row>
    <row r="1281" spans="1:24" s="6" customFormat="1" ht="50.1" customHeight="1">
      <c r="A1281" s="102" t="s">
        <v>5370</v>
      </c>
      <c r="B1281" s="103" t="s">
        <v>5974</v>
      </c>
      <c r="C1281" s="104" t="s">
        <v>784</v>
      </c>
      <c r="D1281" s="104" t="s">
        <v>772</v>
      </c>
      <c r="E1281" s="104" t="s">
        <v>785</v>
      </c>
      <c r="F1281" s="104" t="s">
        <v>786</v>
      </c>
      <c r="G1281" s="104" t="s">
        <v>4</v>
      </c>
      <c r="H1281" s="103">
        <v>69.5</v>
      </c>
      <c r="I1281" s="105">
        <v>590000000</v>
      </c>
      <c r="J1281" s="105" t="s">
        <v>5</v>
      </c>
      <c r="K1281" s="104" t="s">
        <v>775</v>
      </c>
      <c r="L1281" s="105" t="s">
        <v>67</v>
      </c>
      <c r="M1281" s="104" t="s">
        <v>144</v>
      </c>
      <c r="N1281" s="104" t="s">
        <v>1935</v>
      </c>
      <c r="O1281" s="104" t="s">
        <v>35</v>
      </c>
      <c r="P1281" s="105">
        <v>796</v>
      </c>
      <c r="Q1281" s="104" t="s">
        <v>57</v>
      </c>
      <c r="R1281" s="106">
        <v>30</v>
      </c>
      <c r="S1281" s="106">
        <v>305.89999999999998</v>
      </c>
      <c r="T1281" s="107">
        <f t="shared" si="141"/>
        <v>9177</v>
      </c>
      <c r="U1281" s="107">
        <f t="shared" si="142"/>
        <v>10278.240000000002</v>
      </c>
      <c r="V1281" s="108" t="s">
        <v>777</v>
      </c>
      <c r="W1281" s="112">
        <v>2016</v>
      </c>
      <c r="X1281" s="103"/>
    </row>
    <row r="1282" spans="1:24" s="6" customFormat="1" ht="50.1" customHeight="1">
      <c r="A1282" s="102" t="s">
        <v>5371</v>
      </c>
      <c r="B1282" s="103" t="s">
        <v>5974</v>
      </c>
      <c r="C1282" s="104" t="s">
        <v>787</v>
      </c>
      <c r="D1282" s="104" t="s">
        <v>772</v>
      </c>
      <c r="E1282" s="104" t="s">
        <v>788</v>
      </c>
      <c r="F1282" s="104" t="s">
        <v>789</v>
      </c>
      <c r="G1282" s="104" t="s">
        <v>4</v>
      </c>
      <c r="H1282" s="103">
        <v>69.5</v>
      </c>
      <c r="I1282" s="105">
        <v>590000000</v>
      </c>
      <c r="J1282" s="105" t="s">
        <v>5</v>
      </c>
      <c r="K1282" s="104" t="s">
        <v>775</v>
      </c>
      <c r="L1282" s="105" t="s">
        <v>67</v>
      </c>
      <c r="M1282" s="104" t="s">
        <v>144</v>
      </c>
      <c r="N1282" s="104" t="s">
        <v>1935</v>
      </c>
      <c r="O1282" s="104" t="s">
        <v>35</v>
      </c>
      <c r="P1282" s="105">
        <v>796</v>
      </c>
      <c r="Q1282" s="104" t="s">
        <v>57</v>
      </c>
      <c r="R1282" s="106">
        <v>20</v>
      </c>
      <c r="S1282" s="106">
        <v>311.64999999999998</v>
      </c>
      <c r="T1282" s="107">
        <f t="shared" si="141"/>
        <v>6233</v>
      </c>
      <c r="U1282" s="107">
        <f t="shared" si="142"/>
        <v>6980.9600000000009</v>
      </c>
      <c r="V1282" s="108" t="s">
        <v>777</v>
      </c>
      <c r="W1282" s="112">
        <v>2016</v>
      </c>
      <c r="X1282" s="103"/>
    </row>
    <row r="1283" spans="1:24" s="6" customFormat="1" ht="50.1" customHeight="1">
      <c r="A1283" s="102" t="s">
        <v>5372</v>
      </c>
      <c r="B1283" s="103" t="s">
        <v>5974</v>
      </c>
      <c r="C1283" s="104" t="s">
        <v>790</v>
      </c>
      <c r="D1283" s="104" t="s">
        <v>772</v>
      </c>
      <c r="E1283" s="104" t="s">
        <v>791</v>
      </c>
      <c r="F1283" s="104" t="s">
        <v>792</v>
      </c>
      <c r="G1283" s="104" t="s">
        <v>4</v>
      </c>
      <c r="H1283" s="103">
        <v>69.5</v>
      </c>
      <c r="I1283" s="105">
        <v>590000000</v>
      </c>
      <c r="J1283" s="105" t="s">
        <v>5</v>
      </c>
      <c r="K1283" s="104" t="s">
        <v>775</v>
      </c>
      <c r="L1283" s="105" t="s">
        <v>67</v>
      </c>
      <c r="M1283" s="104" t="s">
        <v>144</v>
      </c>
      <c r="N1283" s="104" t="s">
        <v>1935</v>
      </c>
      <c r="O1283" s="104" t="s">
        <v>35</v>
      </c>
      <c r="P1283" s="105">
        <v>796</v>
      </c>
      <c r="Q1283" s="104" t="s">
        <v>57</v>
      </c>
      <c r="R1283" s="106">
        <v>30</v>
      </c>
      <c r="S1283" s="106">
        <v>340.4</v>
      </c>
      <c r="T1283" s="107">
        <f t="shared" si="141"/>
        <v>10212</v>
      </c>
      <c r="U1283" s="107">
        <f t="shared" si="142"/>
        <v>11437.44</v>
      </c>
      <c r="V1283" s="108" t="s">
        <v>777</v>
      </c>
      <c r="W1283" s="112">
        <v>2016</v>
      </c>
      <c r="X1283" s="103"/>
    </row>
    <row r="1284" spans="1:24" s="6" customFormat="1" ht="50.1" customHeight="1">
      <c r="A1284" s="102" t="s">
        <v>5373</v>
      </c>
      <c r="B1284" s="103" t="s">
        <v>5974</v>
      </c>
      <c r="C1284" s="104" t="s">
        <v>793</v>
      </c>
      <c r="D1284" s="104" t="s">
        <v>772</v>
      </c>
      <c r="E1284" s="104" t="s">
        <v>794</v>
      </c>
      <c r="F1284" s="104" t="s">
        <v>795</v>
      </c>
      <c r="G1284" s="104" t="s">
        <v>4</v>
      </c>
      <c r="H1284" s="103">
        <v>69.5</v>
      </c>
      <c r="I1284" s="105">
        <v>590000000</v>
      </c>
      <c r="J1284" s="105" t="s">
        <v>5</v>
      </c>
      <c r="K1284" s="104" t="s">
        <v>775</v>
      </c>
      <c r="L1284" s="105" t="s">
        <v>67</v>
      </c>
      <c r="M1284" s="104" t="s">
        <v>144</v>
      </c>
      <c r="N1284" s="104" t="s">
        <v>1935</v>
      </c>
      <c r="O1284" s="104" t="s">
        <v>35</v>
      </c>
      <c r="P1284" s="105">
        <v>796</v>
      </c>
      <c r="Q1284" s="104" t="s">
        <v>57</v>
      </c>
      <c r="R1284" s="106">
        <v>30</v>
      </c>
      <c r="S1284" s="106">
        <v>357.65</v>
      </c>
      <c r="T1284" s="107">
        <f t="shared" si="141"/>
        <v>10729.5</v>
      </c>
      <c r="U1284" s="107">
        <f t="shared" si="142"/>
        <v>12017.04</v>
      </c>
      <c r="V1284" s="108" t="s">
        <v>777</v>
      </c>
      <c r="W1284" s="112">
        <v>2016</v>
      </c>
      <c r="X1284" s="103"/>
    </row>
    <row r="1285" spans="1:24" s="6" customFormat="1" ht="50.1" customHeight="1">
      <c r="A1285" s="102" t="s">
        <v>5374</v>
      </c>
      <c r="B1285" s="103" t="s">
        <v>5974</v>
      </c>
      <c r="C1285" s="104" t="s">
        <v>796</v>
      </c>
      <c r="D1285" s="104" t="s">
        <v>772</v>
      </c>
      <c r="E1285" s="104" t="s">
        <v>797</v>
      </c>
      <c r="F1285" s="104" t="s">
        <v>798</v>
      </c>
      <c r="G1285" s="104" t="s">
        <v>4</v>
      </c>
      <c r="H1285" s="103">
        <v>69.5</v>
      </c>
      <c r="I1285" s="105">
        <v>590000000</v>
      </c>
      <c r="J1285" s="105" t="s">
        <v>5</v>
      </c>
      <c r="K1285" s="104" t="s">
        <v>775</v>
      </c>
      <c r="L1285" s="105" t="s">
        <v>67</v>
      </c>
      <c r="M1285" s="104" t="s">
        <v>144</v>
      </c>
      <c r="N1285" s="104" t="s">
        <v>1935</v>
      </c>
      <c r="O1285" s="104" t="s">
        <v>35</v>
      </c>
      <c r="P1285" s="105">
        <v>796</v>
      </c>
      <c r="Q1285" s="104" t="s">
        <v>57</v>
      </c>
      <c r="R1285" s="106">
        <v>20</v>
      </c>
      <c r="S1285" s="106">
        <v>368</v>
      </c>
      <c r="T1285" s="107">
        <f t="shared" si="141"/>
        <v>7360</v>
      </c>
      <c r="U1285" s="107">
        <f t="shared" si="142"/>
        <v>8243.2000000000007</v>
      </c>
      <c r="V1285" s="108" t="s">
        <v>777</v>
      </c>
      <c r="W1285" s="112">
        <v>2016</v>
      </c>
      <c r="X1285" s="103"/>
    </row>
    <row r="1286" spans="1:24" s="6" customFormat="1" ht="50.1" customHeight="1">
      <c r="A1286" s="102" t="s">
        <v>5375</v>
      </c>
      <c r="B1286" s="103" t="s">
        <v>5974</v>
      </c>
      <c r="C1286" s="104" t="s">
        <v>799</v>
      </c>
      <c r="D1286" s="104" t="s">
        <v>772</v>
      </c>
      <c r="E1286" s="104" t="s">
        <v>800</v>
      </c>
      <c r="F1286" s="104" t="s">
        <v>801</v>
      </c>
      <c r="G1286" s="104" t="s">
        <v>4</v>
      </c>
      <c r="H1286" s="103">
        <v>69.5</v>
      </c>
      <c r="I1286" s="105">
        <v>590000000</v>
      </c>
      <c r="J1286" s="105" t="s">
        <v>5</v>
      </c>
      <c r="K1286" s="104" t="s">
        <v>775</v>
      </c>
      <c r="L1286" s="105" t="s">
        <v>67</v>
      </c>
      <c r="M1286" s="104" t="s">
        <v>144</v>
      </c>
      <c r="N1286" s="104" t="s">
        <v>1935</v>
      </c>
      <c r="O1286" s="104" t="s">
        <v>35</v>
      </c>
      <c r="P1286" s="105">
        <v>796</v>
      </c>
      <c r="Q1286" s="104" t="s">
        <v>57</v>
      </c>
      <c r="R1286" s="106">
        <v>20</v>
      </c>
      <c r="S1286" s="106">
        <v>382.95</v>
      </c>
      <c r="T1286" s="107">
        <f t="shared" si="141"/>
        <v>7659</v>
      </c>
      <c r="U1286" s="107">
        <f t="shared" si="142"/>
        <v>8578.08</v>
      </c>
      <c r="V1286" s="108" t="s">
        <v>777</v>
      </c>
      <c r="W1286" s="112">
        <v>2016</v>
      </c>
      <c r="X1286" s="103"/>
    </row>
    <row r="1287" spans="1:24" s="6" customFormat="1" ht="50.1" customHeight="1">
      <c r="A1287" s="102" t="s">
        <v>5376</v>
      </c>
      <c r="B1287" s="103" t="s">
        <v>5974</v>
      </c>
      <c r="C1287" s="104" t="s">
        <v>802</v>
      </c>
      <c r="D1287" s="104" t="s">
        <v>772</v>
      </c>
      <c r="E1287" s="104" t="s">
        <v>803</v>
      </c>
      <c r="F1287" s="104" t="s">
        <v>804</v>
      </c>
      <c r="G1287" s="104" t="s">
        <v>4</v>
      </c>
      <c r="H1287" s="103">
        <v>69.5</v>
      </c>
      <c r="I1287" s="105">
        <v>590000000</v>
      </c>
      <c r="J1287" s="105" t="s">
        <v>5</v>
      </c>
      <c r="K1287" s="104" t="s">
        <v>775</v>
      </c>
      <c r="L1287" s="105" t="s">
        <v>67</v>
      </c>
      <c r="M1287" s="104" t="s">
        <v>144</v>
      </c>
      <c r="N1287" s="104" t="s">
        <v>1935</v>
      </c>
      <c r="O1287" s="104" t="s">
        <v>35</v>
      </c>
      <c r="P1287" s="105">
        <v>796</v>
      </c>
      <c r="Q1287" s="104" t="s">
        <v>57</v>
      </c>
      <c r="R1287" s="106">
        <v>20</v>
      </c>
      <c r="S1287" s="106">
        <v>425.49999999999994</v>
      </c>
      <c r="T1287" s="107">
        <f t="shared" si="141"/>
        <v>8509.9999999999982</v>
      </c>
      <c r="U1287" s="107">
        <f t="shared" si="142"/>
        <v>9531.1999999999989</v>
      </c>
      <c r="V1287" s="108" t="s">
        <v>777</v>
      </c>
      <c r="W1287" s="112">
        <v>2016</v>
      </c>
      <c r="X1287" s="103"/>
    </row>
    <row r="1288" spans="1:24" s="6" customFormat="1" ht="50.1" customHeight="1">
      <c r="A1288" s="102" t="s">
        <v>5377</v>
      </c>
      <c r="B1288" s="103" t="s">
        <v>5974</v>
      </c>
      <c r="C1288" s="104" t="s">
        <v>805</v>
      </c>
      <c r="D1288" s="104" t="s">
        <v>772</v>
      </c>
      <c r="E1288" s="104" t="s">
        <v>806</v>
      </c>
      <c r="F1288" s="104" t="s">
        <v>807</v>
      </c>
      <c r="G1288" s="104" t="s">
        <v>4</v>
      </c>
      <c r="H1288" s="103">
        <v>69.5</v>
      </c>
      <c r="I1288" s="105">
        <v>590000000</v>
      </c>
      <c r="J1288" s="105" t="s">
        <v>5</v>
      </c>
      <c r="K1288" s="104" t="s">
        <v>775</v>
      </c>
      <c r="L1288" s="105" t="s">
        <v>67</v>
      </c>
      <c r="M1288" s="104" t="s">
        <v>144</v>
      </c>
      <c r="N1288" s="104" t="s">
        <v>1935</v>
      </c>
      <c r="O1288" s="104" t="s">
        <v>35</v>
      </c>
      <c r="P1288" s="105">
        <v>796</v>
      </c>
      <c r="Q1288" s="104" t="s">
        <v>57</v>
      </c>
      <c r="R1288" s="106">
        <v>30</v>
      </c>
      <c r="S1288" s="106">
        <v>416.29999999999995</v>
      </c>
      <c r="T1288" s="107">
        <f t="shared" si="141"/>
        <v>12488.999999999998</v>
      </c>
      <c r="U1288" s="107">
        <f t="shared" si="142"/>
        <v>13987.679999999998</v>
      </c>
      <c r="V1288" s="108" t="s">
        <v>777</v>
      </c>
      <c r="W1288" s="112">
        <v>2016</v>
      </c>
      <c r="X1288" s="103"/>
    </row>
    <row r="1289" spans="1:24" s="6" customFormat="1" ht="50.1" customHeight="1">
      <c r="A1289" s="102" t="s">
        <v>5378</v>
      </c>
      <c r="B1289" s="103" t="s">
        <v>5974</v>
      </c>
      <c r="C1289" s="104" t="s">
        <v>808</v>
      </c>
      <c r="D1289" s="104" t="s">
        <v>772</v>
      </c>
      <c r="E1289" s="104" t="s">
        <v>809</v>
      </c>
      <c r="F1289" s="104" t="s">
        <v>810</v>
      </c>
      <c r="G1289" s="104" t="s">
        <v>4</v>
      </c>
      <c r="H1289" s="103">
        <v>69.5</v>
      </c>
      <c r="I1289" s="105">
        <v>590000000</v>
      </c>
      <c r="J1289" s="105" t="s">
        <v>5</v>
      </c>
      <c r="K1289" s="104" t="s">
        <v>775</v>
      </c>
      <c r="L1289" s="105" t="s">
        <v>67</v>
      </c>
      <c r="M1289" s="104" t="s">
        <v>144</v>
      </c>
      <c r="N1289" s="104" t="s">
        <v>1935</v>
      </c>
      <c r="O1289" s="104" t="s">
        <v>35</v>
      </c>
      <c r="P1289" s="105">
        <v>796</v>
      </c>
      <c r="Q1289" s="104" t="s">
        <v>57</v>
      </c>
      <c r="R1289" s="106">
        <v>30</v>
      </c>
      <c r="S1289" s="106">
        <v>459.99999999999994</v>
      </c>
      <c r="T1289" s="107">
        <f t="shared" si="141"/>
        <v>13799.999999999998</v>
      </c>
      <c r="U1289" s="107">
        <f t="shared" si="142"/>
        <v>15456</v>
      </c>
      <c r="V1289" s="108" t="s">
        <v>777</v>
      </c>
      <c r="W1289" s="112">
        <v>2016</v>
      </c>
      <c r="X1289" s="103"/>
    </row>
    <row r="1290" spans="1:24" s="6" customFormat="1" ht="50.1" customHeight="1">
      <c r="A1290" s="102" t="s">
        <v>5379</v>
      </c>
      <c r="B1290" s="103" t="s">
        <v>5974</v>
      </c>
      <c r="C1290" s="104" t="s">
        <v>811</v>
      </c>
      <c r="D1290" s="104" t="s">
        <v>772</v>
      </c>
      <c r="E1290" s="104" t="s">
        <v>812</v>
      </c>
      <c r="F1290" s="104" t="s">
        <v>813</v>
      </c>
      <c r="G1290" s="104" t="s">
        <v>4</v>
      </c>
      <c r="H1290" s="103">
        <v>69.5</v>
      </c>
      <c r="I1290" s="105">
        <v>590000000</v>
      </c>
      <c r="J1290" s="105" t="s">
        <v>5</v>
      </c>
      <c r="K1290" s="104" t="s">
        <v>775</v>
      </c>
      <c r="L1290" s="105" t="s">
        <v>67</v>
      </c>
      <c r="M1290" s="104" t="s">
        <v>144</v>
      </c>
      <c r="N1290" s="104" t="s">
        <v>1935</v>
      </c>
      <c r="O1290" s="104" t="s">
        <v>35</v>
      </c>
      <c r="P1290" s="105">
        <v>796</v>
      </c>
      <c r="Q1290" s="104" t="s">
        <v>57</v>
      </c>
      <c r="R1290" s="106">
        <v>20</v>
      </c>
      <c r="S1290" s="106">
        <v>571.54999999999995</v>
      </c>
      <c r="T1290" s="107">
        <f t="shared" si="141"/>
        <v>11431</v>
      </c>
      <c r="U1290" s="107">
        <f t="shared" si="142"/>
        <v>12802.720000000001</v>
      </c>
      <c r="V1290" s="108" t="s">
        <v>777</v>
      </c>
      <c r="W1290" s="112">
        <v>2016</v>
      </c>
      <c r="X1290" s="103"/>
    </row>
    <row r="1291" spans="1:24" s="6" customFormat="1" ht="50.1" customHeight="1">
      <c r="A1291" s="102" t="s">
        <v>5380</v>
      </c>
      <c r="B1291" s="103" t="s">
        <v>5974</v>
      </c>
      <c r="C1291" s="104" t="s">
        <v>814</v>
      </c>
      <c r="D1291" s="104" t="s">
        <v>772</v>
      </c>
      <c r="E1291" s="104" t="s">
        <v>815</v>
      </c>
      <c r="F1291" s="104" t="s">
        <v>816</v>
      </c>
      <c r="G1291" s="104" t="s">
        <v>4</v>
      </c>
      <c r="H1291" s="103">
        <v>69.5</v>
      </c>
      <c r="I1291" s="105">
        <v>590000000</v>
      </c>
      <c r="J1291" s="105" t="s">
        <v>5</v>
      </c>
      <c r="K1291" s="104" t="s">
        <v>775</v>
      </c>
      <c r="L1291" s="105" t="s">
        <v>67</v>
      </c>
      <c r="M1291" s="104" t="s">
        <v>144</v>
      </c>
      <c r="N1291" s="104" t="s">
        <v>1935</v>
      </c>
      <c r="O1291" s="104" t="s">
        <v>35</v>
      </c>
      <c r="P1291" s="105">
        <v>796</v>
      </c>
      <c r="Q1291" s="104" t="s">
        <v>57</v>
      </c>
      <c r="R1291" s="106">
        <v>50</v>
      </c>
      <c r="S1291" s="106">
        <v>640.54999999999995</v>
      </c>
      <c r="T1291" s="107">
        <f t="shared" si="141"/>
        <v>32027.499999999996</v>
      </c>
      <c r="U1291" s="107">
        <f t="shared" si="142"/>
        <v>35870.800000000003</v>
      </c>
      <c r="V1291" s="108" t="s">
        <v>777</v>
      </c>
      <c r="W1291" s="112">
        <v>2016</v>
      </c>
      <c r="X1291" s="103"/>
    </row>
    <row r="1292" spans="1:24" s="6" customFormat="1" ht="50.1" customHeight="1">
      <c r="A1292" s="102" t="s">
        <v>5381</v>
      </c>
      <c r="B1292" s="103" t="s">
        <v>5974</v>
      </c>
      <c r="C1292" s="104" t="s">
        <v>817</v>
      </c>
      <c r="D1292" s="104" t="s">
        <v>772</v>
      </c>
      <c r="E1292" s="104" t="s">
        <v>818</v>
      </c>
      <c r="F1292" s="104" t="s">
        <v>819</v>
      </c>
      <c r="G1292" s="104" t="s">
        <v>4</v>
      </c>
      <c r="H1292" s="103">
        <v>69.5</v>
      </c>
      <c r="I1292" s="105">
        <v>590000000</v>
      </c>
      <c r="J1292" s="105" t="s">
        <v>5</v>
      </c>
      <c r="K1292" s="104" t="s">
        <v>775</v>
      </c>
      <c r="L1292" s="105" t="s">
        <v>67</v>
      </c>
      <c r="M1292" s="104" t="s">
        <v>144</v>
      </c>
      <c r="N1292" s="104" t="s">
        <v>1935</v>
      </c>
      <c r="O1292" s="104" t="s">
        <v>35</v>
      </c>
      <c r="P1292" s="105">
        <v>796</v>
      </c>
      <c r="Q1292" s="104" t="s">
        <v>57</v>
      </c>
      <c r="R1292" s="106">
        <v>16</v>
      </c>
      <c r="S1292" s="106">
        <v>853.3</v>
      </c>
      <c r="T1292" s="107">
        <f t="shared" si="141"/>
        <v>13652.8</v>
      </c>
      <c r="U1292" s="107">
        <f t="shared" si="142"/>
        <v>15291.136</v>
      </c>
      <c r="V1292" s="108" t="s">
        <v>777</v>
      </c>
      <c r="W1292" s="112">
        <v>2016</v>
      </c>
      <c r="X1292" s="103"/>
    </row>
    <row r="1293" spans="1:24" s="6" customFormat="1" ht="50.1" customHeight="1">
      <c r="A1293" s="102" t="s">
        <v>5382</v>
      </c>
      <c r="B1293" s="103" t="s">
        <v>5974</v>
      </c>
      <c r="C1293" s="104" t="s">
        <v>820</v>
      </c>
      <c r="D1293" s="104" t="s">
        <v>772</v>
      </c>
      <c r="E1293" s="104" t="s">
        <v>821</v>
      </c>
      <c r="F1293" s="104" t="s">
        <v>822</v>
      </c>
      <c r="G1293" s="104" t="s">
        <v>4</v>
      </c>
      <c r="H1293" s="103">
        <v>69.5</v>
      </c>
      <c r="I1293" s="105">
        <v>590000000</v>
      </c>
      <c r="J1293" s="105" t="s">
        <v>5</v>
      </c>
      <c r="K1293" s="104" t="s">
        <v>775</v>
      </c>
      <c r="L1293" s="105" t="s">
        <v>67</v>
      </c>
      <c r="M1293" s="104" t="s">
        <v>144</v>
      </c>
      <c r="N1293" s="104" t="s">
        <v>1935</v>
      </c>
      <c r="O1293" s="104" t="s">
        <v>35</v>
      </c>
      <c r="P1293" s="105">
        <v>796</v>
      </c>
      <c r="Q1293" s="104" t="s">
        <v>57</v>
      </c>
      <c r="R1293" s="106">
        <v>20</v>
      </c>
      <c r="S1293" s="106">
        <v>907.34999999999991</v>
      </c>
      <c r="T1293" s="107">
        <f t="shared" si="141"/>
        <v>18147</v>
      </c>
      <c r="U1293" s="107">
        <f t="shared" si="142"/>
        <v>20324.640000000003</v>
      </c>
      <c r="V1293" s="108" t="s">
        <v>777</v>
      </c>
      <c r="W1293" s="112">
        <v>2016</v>
      </c>
      <c r="X1293" s="103"/>
    </row>
    <row r="1294" spans="1:24" s="6" customFormat="1" ht="50.1" customHeight="1">
      <c r="A1294" s="102" t="s">
        <v>5383</v>
      </c>
      <c r="B1294" s="103" t="s">
        <v>5974</v>
      </c>
      <c r="C1294" s="104" t="s">
        <v>823</v>
      </c>
      <c r="D1294" s="104" t="s">
        <v>772</v>
      </c>
      <c r="E1294" s="104" t="s">
        <v>824</v>
      </c>
      <c r="F1294" s="104" t="s">
        <v>825</v>
      </c>
      <c r="G1294" s="104" t="s">
        <v>4</v>
      </c>
      <c r="H1294" s="103">
        <v>69.5</v>
      </c>
      <c r="I1294" s="105">
        <v>590000000</v>
      </c>
      <c r="J1294" s="105" t="s">
        <v>5</v>
      </c>
      <c r="K1294" s="104" t="s">
        <v>775</v>
      </c>
      <c r="L1294" s="105" t="s">
        <v>67</v>
      </c>
      <c r="M1294" s="104" t="s">
        <v>144</v>
      </c>
      <c r="N1294" s="104" t="s">
        <v>1935</v>
      </c>
      <c r="O1294" s="104" t="s">
        <v>35</v>
      </c>
      <c r="P1294" s="105">
        <v>796</v>
      </c>
      <c r="Q1294" s="104" t="s">
        <v>57</v>
      </c>
      <c r="R1294" s="106">
        <v>20</v>
      </c>
      <c r="S1294" s="106">
        <v>947.59999999999991</v>
      </c>
      <c r="T1294" s="107">
        <f t="shared" si="141"/>
        <v>18952</v>
      </c>
      <c r="U1294" s="107">
        <f t="shared" si="142"/>
        <v>21226.240000000002</v>
      </c>
      <c r="V1294" s="108" t="s">
        <v>777</v>
      </c>
      <c r="W1294" s="112">
        <v>2016</v>
      </c>
      <c r="X1294" s="103"/>
    </row>
    <row r="1295" spans="1:24" s="6" customFormat="1" ht="50.1" customHeight="1">
      <c r="A1295" s="102" t="s">
        <v>5384</v>
      </c>
      <c r="B1295" s="103" t="s">
        <v>5974</v>
      </c>
      <c r="C1295" s="104" t="s">
        <v>826</v>
      </c>
      <c r="D1295" s="104" t="s">
        <v>772</v>
      </c>
      <c r="E1295" s="104" t="s">
        <v>827</v>
      </c>
      <c r="F1295" s="104" t="s">
        <v>828</v>
      </c>
      <c r="G1295" s="104" t="s">
        <v>4</v>
      </c>
      <c r="H1295" s="103">
        <v>69.5</v>
      </c>
      <c r="I1295" s="105">
        <v>590000000</v>
      </c>
      <c r="J1295" s="105" t="s">
        <v>5</v>
      </c>
      <c r="K1295" s="104" t="s">
        <v>775</v>
      </c>
      <c r="L1295" s="105" t="s">
        <v>67</v>
      </c>
      <c r="M1295" s="104" t="s">
        <v>144</v>
      </c>
      <c r="N1295" s="104" t="s">
        <v>1935</v>
      </c>
      <c r="O1295" s="104" t="s">
        <v>35</v>
      </c>
      <c r="P1295" s="105">
        <v>796</v>
      </c>
      <c r="Q1295" s="104" t="s">
        <v>57</v>
      </c>
      <c r="R1295" s="106">
        <v>30</v>
      </c>
      <c r="S1295" s="106">
        <v>1082.1499999999999</v>
      </c>
      <c r="T1295" s="107">
        <f t="shared" si="141"/>
        <v>32464.499999999996</v>
      </c>
      <c r="U1295" s="107">
        <f t="shared" si="142"/>
        <v>36360.239999999998</v>
      </c>
      <c r="V1295" s="108" t="s">
        <v>777</v>
      </c>
      <c r="W1295" s="112">
        <v>2016</v>
      </c>
      <c r="X1295" s="103"/>
    </row>
    <row r="1296" spans="1:24" s="6" customFormat="1" ht="50.1" customHeight="1">
      <c r="A1296" s="102" t="s">
        <v>5385</v>
      </c>
      <c r="B1296" s="103" t="s">
        <v>5974</v>
      </c>
      <c r="C1296" s="104" t="s">
        <v>829</v>
      </c>
      <c r="D1296" s="104" t="s">
        <v>772</v>
      </c>
      <c r="E1296" s="104" t="s">
        <v>830</v>
      </c>
      <c r="F1296" s="104" t="s">
        <v>831</v>
      </c>
      <c r="G1296" s="104" t="s">
        <v>4</v>
      </c>
      <c r="H1296" s="103">
        <v>69.5</v>
      </c>
      <c r="I1296" s="105">
        <v>590000000</v>
      </c>
      <c r="J1296" s="105" t="s">
        <v>5</v>
      </c>
      <c r="K1296" s="104" t="s">
        <v>775</v>
      </c>
      <c r="L1296" s="170" t="s">
        <v>67</v>
      </c>
      <c r="M1296" s="104" t="s">
        <v>144</v>
      </c>
      <c r="N1296" s="163" t="s">
        <v>1935</v>
      </c>
      <c r="O1296" s="163" t="s">
        <v>35</v>
      </c>
      <c r="P1296" s="105">
        <v>796</v>
      </c>
      <c r="Q1296" s="104" t="s">
        <v>57</v>
      </c>
      <c r="R1296" s="106">
        <v>20</v>
      </c>
      <c r="S1296" s="164">
        <v>1148.8499999999999</v>
      </c>
      <c r="T1296" s="107">
        <f t="shared" si="141"/>
        <v>22977</v>
      </c>
      <c r="U1296" s="107">
        <f t="shared" si="142"/>
        <v>25734.240000000002</v>
      </c>
      <c r="V1296" s="108" t="s">
        <v>777</v>
      </c>
      <c r="W1296" s="112">
        <v>2016</v>
      </c>
      <c r="X1296" s="103"/>
    </row>
    <row r="1297" spans="1:24" s="6" customFormat="1" ht="50.1" customHeight="1">
      <c r="A1297" s="102" t="s">
        <v>5386</v>
      </c>
      <c r="B1297" s="103" t="s">
        <v>5974</v>
      </c>
      <c r="C1297" s="104" t="s">
        <v>832</v>
      </c>
      <c r="D1297" s="104" t="s">
        <v>772</v>
      </c>
      <c r="E1297" s="104" t="s">
        <v>833</v>
      </c>
      <c r="F1297" s="104" t="s">
        <v>834</v>
      </c>
      <c r="G1297" s="104" t="s">
        <v>4</v>
      </c>
      <c r="H1297" s="103">
        <v>69.5</v>
      </c>
      <c r="I1297" s="105">
        <v>590000000</v>
      </c>
      <c r="J1297" s="105" t="s">
        <v>5</v>
      </c>
      <c r="K1297" s="104" t="s">
        <v>775</v>
      </c>
      <c r="L1297" s="105" t="s">
        <v>67</v>
      </c>
      <c r="M1297" s="104" t="s">
        <v>144</v>
      </c>
      <c r="N1297" s="104" t="s">
        <v>1935</v>
      </c>
      <c r="O1297" s="104" t="s">
        <v>35</v>
      </c>
      <c r="P1297" s="105">
        <v>796</v>
      </c>
      <c r="Q1297" s="104" t="s">
        <v>57</v>
      </c>
      <c r="R1297" s="106">
        <v>20</v>
      </c>
      <c r="S1297" s="106">
        <v>1216.6999999999998</v>
      </c>
      <c r="T1297" s="107">
        <f t="shared" si="141"/>
        <v>24333.999999999996</v>
      </c>
      <c r="U1297" s="107">
        <f t="shared" si="142"/>
        <v>27254.079999999998</v>
      </c>
      <c r="V1297" s="108" t="s">
        <v>777</v>
      </c>
      <c r="W1297" s="112">
        <v>2016</v>
      </c>
      <c r="X1297" s="103"/>
    </row>
    <row r="1298" spans="1:24" s="6" customFormat="1" ht="50.1" customHeight="1">
      <c r="A1298" s="102" t="s">
        <v>5387</v>
      </c>
      <c r="B1298" s="103" t="s">
        <v>5974</v>
      </c>
      <c r="C1298" s="104" t="s">
        <v>835</v>
      </c>
      <c r="D1298" s="104" t="s">
        <v>772</v>
      </c>
      <c r="E1298" s="104" t="s">
        <v>836</v>
      </c>
      <c r="F1298" s="104" t="s">
        <v>837</v>
      </c>
      <c r="G1298" s="104" t="s">
        <v>4</v>
      </c>
      <c r="H1298" s="103">
        <v>69.5</v>
      </c>
      <c r="I1298" s="105">
        <v>590000000</v>
      </c>
      <c r="J1298" s="105" t="s">
        <v>5</v>
      </c>
      <c r="K1298" s="104" t="s">
        <v>775</v>
      </c>
      <c r="L1298" s="272" t="s">
        <v>67</v>
      </c>
      <c r="M1298" s="104" t="s">
        <v>144</v>
      </c>
      <c r="N1298" s="239" t="s">
        <v>1935</v>
      </c>
      <c r="O1298" s="239" t="s">
        <v>35</v>
      </c>
      <c r="P1298" s="105">
        <v>796</v>
      </c>
      <c r="Q1298" s="104" t="s">
        <v>57</v>
      </c>
      <c r="R1298" s="106">
        <v>10</v>
      </c>
      <c r="S1298" s="275">
        <v>798.09999999999991</v>
      </c>
      <c r="T1298" s="107">
        <f t="shared" si="141"/>
        <v>7980.9999999999991</v>
      </c>
      <c r="U1298" s="107">
        <f t="shared" si="142"/>
        <v>8938.7199999999993</v>
      </c>
      <c r="V1298" s="108" t="s">
        <v>777</v>
      </c>
      <c r="W1298" s="112">
        <v>2016</v>
      </c>
      <c r="X1298" s="103"/>
    </row>
    <row r="1299" spans="1:24" s="6" customFormat="1" ht="50.1" customHeight="1">
      <c r="A1299" s="102" t="s">
        <v>5388</v>
      </c>
      <c r="B1299" s="103" t="s">
        <v>5974</v>
      </c>
      <c r="C1299" s="104" t="s">
        <v>838</v>
      </c>
      <c r="D1299" s="104" t="s">
        <v>772</v>
      </c>
      <c r="E1299" s="104" t="s">
        <v>839</v>
      </c>
      <c r="F1299" s="104" t="s">
        <v>840</v>
      </c>
      <c r="G1299" s="104" t="s">
        <v>4</v>
      </c>
      <c r="H1299" s="103">
        <v>69.5</v>
      </c>
      <c r="I1299" s="105">
        <v>590000000</v>
      </c>
      <c r="J1299" s="105" t="s">
        <v>5</v>
      </c>
      <c r="K1299" s="104" t="s">
        <v>775</v>
      </c>
      <c r="L1299" s="105" t="s">
        <v>67</v>
      </c>
      <c r="M1299" s="104" t="s">
        <v>144</v>
      </c>
      <c r="N1299" s="104" t="s">
        <v>1935</v>
      </c>
      <c r="O1299" s="104" t="s">
        <v>35</v>
      </c>
      <c r="P1299" s="105">
        <v>796</v>
      </c>
      <c r="Q1299" s="104" t="s">
        <v>57</v>
      </c>
      <c r="R1299" s="106">
        <v>10</v>
      </c>
      <c r="S1299" s="106">
        <v>846.4</v>
      </c>
      <c r="T1299" s="107">
        <f t="shared" si="141"/>
        <v>8464</v>
      </c>
      <c r="U1299" s="107">
        <f t="shared" si="142"/>
        <v>9479.68</v>
      </c>
      <c r="V1299" s="108" t="s">
        <v>777</v>
      </c>
      <c r="W1299" s="112">
        <v>2016</v>
      </c>
      <c r="X1299" s="103"/>
    </row>
    <row r="1300" spans="1:24" s="6" customFormat="1" ht="50.1" customHeight="1">
      <c r="A1300" s="102" t="s">
        <v>5389</v>
      </c>
      <c r="B1300" s="103" t="s">
        <v>5974</v>
      </c>
      <c r="C1300" s="104" t="s">
        <v>841</v>
      </c>
      <c r="D1300" s="104" t="s">
        <v>772</v>
      </c>
      <c r="E1300" s="104" t="s">
        <v>842</v>
      </c>
      <c r="F1300" s="104" t="s">
        <v>843</v>
      </c>
      <c r="G1300" s="104" t="s">
        <v>4</v>
      </c>
      <c r="H1300" s="103">
        <v>69.5</v>
      </c>
      <c r="I1300" s="105">
        <v>590000000</v>
      </c>
      <c r="J1300" s="105" t="s">
        <v>5</v>
      </c>
      <c r="K1300" s="104" t="s">
        <v>775</v>
      </c>
      <c r="L1300" s="105" t="s">
        <v>67</v>
      </c>
      <c r="M1300" s="104" t="s">
        <v>144</v>
      </c>
      <c r="N1300" s="239" t="s">
        <v>1935</v>
      </c>
      <c r="O1300" s="104" t="s">
        <v>35</v>
      </c>
      <c r="P1300" s="105">
        <v>796</v>
      </c>
      <c r="Q1300" s="104" t="s">
        <v>57</v>
      </c>
      <c r="R1300" s="106">
        <v>10</v>
      </c>
      <c r="S1300" s="106">
        <v>1120.0999999999999</v>
      </c>
      <c r="T1300" s="107">
        <f t="shared" si="141"/>
        <v>11201</v>
      </c>
      <c r="U1300" s="107">
        <f t="shared" si="142"/>
        <v>12545.12</v>
      </c>
      <c r="V1300" s="108" t="s">
        <v>777</v>
      </c>
      <c r="W1300" s="112">
        <v>2016</v>
      </c>
      <c r="X1300" s="103"/>
    </row>
    <row r="1301" spans="1:24" s="6" customFormat="1" ht="50.1" customHeight="1">
      <c r="A1301" s="102" t="s">
        <v>5390</v>
      </c>
      <c r="B1301" s="103" t="s">
        <v>5974</v>
      </c>
      <c r="C1301" s="104" t="s">
        <v>844</v>
      </c>
      <c r="D1301" s="104" t="s">
        <v>772</v>
      </c>
      <c r="E1301" s="104" t="s">
        <v>845</v>
      </c>
      <c r="F1301" s="104" t="s">
        <v>846</v>
      </c>
      <c r="G1301" s="104" t="s">
        <v>4</v>
      </c>
      <c r="H1301" s="103">
        <v>69.5</v>
      </c>
      <c r="I1301" s="105">
        <v>590000000</v>
      </c>
      <c r="J1301" s="105" t="s">
        <v>5</v>
      </c>
      <c r="K1301" s="104" t="s">
        <v>775</v>
      </c>
      <c r="L1301" s="105" t="s">
        <v>67</v>
      </c>
      <c r="M1301" s="104" t="s">
        <v>144</v>
      </c>
      <c r="N1301" s="104" t="s">
        <v>1935</v>
      </c>
      <c r="O1301" s="104" t="s">
        <v>35</v>
      </c>
      <c r="P1301" s="105">
        <v>796</v>
      </c>
      <c r="Q1301" s="104" t="s">
        <v>57</v>
      </c>
      <c r="R1301" s="106">
        <v>10</v>
      </c>
      <c r="S1301" s="106">
        <v>1261.55</v>
      </c>
      <c r="T1301" s="107">
        <f t="shared" si="141"/>
        <v>12615.5</v>
      </c>
      <c r="U1301" s="107">
        <f t="shared" si="142"/>
        <v>14129.36</v>
      </c>
      <c r="V1301" s="108" t="s">
        <v>777</v>
      </c>
      <c r="W1301" s="112">
        <v>2016</v>
      </c>
      <c r="X1301" s="103"/>
    </row>
    <row r="1302" spans="1:24" s="6" customFormat="1" ht="50.1" customHeight="1">
      <c r="A1302" s="102" t="s">
        <v>5391</v>
      </c>
      <c r="B1302" s="103" t="s">
        <v>5974</v>
      </c>
      <c r="C1302" s="104" t="s">
        <v>847</v>
      </c>
      <c r="D1302" s="104" t="s">
        <v>772</v>
      </c>
      <c r="E1302" s="104" t="s">
        <v>848</v>
      </c>
      <c r="F1302" s="104" t="s">
        <v>849</v>
      </c>
      <c r="G1302" s="104" t="s">
        <v>4</v>
      </c>
      <c r="H1302" s="103">
        <v>69.5</v>
      </c>
      <c r="I1302" s="105">
        <v>590000000</v>
      </c>
      <c r="J1302" s="105" t="s">
        <v>5</v>
      </c>
      <c r="K1302" s="104" t="s">
        <v>775</v>
      </c>
      <c r="L1302" s="105" t="s">
        <v>67</v>
      </c>
      <c r="M1302" s="104" t="s">
        <v>144</v>
      </c>
      <c r="N1302" s="104" t="s">
        <v>1935</v>
      </c>
      <c r="O1302" s="104" t="s">
        <v>35</v>
      </c>
      <c r="P1302" s="105">
        <v>796</v>
      </c>
      <c r="Q1302" s="104" t="s">
        <v>57</v>
      </c>
      <c r="R1302" s="106">
        <v>30</v>
      </c>
      <c r="S1302" s="106">
        <v>1651.3999999999999</v>
      </c>
      <c r="T1302" s="107">
        <f t="shared" si="141"/>
        <v>49541.999999999993</v>
      </c>
      <c r="U1302" s="107">
        <f t="shared" si="142"/>
        <v>55487.039999999994</v>
      </c>
      <c r="V1302" s="108" t="s">
        <v>777</v>
      </c>
      <c r="W1302" s="112">
        <v>2016</v>
      </c>
      <c r="X1302" s="103"/>
    </row>
    <row r="1303" spans="1:24" s="6" customFormat="1" ht="50.1" customHeight="1">
      <c r="A1303" s="102" t="s">
        <v>5392</v>
      </c>
      <c r="B1303" s="103" t="s">
        <v>5974</v>
      </c>
      <c r="C1303" s="104" t="s">
        <v>850</v>
      </c>
      <c r="D1303" s="104" t="s">
        <v>772</v>
      </c>
      <c r="E1303" s="104" t="s">
        <v>851</v>
      </c>
      <c r="F1303" s="104" t="s">
        <v>852</v>
      </c>
      <c r="G1303" s="104" t="s">
        <v>4</v>
      </c>
      <c r="H1303" s="103">
        <v>69.5</v>
      </c>
      <c r="I1303" s="105">
        <v>590000000</v>
      </c>
      <c r="J1303" s="105" t="s">
        <v>5</v>
      </c>
      <c r="K1303" s="104" t="s">
        <v>775</v>
      </c>
      <c r="L1303" s="105" t="s">
        <v>67</v>
      </c>
      <c r="M1303" s="104" t="s">
        <v>144</v>
      </c>
      <c r="N1303" s="104" t="s">
        <v>1935</v>
      </c>
      <c r="O1303" s="104" t="s">
        <v>35</v>
      </c>
      <c r="P1303" s="105">
        <v>796</v>
      </c>
      <c r="Q1303" s="104" t="s">
        <v>57</v>
      </c>
      <c r="R1303" s="106">
        <v>20</v>
      </c>
      <c r="S1303" s="106">
        <v>1796.3</v>
      </c>
      <c r="T1303" s="107">
        <f t="shared" si="141"/>
        <v>35926</v>
      </c>
      <c r="U1303" s="107">
        <f t="shared" si="142"/>
        <v>40237.120000000003</v>
      </c>
      <c r="V1303" s="108" t="s">
        <v>777</v>
      </c>
      <c r="W1303" s="112">
        <v>2016</v>
      </c>
      <c r="X1303" s="103"/>
    </row>
    <row r="1304" spans="1:24" s="6" customFormat="1" ht="50.1" customHeight="1">
      <c r="A1304" s="102" t="s">
        <v>5393</v>
      </c>
      <c r="B1304" s="103" t="s">
        <v>5974</v>
      </c>
      <c r="C1304" s="104" t="s">
        <v>853</v>
      </c>
      <c r="D1304" s="104" t="s">
        <v>772</v>
      </c>
      <c r="E1304" s="104" t="s">
        <v>854</v>
      </c>
      <c r="F1304" s="104" t="s">
        <v>855</v>
      </c>
      <c r="G1304" s="104" t="s">
        <v>4</v>
      </c>
      <c r="H1304" s="103">
        <v>69.5</v>
      </c>
      <c r="I1304" s="105">
        <v>590000000</v>
      </c>
      <c r="J1304" s="105" t="s">
        <v>5</v>
      </c>
      <c r="K1304" s="104" t="s">
        <v>775</v>
      </c>
      <c r="L1304" s="105" t="s">
        <v>67</v>
      </c>
      <c r="M1304" s="104" t="s">
        <v>144</v>
      </c>
      <c r="N1304" s="104" t="s">
        <v>1935</v>
      </c>
      <c r="O1304" s="104" t="s">
        <v>35</v>
      </c>
      <c r="P1304" s="105">
        <v>796</v>
      </c>
      <c r="Q1304" s="104" t="s">
        <v>57</v>
      </c>
      <c r="R1304" s="106">
        <v>10</v>
      </c>
      <c r="S1304" s="106">
        <v>2992.2999999999997</v>
      </c>
      <c r="T1304" s="107">
        <f t="shared" si="141"/>
        <v>29922.999999999996</v>
      </c>
      <c r="U1304" s="107">
        <f t="shared" si="142"/>
        <v>33513.760000000002</v>
      </c>
      <c r="V1304" s="108" t="s">
        <v>777</v>
      </c>
      <c r="W1304" s="112">
        <v>2016</v>
      </c>
      <c r="X1304" s="103"/>
    </row>
    <row r="1305" spans="1:24" s="6" customFormat="1" ht="50.1" customHeight="1">
      <c r="A1305" s="102" t="s">
        <v>5394</v>
      </c>
      <c r="B1305" s="103" t="s">
        <v>5974</v>
      </c>
      <c r="C1305" s="104" t="s">
        <v>856</v>
      </c>
      <c r="D1305" s="104" t="s">
        <v>772</v>
      </c>
      <c r="E1305" s="104" t="s">
        <v>857</v>
      </c>
      <c r="F1305" s="104" t="s">
        <v>858</v>
      </c>
      <c r="G1305" s="104" t="s">
        <v>4</v>
      </c>
      <c r="H1305" s="103">
        <v>69.5</v>
      </c>
      <c r="I1305" s="105">
        <v>590000000</v>
      </c>
      <c r="J1305" s="105" t="s">
        <v>5</v>
      </c>
      <c r="K1305" s="104" t="s">
        <v>775</v>
      </c>
      <c r="L1305" s="105" t="s">
        <v>67</v>
      </c>
      <c r="M1305" s="104" t="s">
        <v>144</v>
      </c>
      <c r="N1305" s="104" t="s">
        <v>1935</v>
      </c>
      <c r="O1305" s="104" t="s">
        <v>35</v>
      </c>
      <c r="P1305" s="105">
        <v>796</v>
      </c>
      <c r="Q1305" s="104" t="s">
        <v>57</v>
      </c>
      <c r="R1305" s="106">
        <v>16</v>
      </c>
      <c r="S1305" s="106">
        <v>3177.45</v>
      </c>
      <c r="T1305" s="107">
        <f t="shared" si="141"/>
        <v>50839.199999999997</v>
      </c>
      <c r="U1305" s="107">
        <f t="shared" si="142"/>
        <v>56939.904000000002</v>
      </c>
      <c r="V1305" s="108" t="s">
        <v>777</v>
      </c>
      <c r="W1305" s="112">
        <v>2016</v>
      </c>
      <c r="X1305" s="103"/>
    </row>
    <row r="1306" spans="1:24" s="6" customFormat="1" ht="50.1" customHeight="1">
      <c r="A1306" s="102" t="s">
        <v>5395</v>
      </c>
      <c r="B1306" s="103" t="s">
        <v>5974</v>
      </c>
      <c r="C1306" s="104" t="s">
        <v>859</v>
      </c>
      <c r="D1306" s="104" t="s">
        <v>772</v>
      </c>
      <c r="E1306" s="104" t="s">
        <v>860</v>
      </c>
      <c r="F1306" s="104" t="s">
        <v>861</v>
      </c>
      <c r="G1306" s="104" t="s">
        <v>4</v>
      </c>
      <c r="H1306" s="103">
        <v>69.5</v>
      </c>
      <c r="I1306" s="105">
        <v>590000000</v>
      </c>
      <c r="J1306" s="105" t="s">
        <v>5</v>
      </c>
      <c r="K1306" s="104" t="s">
        <v>775</v>
      </c>
      <c r="L1306" s="105" t="s">
        <v>67</v>
      </c>
      <c r="M1306" s="104" t="s">
        <v>144</v>
      </c>
      <c r="N1306" s="104" t="s">
        <v>1935</v>
      </c>
      <c r="O1306" s="104" t="s">
        <v>35</v>
      </c>
      <c r="P1306" s="105">
        <v>796</v>
      </c>
      <c r="Q1306" s="104" t="s">
        <v>57</v>
      </c>
      <c r="R1306" s="106">
        <v>10</v>
      </c>
      <c r="S1306" s="106">
        <v>3961.7499999999995</v>
      </c>
      <c r="T1306" s="107">
        <f t="shared" si="141"/>
        <v>39617.499999999993</v>
      </c>
      <c r="U1306" s="107">
        <f t="shared" si="142"/>
        <v>44371.6</v>
      </c>
      <c r="V1306" s="108" t="s">
        <v>777</v>
      </c>
      <c r="W1306" s="112">
        <v>2016</v>
      </c>
      <c r="X1306" s="103"/>
    </row>
    <row r="1307" spans="1:24" s="6" customFormat="1" ht="50.1" customHeight="1">
      <c r="A1307" s="102" t="s">
        <v>5396</v>
      </c>
      <c r="B1307" s="103" t="s">
        <v>5974</v>
      </c>
      <c r="C1307" s="104" t="s">
        <v>2552</v>
      </c>
      <c r="D1307" s="230" t="s">
        <v>772</v>
      </c>
      <c r="E1307" s="103" t="s">
        <v>2553</v>
      </c>
      <c r="F1307" s="286" t="s">
        <v>2554</v>
      </c>
      <c r="G1307" s="103" t="s">
        <v>62</v>
      </c>
      <c r="H1307" s="103">
        <v>0</v>
      </c>
      <c r="I1307" s="111">
        <v>590000000</v>
      </c>
      <c r="J1307" s="105" t="s">
        <v>5</v>
      </c>
      <c r="K1307" s="129" t="s">
        <v>2392</v>
      </c>
      <c r="L1307" s="112" t="s">
        <v>5</v>
      </c>
      <c r="M1307" s="103" t="s">
        <v>201</v>
      </c>
      <c r="N1307" s="103" t="s">
        <v>4230</v>
      </c>
      <c r="O1307" s="130" t="s">
        <v>1946</v>
      </c>
      <c r="P1307" s="287" t="s">
        <v>871</v>
      </c>
      <c r="Q1307" s="218" t="s">
        <v>57</v>
      </c>
      <c r="R1307" s="134">
        <v>30</v>
      </c>
      <c r="S1307" s="103">
        <v>463</v>
      </c>
      <c r="T1307" s="107">
        <f t="shared" si="141"/>
        <v>13890</v>
      </c>
      <c r="U1307" s="107">
        <f t="shared" si="142"/>
        <v>15556.800000000001</v>
      </c>
      <c r="V1307" s="103" t="s">
        <v>777</v>
      </c>
      <c r="W1307" s="112">
        <v>2016</v>
      </c>
      <c r="X1307" s="103"/>
    </row>
    <row r="1308" spans="1:24" s="6" customFormat="1" ht="50.1" customHeight="1">
      <c r="A1308" s="102" t="s">
        <v>5397</v>
      </c>
      <c r="B1308" s="103" t="s">
        <v>5974</v>
      </c>
      <c r="C1308" s="104" t="s">
        <v>2555</v>
      </c>
      <c r="D1308" s="230" t="s">
        <v>772</v>
      </c>
      <c r="E1308" s="103" t="s">
        <v>2556</v>
      </c>
      <c r="F1308" s="286" t="s">
        <v>2557</v>
      </c>
      <c r="G1308" s="103" t="s">
        <v>62</v>
      </c>
      <c r="H1308" s="103">
        <v>0</v>
      </c>
      <c r="I1308" s="111">
        <v>590000000</v>
      </c>
      <c r="J1308" s="105" t="s">
        <v>5</v>
      </c>
      <c r="K1308" s="129" t="s">
        <v>2392</v>
      </c>
      <c r="L1308" s="112" t="s">
        <v>5</v>
      </c>
      <c r="M1308" s="103" t="s">
        <v>201</v>
      </c>
      <c r="N1308" s="103" t="s">
        <v>4230</v>
      </c>
      <c r="O1308" s="124" t="s">
        <v>2472</v>
      </c>
      <c r="P1308" s="287" t="s">
        <v>871</v>
      </c>
      <c r="Q1308" s="218" t="s">
        <v>57</v>
      </c>
      <c r="R1308" s="134">
        <v>60</v>
      </c>
      <c r="S1308" s="103">
        <v>382</v>
      </c>
      <c r="T1308" s="107">
        <f t="shared" si="141"/>
        <v>22920</v>
      </c>
      <c r="U1308" s="107">
        <f t="shared" si="142"/>
        <v>25670.400000000001</v>
      </c>
      <c r="V1308" s="103" t="s">
        <v>777</v>
      </c>
      <c r="W1308" s="112">
        <v>2016</v>
      </c>
      <c r="X1308" s="103"/>
    </row>
    <row r="1309" spans="1:24" s="6" customFormat="1" ht="50.1" customHeight="1">
      <c r="A1309" s="102" t="s">
        <v>5398</v>
      </c>
      <c r="B1309" s="103" t="s">
        <v>5974</v>
      </c>
      <c r="C1309" s="104" t="s">
        <v>2558</v>
      </c>
      <c r="D1309" s="288" t="s">
        <v>772</v>
      </c>
      <c r="E1309" s="103" t="s">
        <v>2559</v>
      </c>
      <c r="F1309" s="112"/>
      <c r="G1309" s="127" t="s">
        <v>62</v>
      </c>
      <c r="H1309" s="103">
        <v>0</v>
      </c>
      <c r="I1309" s="128">
        <v>590000000</v>
      </c>
      <c r="J1309" s="105" t="s">
        <v>5</v>
      </c>
      <c r="K1309" s="129" t="s">
        <v>422</v>
      </c>
      <c r="L1309" s="112" t="s">
        <v>5</v>
      </c>
      <c r="M1309" s="103" t="s">
        <v>201</v>
      </c>
      <c r="N1309" s="103" t="s">
        <v>4230</v>
      </c>
      <c r="O1309" s="124" t="s">
        <v>2472</v>
      </c>
      <c r="P1309" s="289" t="s">
        <v>871</v>
      </c>
      <c r="Q1309" s="290" t="s">
        <v>2388</v>
      </c>
      <c r="R1309" s="134">
        <v>10</v>
      </c>
      <c r="S1309" s="103">
        <v>565</v>
      </c>
      <c r="T1309" s="107">
        <f t="shared" si="141"/>
        <v>5650</v>
      </c>
      <c r="U1309" s="107">
        <f t="shared" si="142"/>
        <v>6328.0000000000009</v>
      </c>
      <c r="V1309" s="110" t="s">
        <v>777</v>
      </c>
      <c r="W1309" s="112">
        <v>2016</v>
      </c>
      <c r="X1309" s="103"/>
    </row>
    <row r="1310" spans="1:24" s="6" customFormat="1" ht="50.1" customHeight="1">
      <c r="A1310" s="102" t="s">
        <v>5399</v>
      </c>
      <c r="B1310" s="103" t="s">
        <v>5974</v>
      </c>
      <c r="C1310" s="104" t="s">
        <v>811</v>
      </c>
      <c r="D1310" s="288" t="s">
        <v>772</v>
      </c>
      <c r="E1310" s="103" t="s">
        <v>812</v>
      </c>
      <c r="F1310" s="112"/>
      <c r="G1310" s="103" t="s">
        <v>62</v>
      </c>
      <c r="H1310" s="103">
        <v>0</v>
      </c>
      <c r="I1310" s="128">
        <v>590000000</v>
      </c>
      <c r="J1310" s="105" t="s">
        <v>5</v>
      </c>
      <c r="K1310" s="129" t="s">
        <v>2392</v>
      </c>
      <c r="L1310" s="112" t="s">
        <v>5</v>
      </c>
      <c r="M1310" s="103" t="s">
        <v>201</v>
      </c>
      <c r="N1310" s="103" t="s">
        <v>4230</v>
      </c>
      <c r="O1310" s="124" t="s">
        <v>2472</v>
      </c>
      <c r="P1310" s="289" t="s">
        <v>871</v>
      </c>
      <c r="Q1310" s="290" t="s">
        <v>2388</v>
      </c>
      <c r="R1310" s="134">
        <v>10</v>
      </c>
      <c r="S1310" s="103">
        <v>684</v>
      </c>
      <c r="T1310" s="107">
        <f t="shared" si="141"/>
        <v>6840</v>
      </c>
      <c r="U1310" s="107">
        <f t="shared" si="142"/>
        <v>7660.8000000000011</v>
      </c>
      <c r="V1310" s="110" t="s">
        <v>777</v>
      </c>
      <c r="W1310" s="112">
        <v>2016</v>
      </c>
      <c r="X1310" s="103"/>
    </row>
    <row r="1311" spans="1:24" s="6" customFormat="1" ht="50.1" customHeight="1">
      <c r="A1311" s="102" t="s">
        <v>5400</v>
      </c>
      <c r="B1311" s="103" t="s">
        <v>5974</v>
      </c>
      <c r="C1311" s="104" t="s">
        <v>2560</v>
      </c>
      <c r="D1311" s="288" t="s">
        <v>772</v>
      </c>
      <c r="E1311" s="103" t="s">
        <v>2561</v>
      </c>
      <c r="F1311" s="112"/>
      <c r="G1311" s="127" t="s">
        <v>62</v>
      </c>
      <c r="H1311" s="103">
        <v>0</v>
      </c>
      <c r="I1311" s="128">
        <v>590000000</v>
      </c>
      <c r="J1311" s="105" t="s">
        <v>5</v>
      </c>
      <c r="K1311" s="129" t="s">
        <v>2392</v>
      </c>
      <c r="L1311" s="112" t="s">
        <v>5</v>
      </c>
      <c r="M1311" s="103" t="s">
        <v>201</v>
      </c>
      <c r="N1311" s="103" t="s">
        <v>4230</v>
      </c>
      <c r="O1311" s="124" t="s">
        <v>2472</v>
      </c>
      <c r="P1311" s="289">
        <v>796</v>
      </c>
      <c r="Q1311" s="290" t="s">
        <v>2388</v>
      </c>
      <c r="R1311" s="134">
        <v>15</v>
      </c>
      <c r="S1311" s="103">
        <v>850</v>
      </c>
      <c r="T1311" s="107">
        <f t="shared" si="141"/>
        <v>12750</v>
      </c>
      <c r="U1311" s="107">
        <f t="shared" si="142"/>
        <v>14280.000000000002</v>
      </c>
      <c r="V1311" s="110" t="s">
        <v>777</v>
      </c>
      <c r="W1311" s="112">
        <v>2016</v>
      </c>
      <c r="X1311" s="103"/>
    </row>
    <row r="1312" spans="1:24" s="6" customFormat="1" ht="50.1" customHeight="1">
      <c r="A1312" s="102" t="s">
        <v>5401</v>
      </c>
      <c r="B1312" s="103" t="s">
        <v>5974</v>
      </c>
      <c r="C1312" s="104" t="s">
        <v>2168</v>
      </c>
      <c r="D1312" s="104" t="s">
        <v>2169</v>
      </c>
      <c r="E1312" s="104" t="s">
        <v>2170</v>
      </c>
      <c r="F1312" s="104" t="s">
        <v>2171</v>
      </c>
      <c r="G1312" s="104" t="s">
        <v>4</v>
      </c>
      <c r="H1312" s="103">
        <v>0</v>
      </c>
      <c r="I1312" s="105">
        <v>590000000</v>
      </c>
      <c r="J1312" s="105" t="s">
        <v>5</v>
      </c>
      <c r="K1312" s="104" t="s">
        <v>422</v>
      </c>
      <c r="L1312" s="105" t="s">
        <v>67</v>
      </c>
      <c r="M1312" s="104" t="s">
        <v>54</v>
      </c>
      <c r="N1312" s="104" t="s">
        <v>2086</v>
      </c>
      <c r="O1312" s="104" t="s">
        <v>1946</v>
      </c>
      <c r="P1312" s="105">
        <v>796</v>
      </c>
      <c r="Q1312" s="104" t="s">
        <v>57</v>
      </c>
      <c r="R1312" s="106">
        <v>3000</v>
      </c>
      <c r="S1312" s="106">
        <v>56</v>
      </c>
      <c r="T1312" s="107">
        <f t="shared" si="141"/>
        <v>168000</v>
      </c>
      <c r="U1312" s="107">
        <f t="shared" si="142"/>
        <v>188160.00000000003</v>
      </c>
      <c r="V1312" s="108"/>
      <c r="W1312" s="112">
        <v>2016</v>
      </c>
      <c r="X1312" s="103"/>
    </row>
    <row r="1313" spans="1:46" s="6" customFormat="1" ht="50.1" customHeight="1">
      <c r="A1313" s="102" t="s">
        <v>5402</v>
      </c>
      <c r="B1313" s="103" t="s">
        <v>5974</v>
      </c>
      <c r="C1313" s="104" t="s">
        <v>2172</v>
      </c>
      <c r="D1313" s="104" t="s">
        <v>2169</v>
      </c>
      <c r="E1313" s="104" t="s">
        <v>2173</v>
      </c>
      <c r="F1313" s="104" t="s">
        <v>2174</v>
      </c>
      <c r="G1313" s="104" t="s">
        <v>4</v>
      </c>
      <c r="H1313" s="103">
        <v>0</v>
      </c>
      <c r="I1313" s="105">
        <v>590000000</v>
      </c>
      <c r="J1313" s="105" t="s">
        <v>5</v>
      </c>
      <c r="K1313" s="104" t="s">
        <v>66</v>
      </c>
      <c r="L1313" s="105" t="s">
        <v>67</v>
      </c>
      <c r="M1313" s="104" t="s">
        <v>54</v>
      </c>
      <c r="N1313" s="104" t="s">
        <v>2086</v>
      </c>
      <c r="O1313" s="104" t="s">
        <v>1946</v>
      </c>
      <c r="P1313" s="105">
        <v>796</v>
      </c>
      <c r="Q1313" s="104" t="s">
        <v>57</v>
      </c>
      <c r="R1313" s="106">
        <v>50</v>
      </c>
      <c r="S1313" s="106">
        <v>1250</v>
      </c>
      <c r="T1313" s="107">
        <f t="shared" si="141"/>
        <v>62500</v>
      </c>
      <c r="U1313" s="107">
        <f t="shared" si="142"/>
        <v>70000</v>
      </c>
      <c r="V1313" s="108"/>
      <c r="W1313" s="112">
        <v>2016</v>
      </c>
      <c r="X1313" s="103"/>
    </row>
    <row r="1314" spans="1:46" s="29" customFormat="1" ht="50.1" customHeight="1">
      <c r="A1314" s="57" t="s">
        <v>5403</v>
      </c>
      <c r="B1314" s="103" t="s">
        <v>5974</v>
      </c>
      <c r="C1314" s="104" t="s">
        <v>2172</v>
      </c>
      <c r="D1314" s="104" t="s">
        <v>2169</v>
      </c>
      <c r="E1314" s="104" t="s">
        <v>2173</v>
      </c>
      <c r="F1314" s="104" t="s">
        <v>2175</v>
      </c>
      <c r="G1314" s="103" t="s">
        <v>4</v>
      </c>
      <c r="H1314" s="103">
        <v>0</v>
      </c>
      <c r="I1314" s="112">
        <v>590000000</v>
      </c>
      <c r="J1314" s="112" t="s">
        <v>5</v>
      </c>
      <c r="K1314" s="103" t="s">
        <v>6705</v>
      </c>
      <c r="L1314" s="112" t="s">
        <v>67</v>
      </c>
      <c r="M1314" s="103" t="s">
        <v>54</v>
      </c>
      <c r="N1314" s="103" t="s">
        <v>1945</v>
      </c>
      <c r="O1314" s="103" t="s">
        <v>35</v>
      </c>
      <c r="P1314" s="112">
        <v>796</v>
      </c>
      <c r="Q1314" s="103" t="s">
        <v>57</v>
      </c>
      <c r="R1314" s="106">
        <v>20</v>
      </c>
      <c r="S1314" s="106">
        <v>4300</v>
      </c>
      <c r="T1314" s="107">
        <f>R1314*S1314</f>
        <v>86000</v>
      </c>
      <c r="U1314" s="107">
        <f>T1314*1.12</f>
        <v>96320.000000000015</v>
      </c>
      <c r="V1314" s="108"/>
      <c r="W1314" s="112">
        <v>2016</v>
      </c>
      <c r="X1314" s="103"/>
      <c r="Y1314" s="27"/>
      <c r="Z1314" s="27"/>
      <c r="AA1314" s="27"/>
      <c r="AB1314" s="27"/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</row>
    <row r="1315" spans="1:46" s="6" customFormat="1" ht="50.1" customHeight="1">
      <c r="A1315" s="102" t="s">
        <v>5404</v>
      </c>
      <c r="B1315" s="103" t="s">
        <v>5974</v>
      </c>
      <c r="C1315" s="104" t="s">
        <v>85</v>
      </c>
      <c r="D1315" s="104" t="s">
        <v>52</v>
      </c>
      <c r="E1315" s="104" t="s">
        <v>53</v>
      </c>
      <c r="F1315" s="104"/>
      <c r="G1315" s="104" t="s">
        <v>4</v>
      </c>
      <c r="H1315" s="103">
        <v>0</v>
      </c>
      <c r="I1315" s="291" t="s">
        <v>13</v>
      </c>
      <c r="J1315" s="105" t="s">
        <v>5</v>
      </c>
      <c r="K1315" s="104" t="s">
        <v>6</v>
      </c>
      <c r="L1315" s="104" t="s">
        <v>5</v>
      </c>
      <c r="M1315" s="104" t="s">
        <v>54</v>
      </c>
      <c r="N1315" s="104" t="s">
        <v>55</v>
      </c>
      <c r="O1315" s="104" t="s">
        <v>56</v>
      </c>
      <c r="P1315" s="105">
        <v>796</v>
      </c>
      <c r="Q1315" s="104" t="s">
        <v>57</v>
      </c>
      <c r="R1315" s="106">
        <v>738</v>
      </c>
      <c r="S1315" s="106">
        <v>800</v>
      </c>
      <c r="T1315" s="107">
        <f t="shared" si="141"/>
        <v>590400</v>
      </c>
      <c r="U1315" s="107">
        <f t="shared" si="142"/>
        <v>661248.00000000012</v>
      </c>
      <c r="V1315" s="108"/>
      <c r="W1315" s="112">
        <v>2016</v>
      </c>
      <c r="X1315" s="103"/>
    </row>
    <row r="1316" spans="1:46" s="6" customFormat="1" ht="50.1" customHeight="1">
      <c r="A1316" s="102" t="s">
        <v>5405</v>
      </c>
      <c r="B1316" s="103" t="s">
        <v>5974</v>
      </c>
      <c r="C1316" s="104" t="s">
        <v>275</v>
      </c>
      <c r="D1316" s="104" t="s">
        <v>276</v>
      </c>
      <c r="E1316" s="104" t="s">
        <v>277</v>
      </c>
      <c r="F1316" s="105" t="s">
        <v>278</v>
      </c>
      <c r="G1316" s="105" t="s">
        <v>4</v>
      </c>
      <c r="H1316" s="103">
        <v>0</v>
      </c>
      <c r="I1316" s="113">
        <v>590000000</v>
      </c>
      <c r="J1316" s="105" t="s">
        <v>5</v>
      </c>
      <c r="K1316" s="105" t="s">
        <v>4227</v>
      </c>
      <c r="L1316" s="105" t="s">
        <v>67</v>
      </c>
      <c r="M1316" s="114" t="s">
        <v>144</v>
      </c>
      <c r="N1316" s="105" t="s">
        <v>145</v>
      </c>
      <c r="O1316" s="105" t="s">
        <v>146</v>
      </c>
      <c r="P1316" s="105">
        <v>796</v>
      </c>
      <c r="Q1316" s="105" t="s">
        <v>57</v>
      </c>
      <c r="R1316" s="115">
        <v>40</v>
      </c>
      <c r="S1316" s="115">
        <v>650</v>
      </c>
      <c r="T1316" s="107">
        <f t="shared" si="141"/>
        <v>26000</v>
      </c>
      <c r="U1316" s="107">
        <f t="shared" si="142"/>
        <v>29120.000000000004</v>
      </c>
      <c r="V1316" s="105"/>
      <c r="W1316" s="112">
        <v>2016</v>
      </c>
      <c r="X1316" s="103"/>
    </row>
    <row r="1317" spans="1:46" s="6" customFormat="1" ht="50.1" customHeight="1">
      <c r="A1317" s="102" t="s">
        <v>5406</v>
      </c>
      <c r="B1317" s="103" t="s">
        <v>5974</v>
      </c>
      <c r="C1317" s="104" t="s">
        <v>310</v>
      </c>
      <c r="D1317" s="104" t="s">
        <v>276</v>
      </c>
      <c r="E1317" s="104" t="s">
        <v>311</v>
      </c>
      <c r="F1317" s="104" t="s">
        <v>312</v>
      </c>
      <c r="G1317" s="105" t="s">
        <v>4</v>
      </c>
      <c r="H1317" s="103">
        <v>0</v>
      </c>
      <c r="I1317" s="113">
        <v>590000000</v>
      </c>
      <c r="J1317" s="105" t="s">
        <v>5</v>
      </c>
      <c r="K1317" s="105" t="s">
        <v>4227</v>
      </c>
      <c r="L1317" s="105" t="s">
        <v>67</v>
      </c>
      <c r="M1317" s="114" t="s">
        <v>144</v>
      </c>
      <c r="N1317" s="105" t="s">
        <v>145</v>
      </c>
      <c r="O1317" s="105" t="s">
        <v>146</v>
      </c>
      <c r="P1317" s="105">
        <v>796</v>
      </c>
      <c r="Q1317" s="105" t="s">
        <v>57</v>
      </c>
      <c r="R1317" s="115">
        <v>40</v>
      </c>
      <c r="S1317" s="115">
        <v>160</v>
      </c>
      <c r="T1317" s="107">
        <f t="shared" si="141"/>
        <v>6400</v>
      </c>
      <c r="U1317" s="107">
        <f t="shared" si="142"/>
        <v>7168.0000000000009</v>
      </c>
      <c r="V1317" s="105"/>
      <c r="W1317" s="112">
        <v>2016</v>
      </c>
      <c r="X1317" s="103"/>
    </row>
    <row r="1318" spans="1:46" s="6" customFormat="1" ht="50.1" customHeight="1">
      <c r="A1318" s="102" t="s">
        <v>5407</v>
      </c>
      <c r="B1318" s="103" t="s">
        <v>5974</v>
      </c>
      <c r="C1318" s="103" t="s">
        <v>3603</v>
      </c>
      <c r="D1318" s="104" t="s">
        <v>276</v>
      </c>
      <c r="E1318" s="103" t="s">
        <v>3604</v>
      </c>
      <c r="F1318" s="103" t="s">
        <v>3605</v>
      </c>
      <c r="G1318" s="118" t="s">
        <v>4</v>
      </c>
      <c r="H1318" s="103">
        <v>0</v>
      </c>
      <c r="I1318" s="118" t="s">
        <v>13</v>
      </c>
      <c r="J1318" s="112" t="s">
        <v>5</v>
      </c>
      <c r="K1318" s="112" t="s">
        <v>143</v>
      </c>
      <c r="L1318" s="112" t="s">
        <v>2932</v>
      </c>
      <c r="M1318" s="118" t="s">
        <v>144</v>
      </c>
      <c r="N1318" s="112" t="s">
        <v>2942</v>
      </c>
      <c r="O1318" s="112" t="s">
        <v>146</v>
      </c>
      <c r="P1318" s="112" t="s">
        <v>871</v>
      </c>
      <c r="Q1318" s="112" t="s">
        <v>57</v>
      </c>
      <c r="R1318" s="103">
        <v>3</v>
      </c>
      <c r="S1318" s="139">
        <v>1250</v>
      </c>
      <c r="T1318" s="107">
        <f t="shared" si="141"/>
        <v>3750</v>
      </c>
      <c r="U1318" s="107">
        <f t="shared" si="142"/>
        <v>4200</v>
      </c>
      <c r="V1318" s="123"/>
      <c r="W1318" s="112">
        <v>2016</v>
      </c>
      <c r="X1318" s="123"/>
    </row>
    <row r="1319" spans="1:46" ht="50.1" customHeight="1">
      <c r="A1319" s="102" t="s">
        <v>5408</v>
      </c>
      <c r="B1319" s="103" t="s">
        <v>5974</v>
      </c>
      <c r="C1319" s="104" t="s">
        <v>1118</v>
      </c>
      <c r="D1319" s="104" t="s">
        <v>1119</v>
      </c>
      <c r="E1319" s="104" t="s">
        <v>1120</v>
      </c>
      <c r="F1319" s="104" t="s">
        <v>1121</v>
      </c>
      <c r="G1319" s="103" t="s">
        <v>4</v>
      </c>
      <c r="H1319" s="103">
        <v>0</v>
      </c>
      <c r="I1319" s="112">
        <v>590000000</v>
      </c>
      <c r="J1319" s="112" t="s">
        <v>5</v>
      </c>
      <c r="K1319" s="103" t="s">
        <v>866</v>
      </c>
      <c r="L1319" s="103" t="s">
        <v>5</v>
      </c>
      <c r="M1319" s="103" t="s">
        <v>54</v>
      </c>
      <c r="N1319" s="103" t="s">
        <v>879</v>
      </c>
      <c r="O1319" s="103" t="s">
        <v>532</v>
      </c>
      <c r="P1319" s="112">
        <v>796</v>
      </c>
      <c r="Q1319" s="103" t="s">
        <v>57</v>
      </c>
      <c r="R1319" s="106">
        <v>12</v>
      </c>
      <c r="S1319" s="106">
        <v>6439.9999999999991</v>
      </c>
      <c r="T1319" s="107">
        <v>0</v>
      </c>
      <c r="U1319" s="107">
        <f>T1319*1.12</f>
        <v>0</v>
      </c>
      <c r="V1319" s="108"/>
      <c r="W1319" s="112">
        <v>2016</v>
      </c>
      <c r="X1319" s="103">
        <v>14.19</v>
      </c>
    </row>
    <row r="1320" spans="1:46" ht="50.1" customHeight="1">
      <c r="A1320" s="102" t="s">
        <v>7360</v>
      </c>
      <c r="B1320" s="103" t="s">
        <v>5974</v>
      </c>
      <c r="C1320" s="104" t="s">
        <v>1118</v>
      </c>
      <c r="D1320" s="104" t="s">
        <v>1119</v>
      </c>
      <c r="E1320" s="104" t="s">
        <v>1120</v>
      </c>
      <c r="F1320" s="104" t="s">
        <v>1121</v>
      </c>
      <c r="G1320" s="103" t="s">
        <v>4</v>
      </c>
      <c r="H1320" s="103">
        <v>0</v>
      </c>
      <c r="I1320" s="112">
        <v>590000000</v>
      </c>
      <c r="J1320" s="112" t="s">
        <v>5</v>
      </c>
      <c r="K1320" s="103" t="s">
        <v>866</v>
      </c>
      <c r="L1320" s="103" t="s">
        <v>5</v>
      </c>
      <c r="M1320" s="103" t="s">
        <v>54</v>
      </c>
      <c r="N1320" s="103" t="s">
        <v>1104</v>
      </c>
      <c r="O1320" s="103" t="s">
        <v>532</v>
      </c>
      <c r="P1320" s="112">
        <v>796</v>
      </c>
      <c r="Q1320" s="103" t="s">
        <v>57</v>
      </c>
      <c r="R1320" s="106">
        <v>12</v>
      </c>
      <c r="S1320" s="106">
        <v>7400</v>
      </c>
      <c r="T1320" s="107">
        <f>R1320*S1320</f>
        <v>88800</v>
      </c>
      <c r="U1320" s="107">
        <f>T1320*1.12</f>
        <v>99456.000000000015</v>
      </c>
      <c r="V1320" s="108"/>
      <c r="W1320" s="112">
        <v>2016</v>
      </c>
      <c r="X1320" s="103"/>
    </row>
    <row r="1321" spans="1:46" s="6" customFormat="1" ht="50.1" customHeight="1">
      <c r="A1321" s="102" t="s">
        <v>5409</v>
      </c>
      <c r="B1321" s="103" t="s">
        <v>5974</v>
      </c>
      <c r="C1321" s="104" t="s">
        <v>169</v>
      </c>
      <c r="D1321" s="104" t="s">
        <v>170</v>
      </c>
      <c r="E1321" s="104" t="s">
        <v>171</v>
      </c>
      <c r="F1321" s="105" t="s">
        <v>172</v>
      </c>
      <c r="G1321" s="105" t="s">
        <v>4</v>
      </c>
      <c r="H1321" s="103">
        <v>0</v>
      </c>
      <c r="I1321" s="113">
        <v>590000000</v>
      </c>
      <c r="J1321" s="105" t="s">
        <v>5</v>
      </c>
      <c r="K1321" s="105" t="s">
        <v>143</v>
      </c>
      <c r="L1321" s="105" t="s">
        <v>67</v>
      </c>
      <c r="M1321" s="114" t="s">
        <v>144</v>
      </c>
      <c r="N1321" s="105" t="s">
        <v>145</v>
      </c>
      <c r="O1321" s="105" t="s">
        <v>146</v>
      </c>
      <c r="P1321" s="105">
        <v>796</v>
      </c>
      <c r="Q1321" s="105" t="s">
        <v>57</v>
      </c>
      <c r="R1321" s="115">
        <v>30</v>
      </c>
      <c r="S1321" s="115">
        <v>500</v>
      </c>
      <c r="T1321" s="107">
        <f t="shared" si="141"/>
        <v>15000</v>
      </c>
      <c r="U1321" s="107">
        <f t="shared" si="142"/>
        <v>16800</v>
      </c>
      <c r="V1321" s="105"/>
      <c r="W1321" s="112">
        <v>2016</v>
      </c>
      <c r="X1321" s="103"/>
    </row>
    <row r="1322" spans="1:46" s="6" customFormat="1" ht="50.1" customHeight="1">
      <c r="A1322" s="102" t="s">
        <v>5410</v>
      </c>
      <c r="B1322" s="103" t="s">
        <v>5974</v>
      </c>
      <c r="C1322" s="104" t="s">
        <v>169</v>
      </c>
      <c r="D1322" s="104" t="s">
        <v>170</v>
      </c>
      <c r="E1322" s="104" t="s">
        <v>171</v>
      </c>
      <c r="F1322" s="105" t="s">
        <v>173</v>
      </c>
      <c r="G1322" s="105" t="s">
        <v>4</v>
      </c>
      <c r="H1322" s="103">
        <v>0</v>
      </c>
      <c r="I1322" s="113">
        <v>590000000</v>
      </c>
      <c r="J1322" s="105" t="s">
        <v>5</v>
      </c>
      <c r="K1322" s="105" t="s">
        <v>143</v>
      </c>
      <c r="L1322" s="105" t="s">
        <v>67</v>
      </c>
      <c r="M1322" s="114" t="s">
        <v>144</v>
      </c>
      <c r="N1322" s="105" t="s">
        <v>145</v>
      </c>
      <c r="O1322" s="105" t="s">
        <v>146</v>
      </c>
      <c r="P1322" s="105">
        <v>796</v>
      </c>
      <c r="Q1322" s="105" t="s">
        <v>57</v>
      </c>
      <c r="R1322" s="115">
        <v>30</v>
      </c>
      <c r="S1322" s="115">
        <v>600</v>
      </c>
      <c r="T1322" s="107">
        <f t="shared" si="141"/>
        <v>18000</v>
      </c>
      <c r="U1322" s="107">
        <f t="shared" si="142"/>
        <v>20160.000000000004</v>
      </c>
      <c r="V1322" s="105"/>
      <c r="W1322" s="112">
        <v>2016</v>
      </c>
      <c r="X1322" s="103"/>
    </row>
    <row r="1323" spans="1:46" s="6" customFormat="1" ht="50.1" customHeight="1">
      <c r="A1323" s="102" t="s">
        <v>5411</v>
      </c>
      <c r="B1323" s="103" t="s">
        <v>5974</v>
      </c>
      <c r="C1323" s="112" t="s">
        <v>3478</v>
      </c>
      <c r="D1323" s="105" t="s">
        <v>3479</v>
      </c>
      <c r="E1323" s="103" t="s">
        <v>3480</v>
      </c>
      <c r="F1323" s="103" t="s">
        <v>3481</v>
      </c>
      <c r="G1323" s="118" t="s">
        <v>62</v>
      </c>
      <c r="H1323" s="103">
        <v>0</v>
      </c>
      <c r="I1323" s="118" t="s">
        <v>13</v>
      </c>
      <c r="J1323" s="112" t="s">
        <v>5</v>
      </c>
      <c r="K1323" s="112" t="s">
        <v>4232</v>
      </c>
      <c r="L1323" s="112" t="s">
        <v>2932</v>
      </c>
      <c r="M1323" s="118" t="s">
        <v>144</v>
      </c>
      <c r="N1323" s="112" t="s">
        <v>2942</v>
      </c>
      <c r="O1323" s="112" t="s">
        <v>2472</v>
      </c>
      <c r="P1323" s="112" t="s">
        <v>871</v>
      </c>
      <c r="Q1323" s="112" t="s">
        <v>57</v>
      </c>
      <c r="R1323" s="103">
        <v>12</v>
      </c>
      <c r="S1323" s="263">
        <v>476</v>
      </c>
      <c r="T1323" s="107">
        <f t="shared" si="141"/>
        <v>5712</v>
      </c>
      <c r="U1323" s="107">
        <f t="shared" si="142"/>
        <v>6397.4400000000005</v>
      </c>
      <c r="V1323" s="264"/>
      <c r="W1323" s="112">
        <v>2016</v>
      </c>
      <c r="X1323" s="264"/>
    </row>
    <row r="1324" spans="1:46" s="6" customFormat="1" ht="50.1" customHeight="1">
      <c r="A1324" s="102" t="s">
        <v>5412</v>
      </c>
      <c r="B1324" s="103" t="s">
        <v>5974</v>
      </c>
      <c r="C1324" s="104" t="s">
        <v>1573</v>
      </c>
      <c r="D1324" s="104" t="s">
        <v>1574</v>
      </c>
      <c r="E1324" s="104" t="s">
        <v>1575</v>
      </c>
      <c r="F1324" s="104" t="s">
        <v>1576</v>
      </c>
      <c r="G1324" s="104" t="s">
        <v>4</v>
      </c>
      <c r="H1324" s="103">
        <v>0</v>
      </c>
      <c r="I1324" s="105">
        <v>590000000</v>
      </c>
      <c r="J1324" s="105" t="s">
        <v>5</v>
      </c>
      <c r="K1324" s="104" t="s">
        <v>775</v>
      </c>
      <c r="L1324" s="105" t="s">
        <v>67</v>
      </c>
      <c r="M1324" s="104" t="s">
        <v>201</v>
      </c>
      <c r="N1324" s="104" t="s">
        <v>922</v>
      </c>
      <c r="O1324" s="104" t="s">
        <v>532</v>
      </c>
      <c r="P1324" s="105">
        <v>796</v>
      </c>
      <c r="Q1324" s="104" t="s">
        <v>57</v>
      </c>
      <c r="R1324" s="106">
        <v>3</v>
      </c>
      <c r="S1324" s="106">
        <v>30000</v>
      </c>
      <c r="T1324" s="107">
        <f t="shared" si="141"/>
        <v>90000</v>
      </c>
      <c r="U1324" s="107">
        <f t="shared" si="142"/>
        <v>100800.00000000001</v>
      </c>
      <c r="V1324" s="108"/>
      <c r="W1324" s="112">
        <v>2016</v>
      </c>
      <c r="X1324" s="103"/>
    </row>
    <row r="1325" spans="1:46" s="6" customFormat="1" ht="50.1" customHeight="1">
      <c r="A1325" s="102" t="s">
        <v>5413</v>
      </c>
      <c r="B1325" s="103" t="s">
        <v>5974</v>
      </c>
      <c r="C1325" s="104" t="s">
        <v>1577</v>
      </c>
      <c r="D1325" s="104" t="s">
        <v>1574</v>
      </c>
      <c r="E1325" s="104" t="s">
        <v>1578</v>
      </c>
      <c r="F1325" s="104" t="s">
        <v>1579</v>
      </c>
      <c r="G1325" s="104" t="s">
        <v>4</v>
      </c>
      <c r="H1325" s="103">
        <v>0</v>
      </c>
      <c r="I1325" s="105">
        <v>590000000</v>
      </c>
      <c r="J1325" s="105" t="s">
        <v>5</v>
      </c>
      <c r="K1325" s="104" t="s">
        <v>775</v>
      </c>
      <c r="L1325" s="105" t="s">
        <v>67</v>
      </c>
      <c r="M1325" s="104" t="s">
        <v>201</v>
      </c>
      <c r="N1325" s="104" t="s">
        <v>922</v>
      </c>
      <c r="O1325" s="104" t="s">
        <v>532</v>
      </c>
      <c r="P1325" s="105">
        <v>796</v>
      </c>
      <c r="Q1325" s="104" t="s">
        <v>57</v>
      </c>
      <c r="R1325" s="106">
        <v>5</v>
      </c>
      <c r="S1325" s="106">
        <v>15000</v>
      </c>
      <c r="T1325" s="107">
        <f t="shared" si="141"/>
        <v>75000</v>
      </c>
      <c r="U1325" s="107">
        <f t="shared" si="142"/>
        <v>84000.000000000015</v>
      </c>
      <c r="V1325" s="108"/>
      <c r="W1325" s="112">
        <v>2016</v>
      </c>
      <c r="X1325" s="103"/>
    </row>
    <row r="1326" spans="1:46" s="29" customFormat="1" ht="50.1" customHeight="1">
      <c r="A1326" s="102" t="s">
        <v>5414</v>
      </c>
      <c r="B1326" s="103" t="s">
        <v>5974</v>
      </c>
      <c r="C1326" s="104" t="s">
        <v>2176</v>
      </c>
      <c r="D1326" s="104" t="s">
        <v>2177</v>
      </c>
      <c r="E1326" s="104" t="s">
        <v>2178</v>
      </c>
      <c r="F1326" s="104" t="s">
        <v>2179</v>
      </c>
      <c r="G1326" s="103" t="s">
        <v>62</v>
      </c>
      <c r="H1326" s="103">
        <v>20</v>
      </c>
      <c r="I1326" s="112">
        <v>590000000</v>
      </c>
      <c r="J1326" s="112" t="s">
        <v>5</v>
      </c>
      <c r="K1326" s="103" t="s">
        <v>2160</v>
      </c>
      <c r="L1326" s="112" t="s">
        <v>67</v>
      </c>
      <c r="M1326" s="103" t="s">
        <v>54</v>
      </c>
      <c r="N1326" s="103" t="s">
        <v>6679</v>
      </c>
      <c r="O1326" s="103" t="s">
        <v>1946</v>
      </c>
      <c r="P1326" s="112">
        <v>715</v>
      </c>
      <c r="Q1326" s="103" t="s">
        <v>2140</v>
      </c>
      <c r="R1326" s="106">
        <v>2570</v>
      </c>
      <c r="S1326" s="106">
        <v>205</v>
      </c>
      <c r="T1326" s="107">
        <v>0</v>
      </c>
      <c r="U1326" s="107">
        <f t="shared" ref="U1326:U1329" si="143">T1326*1.12</f>
        <v>0</v>
      </c>
      <c r="V1326" s="153" t="s">
        <v>777</v>
      </c>
      <c r="W1326" s="112">
        <v>2016</v>
      </c>
      <c r="X1326" s="103">
        <v>19</v>
      </c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  <c r="AS1326" s="27"/>
      <c r="AT1326" s="27"/>
    </row>
    <row r="1327" spans="1:46" s="29" customFormat="1" ht="50.1" customHeight="1">
      <c r="A1327" s="102" t="s">
        <v>7565</v>
      </c>
      <c r="B1327" s="103" t="s">
        <v>5974</v>
      </c>
      <c r="C1327" s="104" t="s">
        <v>2176</v>
      </c>
      <c r="D1327" s="104" t="s">
        <v>2177</v>
      </c>
      <c r="E1327" s="104" t="s">
        <v>2178</v>
      </c>
      <c r="F1327" s="104" t="s">
        <v>2179</v>
      </c>
      <c r="G1327" s="103" t="s">
        <v>62</v>
      </c>
      <c r="H1327" s="103">
        <v>20</v>
      </c>
      <c r="I1327" s="112">
        <v>590000000</v>
      </c>
      <c r="J1327" s="112" t="s">
        <v>5</v>
      </c>
      <c r="K1327" s="103" t="s">
        <v>2160</v>
      </c>
      <c r="L1327" s="112" t="s">
        <v>67</v>
      </c>
      <c r="M1327" s="103" t="s">
        <v>54</v>
      </c>
      <c r="N1327" s="103" t="s">
        <v>6679</v>
      </c>
      <c r="O1327" s="103" t="s">
        <v>1946</v>
      </c>
      <c r="P1327" s="112">
        <v>715</v>
      </c>
      <c r="Q1327" s="103" t="s">
        <v>2140</v>
      </c>
      <c r="R1327" s="106">
        <v>2570</v>
      </c>
      <c r="S1327" s="106">
        <v>282</v>
      </c>
      <c r="T1327" s="107">
        <f t="shared" ref="T1327" si="144">R1327*S1327</f>
        <v>724740</v>
      </c>
      <c r="U1327" s="107">
        <f t="shared" si="143"/>
        <v>811708.8</v>
      </c>
      <c r="V1327" s="153" t="s">
        <v>777</v>
      </c>
      <c r="W1327" s="112">
        <v>2016</v>
      </c>
      <c r="X1327" s="103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  <c r="AS1327" s="27"/>
      <c r="AT1327" s="27"/>
    </row>
    <row r="1328" spans="1:46" s="29" customFormat="1" ht="50.1" customHeight="1">
      <c r="A1328" s="102" t="s">
        <v>5415</v>
      </c>
      <c r="B1328" s="103" t="s">
        <v>5974</v>
      </c>
      <c r="C1328" s="104" t="s">
        <v>2180</v>
      </c>
      <c r="D1328" s="104" t="s">
        <v>2177</v>
      </c>
      <c r="E1328" s="104" t="s">
        <v>2181</v>
      </c>
      <c r="F1328" s="104" t="s">
        <v>2182</v>
      </c>
      <c r="G1328" s="103" t="s">
        <v>62</v>
      </c>
      <c r="H1328" s="103">
        <v>20</v>
      </c>
      <c r="I1328" s="112">
        <v>590000000</v>
      </c>
      <c r="J1328" s="112" t="s">
        <v>5</v>
      </c>
      <c r="K1328" s="103" t="s">
        <v>2160</v>
      </c>
      <c r="L1328" s="112" t="s">
        <v>67</v>
      </c>
      <c r="M1328" s="103" t="s">
        <v>54</v>
      </c>
      <c r="N1328" s="103" t="s">
        <v>6679</v>
      </c>
      <c r="O1328" s="103" t="s">
        <v>1946</v>
      </c>
      <c r="P1328" s="112">
        <v>715</v>
      </c>
      <c r="Q1328" s="103" t="s">
        <v>2140</v>
      </c>
      <c r="R1328" s="106">
        <v>2570</v>
      </c>
      <c r="S1328" s="106">
        <v>140</v>
      </c>
      <c r="T1328" s="107">
        <v>0</v>
      </c>
      <c r="U1328" s="107">
        <f t="shared" si="143"/>
        <v>0</v>
      </c>
      <c r="V1328" s="153" t="s">
        <v>777</v>
      </c>
      <c r="W1328" s="112">
        <v>2016</v>
      </c>
      <c r="X1328" s="103">
        <v>19</v>
      </c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</row>
    <row r="1329" spans="1:61" s="29" customFormat="1" ht="50.1" customHeight="1">
      <c r="A1329" s="102" t="s">
        <v>7566</v>
      </c>
      <c r="B1329" s="103" t="s">
        <v>5974</v>
      </c>
      <c r="C1329" s="104" t="s">
        <v>2180</v>
      </c>
      <c r="D1329" s="104" t="s">
        <v>2177</v>
      </c>
      <c r="E1329" s="104" t="s">
        <v>2181</v>
      </c>
      <c r="F1329" s="104" t="s">
        <v>2182</v>
      </c>
      <c r="G1329" s="103" t="s">
        <v>62</v>
      </c>
      <c r="H1329" s="103">
        <v>20</v>
      </c>
      <c r="I1329" s="112">
        <v>590000000</v>
      </c>
      <c r="J1329" s="112" t="s">
        <v>5</v>
      </c>
      <c r="K1329" s="103" t="s">
        <v>2160</v>
      </c>
      <c r="L1329" s="112" t="s">
        <v>67</v>
      </c>
      <c r="M1329" s="103" t="s">
        <v>54</v>
      </c>
      <c r="N1329" s="103" t="s">
        <v>6679</v>
      </c>
      <c r="O1329" s="103" t="s">
        <v>1946</v>
      </c>
      <c r="P1329" s="112">
        <v>715</v>
      </c>
      <c r="Q1329" s="103" t="s">
        <v>2140</v>
      </c>
      <c r="R1329" s="106">
        <v>2570</v>
      </c>
      <c r="S1329" s="106">
        <v>180</v>
      </c>
      <c r="T1329" s="107">
        <f t="shared" ref="T1329" si="145">R1329*S1329</f>
        <v>462600</v>
      </c>
      <c r="U1329" s="107">
        <f t="shared" si="143"/>
        <v>518112.00000000006</v>
      </c>
      <c r="V1329" s="153" t="s">
        <v>777</v>
      </c>
      <c r="W1329" s="112">
        <v>2016</v>
      </c>
      <c r="X1329" s="103"/>
      <c r="Y1329" s="27"/>
      <c r="Z1329" s="27"/>
      <c r="AA1329" s="27"/>
      <c r="AB1329" s="27"/>
      <c r="AC1329" s="27"/>
      <c r="AD1329" s="27"/>
      <c r="AE1329" s="27"/>
      <c r="AF1329" s="27"/>
      <c r="AG1329" s="27"/>
      <c r="AH1329" s="27"/>
      <c r="AI1329" s="27"/>
      <c r="AJ1329" s="27"/>
      <c r="AK1329" s="27"/>
      <c r="AL1329" s="27"/>
      <c r="AM1329" s="27"/>
      <c r="AN1329" s="27"/>
      <c r="AO1329" s="27"/>
      <c r="AP1329" s="27"/>
      <c r="AQ1329" s="27"/>
      <c r="AR1329" s="27"/>
      <c r="AS1329" s="27"/>
      <c r="AT1329" s="27"/>
    </row>
    <row r="1330" spans="1:61" s="29" customFormat="1" ht="50.1" customHeight="1">
      <c r="A1330" s="220" t="s">
        <v>5416</v>
      </c>
      <c r="B1330" s="220" t="s">
        <v>5974</v>
      </c>
      <c r="C1330" s="221" t="s">
        <v>414</v>
      </c>
      <c r="D1330" s="221" t="s">
        <v>415</v>
      </c>
      <c r="E1330" s="221" t="s">
        <v>416</v>
      </c>
      <c r="F1330" s="221" t="s">
        <v>417</v>
      </c>
      <c r="G1330" s="220" t="s">
        <v>4</v>
      </c>
      <c r="H1330" s="220">
        <v>0</v>
      </c>
      <c r="I1330" s="426">
        <v>590000000</v>
      </c>
      <c r="J1330" s="222" t="s">
        <v>5</v>
      </c>
      <c r="K1330" s="222" t="s">
        <v>4227</v>
      </c>
      <c r="L1330" s="222" t="s">
        <v>67</v>
      </c>
      <c r="M1330" s="70" t="s">
        <v>144</v>
      </c>
      <c r="N1330" s="70" t="s">
        <v>364</v>
      </c>
      <c r="O1330" s="222" t="s">
        <v>146</v>
      </c>
      <c r="P1330" s="70">
        <v>796</v>
      </c>
      <c r="Q1330" s="220" t="s">
        <v>57</v>
      </c>
      <c r="R1330" s="506">
        <v>380</v>
      </c>
      <c r="S1330" s="506">
        <v>49</v>
      </c>
      <c r="T1330" s="506">
        <v>0</v>
      </c>
      <c r="U1330" s="506">
        <v>0</v>
      </c>
      <c r="V1330" s="220"/>
      <c r="W1330" s="222">
        <v>2016</v>
      </c>
      <c r="X1330" s="220">
        <v>19</v>
      </c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27"/>
      <c r="AL1330" s="27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27"/>
      <c r="AX1330" s="27"/>
      <c r="AY1330" s="27"/>
      <c r="AZ1330" s="27"/>
      <c r="BA1330" s="27"/>
      <c r="BB1330" s="27"/>
      <c r="BC1330" s="27"/>
      <c r="BD1330" s="27"/>
      <c r="BE1330" s="27"/>
      <c r="BF1330" s="27"/>
      <c r="BG1330" s="27"/>
      <c r="BH1330" s="27"/>
      <c r="BI1330" s="27"/>
    </row>
    <row r="1331" spans="1:61" s="29" customFormat="1" ht="50.1" customHeight="1">
      <c r="A1331" s="220" t="s">
        <v>9414</v>
      </c>
      <c r="B1331" s="220" t="s">
        <v>5974</v>
      </c>
      <c r="C1331" s="221" t="s">
        <v>414</v>
      </c>
      <c r="D1331" s="221" t="s">
        <v>415</v>
      </c>
      <c r="E1331" s="221" t="s">
        <v>416</v>
      </c>
      <c r="F1331" s="221" t="s">
        <v>417</v>
      </c>
      <c r="G1331" s="220" t="s">
        <v>4</v>
      </c>
      <c r="H1331" s="220">
        <v>0</v>
      </c>
      <c r="I1331" s="426">
        <v>590000000</v>
      </c>
      <c r="J1331" s="222" t="s">
        <v>5</v>
      </c>
      <c r="K1331" s="222" t="s">
        <v>9413</v>
      </c>
      <c r="L1331" s="222" t="s">
        <v>67</v>
      </c>
      <c r="M1331" s="70" t="s">
        <v>144</v>
      </c>
      <c r="N1331" s="70" t="s">
        <v>364</v>
      </c>
      <c r="O1331" s="222" t="s">
        <v>9407</v>
      </c>
      <c r="P1331" s="70">
        <v>796</v>
      </c>
      <c r="Q1331" s="220" t="s">
        <v>57</v>
      </c>
      <c r="R1331" s="506">
        <v>380</v>
      </c>
      <c r="S1331" s="506">
        <v>58.035714285700003</v>
      </c>
      <c r="T1331" s="506">
        <f t="shared" ref="T1331" si="146">R1331*S1331</f>
        <v>22053.571428566</v>
      </c>
      <c r="U1331" s="506">
        <f t="shared" ref="U1331" si="147">T1331*1.12</f>
        <v>24699.999999993921</v>
      </c>
      <c r="V1331" s="220"/>
      <c r="W1331" s="222">
        <v>2016</v>
      </c>
      <c r="X1331" s="22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27"/>
      <c r="AL1331" s="27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27"/>
      <c r="AX1331" s="27"/>
      <c r="AY1331" s="27"/>
      <c r="AZ1331" s="27"/>
      <c r="BA1331" s="27"/>
      <c r="BB1331" s="27"/>
      <c r="BC1331" s="27"/>
      <c r="BD1331" s="27"/>
      <c r="BE1331" s="27"/>
      <c r="BF1331" s="27"/>
      <c r="BG1331" s="27"/>
      <c r="BH1331" s="27"/>
      <c r="BI1331" s="27"/>
    </row>
    <row r="1332" spans="1:61" s="6" customFormat="1" ht="50.1" customHeight="1">
      <c r="A1332" s="102" t="s">
        <v>5417</v>
      </c>
      <c r="B1332" s="103" t="s">
        <v>5974</v>
      </c>
      <c r="C1332" s="104" t="s">
        <v>414</v>
      </c>
      <c r="D1332" s="104" t="s">
        <v>415</v>
      </c>
      <c r="E1332" s="104" t="s">
        <v>416</v>
      </c>
      <c r="F1332" s="104" t="s">
        <v>435</v>
      </c>
      <c r="G1332" s="104" t="s">
        <v>4</v>
      </c>
      <c r="H1332" s="103">
        <v>0</v>
      </c>
      <c r="I1332" s="155" t="s">
        <v>13</v>
      </c>
      <c r="J1332" s="105" t="s">
        <v>5</v>
      </c>
      <c r="K1332" s="105" t="s">
        <v>4227</v>
      </c>
      <c r="L1332" s="105" t="s">
        <v>67</v>
      </c>
      <c r="M1332" s="114" t="s">
        <v>144</v>
      </c>
      <c r="N1332" s="114" t="s">
        <v>364</v>
      </c>
      <c r="O1332" s="105" t="s">
        <v>146</v>
      </c>
      <c r="P1332" s="114">
        <v>796</v>
      </c>
      <c r="Q1332" s="104" t="s">
        <v>57</v>
      </c>
      <c r="R1332" s="115">
        <v>50</v>
      </c>
      <c r="S1332" s="115">
        <v>77</v>
      </c>
      <c r="T1332" s="107">
        <f t="shared" si="141"/>
        <v>3850</v>
      </c>
      <c r="U1332" s="107">
        <f t="shared" si="142"/>
        <v>4312</v>
      </c>
      <c r="V1332" s="104"/>
      <c r="W1332" s="112">
        <v>2016</v>
      </c>
      <c r="X1332" s="103"/>
    </row>
    <row r="1333" spans="1:61" s="6" customFormat="1" ht="50.1" customHeight="1">
      <c r="A1333" s="102" t="s">
        <v>5418</v>
      </c>
      <c r="B1333" s="103" t="s">
        <v>5974</v>
      </c>
      <c r="C1333" s="104" t="s">
        <v>544</v>
      </c>
      <c r="D1333" s="104" t="s">
        <v>545</v>
      </c>
      <c r="E1333" s="104" t="s">
        <v>546</v>
      </c>
      <c r="F1333" s="104" t="s">
        <v>547</v>
      </c>
      <c r="G1333" s="104" t="s">
        <v>4</v>
      </c>
      <c r="H1333" s="103">
        <v>0</v>
      </c>
      <c r="I1333" s="113">
        <v>590000000</v>
      </c>
      <c r="J1333" s="105" t="s">
        <v>5</v>
      </c>
      <c r="K1333" s="109" t="s">
        <v>348</v>
      </c>
      <c r="L1333" s="105" t="s">
        <v>67</v>
      </c>
      <c r="M1333" s="114" t="s">
        <v>144</v>
      </c>
      <c r="N1333" s="114" t="s">
        <v>364</v>
      </c>
      <c r="O1333" s="114" t="s">
        <v>532</v>
      </c>
      <c r="P1333" s="109" t="s">
        <v>548</v>
      </c>
      <c r="Q1333" s="109" t="s">
        <v>365</v>
      </c>
      <c r="R1333" s="112">
        <v>2</v>
      </c>
      <c r="S1333" s="115">
        <v>465</v>
      </c>
      <c r="T1333" s="107">
        <f t="shared" si="141"/>
        <v>930</v>
      </c>
      <c r="U1333" s="107">
        <f t="shared" si="142"/>
        <v>1041.6000000000001</v>
      </c>
      <c r="V1333" s="109"/>
      <c r="W1333" s="112">
        <v>2016</v>
      </c>
      <c r="X1333" s="103"/>
    </row>
    <row r="1334" spans="1:61" s="6" customFormat="1" ht="50.1" customHeight="1">
      <c r="A1334" s="102" t="s">
        <v>5419</v>
      </c>
      <c r="B1334" s="103" t="s">
        <v>5974</v>
      </c>
      <c r="C1334" s="104" t="s">
        <v>544</v>
      </c>
      <c r="D1334" s="104" t="s">
        <v>545</v>
      </c>
      <c r="E1334" s="104" t="s">
        <v>546</v>
      </c>
      <c r="F1334" s="104" t="s">
        <v>549</v>
      </c>
      <c r="G1334" s="104" t="s">
        <v>4</v>
      </c>
      <c r="H1334" s="103">
        <v>0</v>
      </c>
      <c r="I1334" s="113">
        <v>590000000</v>
      </c>
      <c r="J1334" s="105" t="s">
        <v>5</v>
      </c>
      <c r="K1334" s="109" t="s">
        <v>348</v>
      </c>
      <c r="L1334" s="105" t="s">
        <v>67</v>
      </c>
      <c r="M1334" s="114" t="s">
        <v>144</v>
      </c>
      <c r="N1334" s="114" t="s">
        <v>364</v>
      </c>
      <c r="O1334" s="114" t="s">
        <v>532</v>
      </c>
      <c r="P1334" s="109" t="s">
        <v>548</v>
      </c>
      <c r="Q1334" s="109" t="s">
        <v>365</v>
      </c>
      <c r="R1334" s="112">
        <v>3</v>
      </c>
      <c r="S1334" s="115">
        <v>1300</v>
      </c>
      <c r="T1334" s="107">
        <f t="shared" si="141"/>
        <v>3900</v>
      </c>
      <c r="U1334" s="107">
        <f t="shared" si="142"/>
        <v>4368</v>
      </c>
      <c r="V1334" s="109"/>
      <c r="W1334" s="112">
        <v>2016</v>
      </c>
      <c r="X1334" s="103"/>
    </row>
    <row r="1335" spans="1:61" s="6" customFormat="1" ht="50.1" customHeight="1">
      <c r="A1335" s="102" t="s">
        <v>5420</v>
      </c>
      <c r="B1335" s="103" t="s">
        <v>5974</v>
      </c>
      <c r="C1335" s="104" t="s">
        <v>2107</v>
      </c>
      <c r="D1335" s="104" t="s">
        <v>545</v>
      </c>
      <c r="E1335" s="104" t="s">
        <v>2108</v>
      </c>
      <c r="F1335" s="104" t="s">
        <v>2109</v>
      </c>
      <c r="G1335" s="104" t="s">
        <v>4</v>
      </c>
      <c r="H1335" s="103">
        <v>0</v>
      </c>
      <c r="I1335" s="105">
        <v>590000000</v>
      </c>
      <c r="J1335" s="105" t="s">
        <v>5</v>
      </c>
      <c r="K1335" s="104" t="s">
        <v>2160</v>
      </c>
      <c r="L1335" s="105" t="s">
        <v>67</v>
      </c>
      <c r="M1335" s="104" t="s">
        <v>54</v>
      </c>
      <c r="N1335" s="104" t="s">
        <v>1945</v>
      </c>
      <c r="O1335" s="104" t="s">
        <v>1946</v>
      </c>
      <c r="P1335" s="105" t="s">
        <v>186</v>
      </c>
      <c r="Q1335" s="104" t="s">
        <v>187</v>
      </c>
      <c r="R1335" s="106">
        <v>5000</v>
      </c>
      <c r="S1335" s="106">
        <v>148</v>
      </c>
      <c r="T1335" s="107">
        <f t="shared" si="141"/>
        <v>740000</v>
      </c>
      <c r="U1335" s="107">
        <f t="shared" si="142"/>
        <v>828800.00000000012</v>
      </c>
      <c r="V1335" s="108"/>
      <c r="W1335" s="112">
        <v>2016</v>
      </c>
      <c r="X1335" s="103"/>
    </row>
    <row r="1336" spans="1:61" s="6" customFormat="1" ht="50.1" customHeight="1">
      <c r="A1336" s="102" t="s">
        <v>5421</v>
      </c>
      <c r="B1336" s="103" t="s">
        <v>5974</v>
      </c>
      <c r="C1336" s="120" t="s">
        <v>2771</v>
      </c>
      <c r="D1336" s="105" t="s">
        <v>2772</v>
      </c>
      <c r="E1336" s="120" t="s">
        <v>2773</v>
      </c>
      <c r="F1336" s="113" t="s">
        <v>2770</v>
      </c>
      <c r="G1336" s="118" t="s">
        <v>4</v>
      </c>
      <c r="H1336" s="103">
        <v>0</v>
      </c>
      <c r="I1336" s="120" t="s">
        <v>13</v>
      </c>
      <c r="J1336" s="105" t="s">
        <v>5</v>
      </c>
      <c r="K1336" s="105" t="s">
        <v>2762</v>
      </c>
      <c r="L1336" s="120" t="s">
        <v>93</v>
      </c>
      <c r="M1336" s="118" t="s">
        <v>54</v>
      </c>
      <c r="N1336" s="120" t="s">
        <v>55</v>
      </c>
      <c r="O1336" s="118">
        <v>100</v>
      </c>
      <c r="P1336" s="118" t="s">
        <v>871</v>
      </c>
      <c r="Q1336" s="120" t="s">
        <v>57</v>
      </c>
      <c r="R1336" s="121">
        <v>8</v>
      </c>
      <c r="S1336" s="121">
        <v>2500</v>
      </c>
      <c r="T1336" s="107">
        <f t="shared" si="141"/>
        <v>20000</v>
      </c>
      <c r="U1336" s="107">
        <f t="shared" si="142"/>
        <v>22400.000000000004</v>
      </c>
      <c r="V1336" s="162"/>
      <c r="W1336" s="112">
        <v>2016</v>
      </c>
      <c r="X1336" s="123"/>
    </row>
    <row r="1337" spans="1:61" s="6" customFormat="1" ht="50.1" customHeight="1">
      <c r="A1337" s="102" t="s">
        <v>5422</v>
      </c>
      <c r="B1337" s="103" t="s">
        <v>5974</v>
      </c>
      <c r="C1337" s="120" t="s">
        <v>2774</v>
      </c>
      <c r="D1337" s="105" t="s">
        <v>2772</v>
      </c>
      <c r="E1337" s="120" t="s">
        <v>5981</v>
      </c>
      <c r="F1337" s="292" t="s">
        <v>2765</v>
      </c>
      <c r="G1337" s="118" t="s">
        <v>4</v>
      </c>
      <c r="H1337" s="103">
        <v>0</v>
      </c>
      <c r="I1337" s="120" t="s">
        <v>13</v>
      </c>
      <c r="J1337" s="105" t="s">
        <v>5</v>
      </c>
      <c r="K1337" s="105" t="s">
        <v>2762</v>
      </c>
      <c r="L1337" s="120" t="s">
        <v>93</v>
      </c>
      <c r="M1337" s="118" t="s">
        <v>54</v>
      </c>
      <c r="N1337" s="120" t="s">
        <v>55</v>
      </c>
      <c r="O1337" s="118">
        <v>100</v>
      </c>
      <c r="P1337" s="118" t="s">
        <v>871</v>
      </c>
      <c r="Q1337" s="120" t="s">
        <v>57</v>
      </c>
      <c r="R1337" s="121">
        <v>8</v>
      </c>
      <c r="S1337" s="121">
        <v>2000</v>
      </c>
      <c r="T1337" s="107">
        <f t="shared" si="141"/>
        <v>16000</v>
      </c>
      <c r="U1337" s="107">
        <f t="shared" si="142"/>
        <v>17920</v>
      </c>
      <c r="V1337" s="162"/>
      <c r="W1337" s="112">
        <v>2016</v>
      </c>
      <c r="X1337" s="123"/>
    </row>
    <row r="1338" spans="1:61" s="6" customFormat="1" ht="50.1" customHeight="1">
      <c r="A1338" s="102" t="s">
        <v>5423</v>
      </c>
      <c r="B1338" s="103" t="s">
        <v>5974</v>
      </c>
      <c r="C1338" s="120" t="s">
        <v>2775</v>
      </c>
      <c r="D1338" s="105" t="s">
        <v>2772</v>
      </c>
      <c r="E1338" s="120" t="s">
        <v>2776</v>
      </c>
      <c r="F1338" s="113" t="s">
        <v>2770</v>
      </c>
      <c r="G1338" s="118" t="s">
        <v>4</v>
      </c>
      <c r="H1338" s="103">
        <v>0</v>
      </c>
      <c r="I1338" s="120" t="s">
        <v>13</v>
      </c>
      <c r="J1338" s="105" t="s">
        <v>5</v>
      </c>
      <c r="K1338" s="105" t="s">
        <v>2762</v>
      </c>
      <c r="L1338" s="120" t="s">
        <v>93</v>
      </c>
      <c r="M1338" s="118" t="s">
        <v>54</v>
      </c>
      <c r="N1338" s="120" t="s">
        <v>55</v>
      </c>
      <c r="O1338" s="118">
        <v>100</v>
      </c>
      <c r="P1338" s="118" t="s">
        <v>871</v>
      </c>
      <c r="Q1338" s="120" t="s">
        <v>57</v>
      </c>
      <c r="R1338" s="121">
        <v>8</v>
      </c>
      <c r="S1338" s="121">
        <v>2500</v>
      </c>
      <c r="T1338" s="107">
        <f t="shared" si="141"/>
        <v>20000</v>
      </c>
      <c r="U1338" s="107">
        <f t="shared" si="142"/>
        <v>22400.000000000004</v>
      </c>
      <c r="V1338" s="162"/>
      <c r="W1338" s="112">
        <v>2016</v>
      </c>
      <c r="X1338" s="123"/>
    </row>
    <row r="1339" spans="1:61" s="6" customFormat="1" ht="50.1" customHeight="1">
      <c r="A1339" s="102" t="s">
        <v>5424</v>
      </c>
      <c r="B1339" s="103" t="s">
        <v>5974</v>
      </c>
      <c r="C1339" s="103" t="s">
        <v>3606</v>
      </c>
      <c r="D1339" s="104" t="s">
        <v>2772</v>
      </c>
      <c r="E1339" s="103" t="s">
        <v>3607</v>
      </c>
      <c r="F1339" s="104" t="s">
        <v>3608</v>
      </c>
      <c r="G1339" s="118" t="s">
        <v>4</v>
      </c>
      <c r="H1339" s="103">
        <v>0</v>
      </c>
      <c r="I1339" s="118" t="s">
        <v>13</v>
      </c>
      <c r="J1339" s="112" t="s">
        <v>5</v>
      </c>
      <c r="K1339" s="112" t="s">
        <v>143</v>
      </c>
      <c r="L1339" s="112" t="s">
        <v>2932</v>
      </c>
      <c r="M1339" s="118" t="s">
        <v>144</v>
      </c>
      <c r="N1339" s="112" t="s">
        <v>2942</v>
      </c>
      <c r="O1339" s="112" t="s">
        <v>146</v>
      </c>
      <c r="P1339" s="112" t="s">
        <v>871</v>
      </c>
      <c r="Q1339" s="112" t="s">
        <v>57</v>
      </c>
      <c r="R1339" s="103">
        <v>3</v>
      </c>
      <c r="S1339" s="139">
        <v>50</v>
      </c>
      <c r="T1339" s="107">
        <f t="shared" si="141"/>
        <v>150</v>
      </c>
      <c r="U1339" s="107">
        <f t="shared" si="142"/>
        <v>168.00000000000003</v>
      </c>
      <c r="V1339" s="293"/>
      <c r="W1339" s="112">
        <v>2016</v>
      </c>
      <c r="X1339" s="123"/>
    </row>
    <row r="1340" spans="1:61" s="6" customFormat="1" ht="50.1" customHeight="1">
      <c r="A1340" s="102" t="s">
        <v>5425</v>
      </c>
      <c r="B1340" s="103" t="s">
        <v>5974</v>
      </c>
      <c r="C1340" s="103" t="s">
        <v>3606</v>
      </c>
      <c r="D1340" s="104" t="s">
        <v>2772</v>
      </c>
      <c r="E1340" s="103" t="s">
        <v>3607</v>
      </c>
      <c r="F1340" s="104" t="s">
        <v>3609</v>
      </c>
      <c r="G1340" s="118" t="s">
        <v>4</v>
      </c>
      <c r="H1340" s="103">
        <v>0</v>
      </c>
      <c r="I1340" s="118" t="s">
        <v>13</v>
      </c>
      <c r="J1340" s="112" t="s">
        <v>5</v>
      </c>
      <c r="K1340" s="112" t="s">
        <v>143</v>
      </c>
      <c r="L1340" s="112" t="s">
        <v>2932</v>
      </c>
      <c r="M1340" s="118" t="s">
        <v>144</v>
      </c>
      <c r="N1340" s="112" t="s">
        <v>2942</v>
      </c>
      <c r="O1340" s="112" t="s">
        <v>146</v>
      </c>
      <c r="P1340" s="112" t="s">
        <v>871</v>
      </c>
      <c r="Q1340" s="112" t="s">
        <v>57</v>
      </c>
      <c r="R1340" s="103">
        <v>7</v>
      </c>
      <c r="S1340" s="139">
        <v>80</v>
      </c>
      <c r="T1340" s="107">
        <f t="shared" si="141"/>
        <v>560</v>
      </c>
      <c r="U1340" s="107">
        <f t="shared" si="142"/>
        <v>627.20000000000005</v>
      </c>
      <c r="V1340" s="293"/>
      <c r="W1340" s="112">
        <v>2016</v>
      </c>
      <c r="X1340" s="123"/>
    </row>
    <row r="1341" spans="1:61" s="6" customFormat="1" ht="50.1" customHeight="1">
      <c r="A1341" s="102" t="s">
        <v>5426</v>
      </c>
      <c r="B1341" s="103" t="s">
        <v>5974</v>
      </c>
      <c r="C1341" s="103" t="s">
        <v>3606</v>
      </c>
      <c r="D1341" s="104" t="s">
        <v>2772</v>
      </c>
      <c r="E1341" s="103" t="s">
        <v>3607</v>
      </c>
      <c r="F1341" s="104" t="s">
        <v>3610</v>
      </c>
      <c r="G1341" s="118" t="s">
        <v>4</v>
      </c>
      <c r="H1341" s="103">
        <v>0</v>
      </c>
      <c r="I1341" s="118" t="s">
        <v>13</v>
      </c>
      <c r="J1341" s="112" t="s">
        <v>5</v>
      </c>
      <c r="K1341" s="112" t="s">
        <v>143</v>
      </c>
      <c r="L1341" s="112" t="s">
        <v>2932</v>
      </c>
      <c r="M1341" s="118" t="s">
        <v>144</v>
      </c>
      <c r="N1341" s="112" t="s">
        <v>2942</v>
      </c>
      <c r="O1341" s="112" t="s">
        <v>146</v>
      </c>
      <c r="P1341" s="112" t="s">
        <v>871</v>
      </c>
      <c r="Q1341" s="112" t="s">
        <v>57</v>
      </c>
      <c r="R1341" s="103">
        <v>9</v>
      </c>
      <c r="S1341" s="139">
        <v>30</v>
      </c>
      <c r="T1341" s="107">
        <f t="shared" si="141"/>
        <v>270</v>
      </c>
      <c r="U1341" s="107">
        <f t="shared" si="142"/>
        <v>302.40000000000003</v>
      </c>
      <c r="V1341" s="293"/>
      <c r="W1341" s="112">
        <v>2016</v>
      </c>
      <c r="X1341" s="123"/>
    </row>
    <row r="1342" spans="1:61" s="6" customFormat="1" ht="50.1" customHeight="1">
      <c r="A1342" s="102" t="s">
        <v>5427</v>
      </c>
      <c r="B1342" s="103" t="s">
        <v>5974</v>
      </c>
      <c r="C1342" s="104" t="s">
        <v>1836</v>
      </c>
      <c r="D1342" s="104" t="s">
        <v>1837</v>
      </c>
      <c r="E1342" s="104" t="s">
        <v>1838</v>
      </c>
      <c r="F1342" s="104" t="s">
        <v>1839</v>
      </c>
      <c r="G1342" s="104" t="s">
        <v>62</v>
      </c>
      <c r="H1342" s="103">
        <v>10</v>
      </c>
      <c r="I1342" s="105">
        <v>590000000</v>
      </c>
      <c r="J1342" s="105" t="s">
        <v>5</v>
      </c>
      <c r="K1342" s="104" t="s">
        <v>1740</v>
      </c>
      <c r="L1342" s="105" t="s">
        <v>67</v>
      </c>
      <c r="M1342" s="104" t="s">
        <v>54</v>
      </c>
      <c r="N1342" s="104" t="s">
        <v>1938</v>
      </c>
      <c r="O1342" s="104" t="s">
        <v>56</v>
      </c>
      <c r="P1342" s="105" t="s">
        <v>871</v>
      </c>
      <c r="Q1342" s="104" t="s">
        <v>57</v>
      </c>
      <c r="R1342" s="106">
        <v>10000</v>
      </c>
      <c r="S1342" s="106">
        <v>1.3</v>
      </c>
      <c r="T1342" s="107">
        <f t="shared" si="141"/>
        <v>13000</v>
      </c>
      <c r="U1342" s="107">
        <f t="shared" si="142"/>
        <v>14560.000000000002</v>
      </c>
      <c r="V1342" s="108" t="s">
        <v>777</v>
      </c>
      <c r="W1342" s="112">
        <v>2016</v>
      </c>
      <c r="X1342" s="103"/>
    </row>
    <row r="1343" spans="1:61" s="6" customFormat="1" ht="50.1" customHeight="1">
      <c r="A1343" s="102" t="s">
        <v>5428</v>
      </c>
      <c r="B1343" s="103" t="s">
        <v>5974</v>
      </c>
      <c r="C1343" s="104" t="s">
        <v>1836</v>
      </c>
      <c r="D1343" s="104" t="s">
        <v>1837</v>
      </c>
      <c r="E1343" s="104" t="s">
        <v>1838</v>
      </c>
      <c r="F1343" s="104" t="s">
        <v>1840</v>
      </c>
      <c r="G1343" s="104" t="s">
        <v>62</v>
      </c>
      <c r="H1343" s="103">
        <v>10</v>
      </c>
      <c r="I1343" s="105">
        <v>590000000</v>
      </c>
      <c r="J1343" s="105" t="s">
        <v>5</v>
      </c>
      <c r="K1343" s="104" t="s">
        <v>1740</v>
      </c>
      <c r="L1343" s="105" t="s">
        <v>67</v>
      </c>
      <c r="M1343" s="104" t="s">
        <v>54</v>
      </c>
      <c r="N1343" s="104" t="s">
        <v>1938</v>
      </c>
      <c r="O1343" s="104" t="s">
        <v>56</v>
      </c>
      <c r="P1343" s="105" t="s">
        <v>871</v>
      </c>
      <c r="Q1343" s="104" t="s">
        <v>57</v>
      </c>
      <c r="R1343" s="106">
        <v>12000</v>
      </c>
      <c r="S1343" s="106">
        <v>1.24</v>
      </c>
      <c r="T1343" s="107">
        <f t="shared" si="141"/>
        <v>14880</v>
      </c>
      <c r="U1343" s="107">
        <f t="shared" si="142"/>
        <v>16665.600000000002</v>
      </c>
      <c r="V1343" s="108" t="s">
        <v>777</v>
      </c>
      <c r="W1343" s="112">
        <v>2016</v>
      </c>
      <c r="X1343" s="103"/>
    </row>
    <row r="1344" spans="1:61" s="6" customFormat="1" ht="50.1" customHeight="1">
      <c r="A1344" s="102" t="s">
        <v>5429</v>
      </c>
      <c r="B1344" s="103" t="s">
        <v>5974</v>
      </c>
      <c r="C1344" s="104" t="s">
        <v>1836</v>
      </c>
      <c r="D1344" s="104" t="s">
        <v>1837</v>
      </c>
      <c r="E1344" s="104" t="s">
        <v>1838</v>
      </c>
      <c r="F1344" s="104" t="s">
        <v>1841</v>
      </c>
      <c r="G1344" s="104" t="s">
        <v>62</v>
      </c>
      <c r="H1344" s="103">
        <v>10</v>
      </c>
      <c r="I1344" s="105">
        <v>590000000</v>
      </c>
      <c r="J1344" s="105" t="s">
        <v>5</v>
      </c>
      <c r="K1344" s="104" t="s">
        <v>1740</v>
      </c>
      <c r="L1344" s="105" t="s">
        <v>67</v>
      </c>
      <c r="M1344" s="104" t="s">
        <v>54</v>
      </c>
      <c r="N1344" s="104" t="s">
        <v>1938</v>
      </c>
      <c r="O1344" s="104" t="s">
        <v>56</v>
      </c>
      <c r="P1344" s="105" t="s">
        <v>871</v>
      </c>
      <c r="Q1344" s="104" t="s">
        <v>57</v>
      </c>
      <c r="R1344" s="106">
        <v>1200</v>
      </c>
      <c r="S1344" s="106">
        <v>2</v>
      </c>
      <c r="T1344" s="107">
        <f t="shared" si="141"/>
        <v>2400</v>
      </c>
      <c r="U1344" s="107">
        <f t="shared" si="142"/>
        <v>2688.0000000000005</v>
      </c>
      <c r="V1344" s="108" t="s">
        <v>777</v>
      </c>
      <c r="W1344" s="112">
        <v>2016</v>
      </c>
      <c r="X1344" s="103"/>
    </row>
    <row r="1345" spans="1:44" s="6" customFormat="1" ht="50.1" customHeight="1">
      <c r="A1345" s="102" t="s">
        <v>5430</v>
      </c>
      <c r="B1345" s="103" t="s">
        <v>5974</v>
      </c>
      <c r="C1345" s="104" t="s">
        <v>1836</v>
      </c>
      <c r="D1345" s="104" t="s">
        <v>1837</v>
      </c>
      <c r="E1345" s="104" t="s">
        <v>1838</v>
      </c>
      <c r="F1345" s="104" t="s">
        <v>1843</v>
      </c>
      <c r="G1345" s="104" t="s">
        <v>62</v>
      </c>
      <c r="H1345" s="103">
        <v>10</v>
      </c>
      <c r="I1345" s="105">
        <v>590000000</v>
      </c>
      <c r="J1345" s="105" t="s">
        <v>5</v>
      </c>
      <c r="K1345" s="104" t="s">
        <v>1740</v>
      </c>
      <c r="L1345" s="105" t="s">
        <v>67</v>
      </c>
      <c r="M1345" s="104" t="s">
        <v>54</v>
      </c>
      <c r="N1345" s="104" t="s">
        <v>1938</v>
      </c>
      <c r="O1345" s="104" t="s">
        <v>56</v>
      </c>
      <c r="P1345" s="105" t="s">
        <v>871</v>
      </c>
      <c r="Q1345" s="104" t="s">
        <v>57</v>
      </c>
      <c r="R1345" s="106">
        <v>24400</v>
      </c>
      <c r="S1345" s="106">
        <v>2.7</v>
      </c>
      <c r="T1345" s="107">
        <f t="shared" si="141"/>
        <v>65880</v>
      </c>
      <c r="U1345" s="107">
        <f t="shared" si="142"/>
        <v>73785.600000000006</v>
      </c>
      <c r="V1345" s="108" t="s">
        <v>777</v>
      </c>
      <c r="W1345" s="112">
        <v>2016</v>
      </c>
      <c r="X1345" s="103"/>
    </row>
    <row r="1346" spans="1:44" s="6" customFormat="1" ht="50.1" customHeight="1">
      <c r="A1346" s="102" t="s">
        <v>5431</v>
      </c>
      <c r="B1346" s="103" t="s">
        <v>5974</v>
      </c>
      <c r="C1346" s="104" t="s">
        <v>2211</v>
      </c>
      <c r="D1346" s="104" t="s">
        <v>2212</v>
      </c>
      <c r="E1346" s="104" t="s">
        <v>2213</v>
      </c>
      <c r="F1346" s="104" t="s">
        <v>2214</v>
      </c>
      <c r="G1346" s="104" t="s">
        <v>631</v>
      </c>
      <c r="H1346" s="103">
        <v>10</v>
      </c>
      <c r="I1346" s="105">
        <v>590000000</v>
      </c>
      <c r="J1346" s="105" t="s">
        <v>5</v>
      </c>
      <c r="K1346" s="104" t="s">
        <v>2160</v>
      </c>
      <c r="L1346" s="105" t="s">
        <v>67</v>
      </c>
      <c r="M1346" s="104" t="s">
        <v>54</v>
      </c>
      <c r="N1346" s="104" t="s">
        <v>1951</v>
      </c>
      <c r="O1346" s="104" t="s">
        <v>1946</v>
      </c>
      <c r="P1346" s="105">
        <v>715</v>
      </c>
      <c r="Q1346" s="104" t="s">
        <v>2140</v>
      </c>
      <c r="R1346" s="106">
        <v>34</v>
      </c>
      <c r="S1346" s="106">
        <v>2407.5</v>
      </c>
      <c r="T1346" s="107">
        <f t="shared" ref="T1346:T1419" si="148">R1346*S1346</f>
        <v>81855</v>
      </c>
      <c r="U1346" s="107">
        <f t="shared" ref="U1346:U1419" si="149">T1346*1.12</f>
        <v>91677.6</v>
      </c>
      <c r="V1346" s="108" t="s">
        <v>777</v>
      </c>
      <c r="W1346" s="112">
        <v>2016</v>
      </c>
      <c r="X1346" s="103"/>
    </row>
    <row r="1347" spans="1:44" s="6" customFormat="1" ht="50.1" customHeight="1">
      <c r="A1347" s="102" t="s">
        <v>5432</v>
      </c>
      <c r="B1347" s="103" t="s">
        <v>5974</v>
      </c>
      <c r="C1347" s="103" t="s">
        <v>3611</v>
      </c>
      <c r="D1347" s="104" t="s">
        <v>3612</v>
      </c>
      <c r="E1347" s="103" t="s">
        <v>3613</v>
      </c>
      <c r="F1347" s="103" t="s">
        <v>3614</v>
      </c>
      <c r="G1347" s="118" t="s">
        <v>62</v>
      </c>
      <c r="H1347" s="103">
        <v>0</v>
      </c>
      <c r="I1347" s="118" t="s">
        <v>13</v>
      </c>
      <c r="J1347" s="112" t="s">
        <v>5</v>
      </c>
      <c r="K1347" s="112" t="s">
        <v>143</v>
      </c>
      <c r="L1347" s="112" t="s">
        <v>2932</v>
      </c>
      <c r="M1347" s="118" t="s">
        <v>144</v>
      </c>
      <c r="N1347" s="112" t="s">
        <v>2933</v>
      </c>
      <c r="O1347" s="112" t="s">
        <v>146</v>
      </c>
      <c r="P1347" s="112" t="s">
        <v>871</v>
      </c>
      <c r="Q1347" s="112" t="s">
        <v>57</v>
      </c>
      <c r="R1347" s="103">
        <v>16</v>
      </c>
      <c r="S1347" s="139">
        <v>118200</v>
      </c>
      <c r="T1347" s="107">
        <f t="shared" si="148"/>
        <v>1891200</v>
      </c>
      <c r="U1347" s="107">
        <f t="shared" si="149"/>
        <v>2118144</v>
      </c>
      <c r="V1347" s="293"/>
      <c r="W1347" s="112">
        <v>2016</v>
      </c>
      <c r="X1347" s="123"/>
    </row>
    <row r="1348" spans="1:44" s="6" customFormat="1" ht="50.1" customHeight="1">
      <c r="A1348" s="102" t="s">
        <v>5433</v>
      </c>
      <c r="B1348" s="103" t="s">
        <v>5974</v>
      </c>
      <c r="C1348" s="103" t="s">
        <v>3611</v>
      </c>
      <c r="D1348" s="104" t="s">
        <v>3612</v>
      </c>
      <c r="E1348" s="103" t="s">
        <v>3613</v>
      </c>
      <c r="F1348" s="103" t="s">
        <v>3615</v>
      </c>
      <c r="G1348" s="118" t="s">
        <v>62</v>
      </c>
      <c r="H1348" s="103">
        <v>0</v>
      </c>
      <c r="I1348" s="118" t="s">
        <v>13</v>
      </c>
      <c r="J1348" s="112" t="s">
        <v>5</v>
      </c>
      <c r="K1348" s="112" t="s">
        <v>143</v>
      </c>
      <c r="L1348" s="112" t="s">
        <v>2932</v>
      </c>
      <c r="M1348" s="118" t="s">
        <v>144</v>
      </c>
      <c r="N1348" s="112" t="s">
        <v>2933</v>
      </c>
      <c r="O1348" s="112" t="s">
        <v>146</v>
      </c>
      <c r="P1348" s="112" t="s">
        <v>871</v>
      </c>
      <c r="Q1348" s="112" t="s">
        <v>57</v>
      </c>
      <c r="R1348" s="103">
        <v>32</v>
      </c>
      <c r="S1348" s="139">
        <v>69500</v>
      </c>
      <c r="T1348" s="107">
        <f t="shared" si="148"/>
        <v>2224000</v>
      </c>
      <c r="U1348" s="107">
        <f t="shared" si="149"/>
        <v>2490880.0000000005</v>
      </c>
      <c r="V1348" s="293"/>
      <c r="W1348" s="112">
        <v>2016</v>
      </c>
      <c r="X1348" s="123"/>
    </row>
    <row r="1349" spans="1:44" s="6" customFormat="1" ht="50.1" customHeight="1">
      <c r="A1349" s="102" t="s">
        <v>5434</v>
      </c>
      <c r="B1349" s="103" t="s">
        <v>5974</v>
      </c>
      <c r="C1349" s="103" t="s">
        <v>3611</v>
      </c>
      <c r="D1349" s="104" t="s">
        <v>3612</v>
      </c>
      <c r="E1349" s="103" t="s">
        <v>3613</v>
      </c>
      <c r="F1349" s="103" t="s">
        <v>3616</v>
      </c>
      <c r="G1349" s="118" t="s">
        <v>62</v>
      </c>
      <c r="H1349" s="103">
        <v>0</v>
      </c>
      <c r="I1349" s="118" t="s">
        <v>13</v>
      </c>
      <c r="J1349" s="112" t="s">
        <v>5</v>
      </c>
      <c r="K1349" s="112" t="s">
        <v>143</v>
      </c>
      <c r="L1349" s="112" t="s">
        <v>2932</v>
      </c>
      <c r="M1349" s="118" t="s">
        <v>144</v>
      </c>
      <c r="N1349" s="112" t="s">
        <v>2933</v>
      </c>
      <c r="O1349" s="112" t="s">
        <v>146</v>
      </c>
      <c r="P1349" s="112" t="s">
        <v>871</v>
      </c>
      <c r="Q1349" s="112" t="s">
        <v>57</v>
      </c>
      <c r="R1349" s="103">
        <v>8</v>
      </c>
      <c r="S1349" s="139">
        <v>69500</v>
      </c>
      <c r="T1349" s="107">
        <f t="shared" si="148"/>
        <v>556000</v>
      </c>
      <c r="U1349" s="107">
        <f t="shared" si="149"/>
        <v>622720.00000000012</v>
      </c>
      <c r="V1349" s="293"/>
      <c r="W1349" s="112">
        <v>2016</v>
      </c>
      <c r="X1349" s="123"/>
    </row>
    <row r="1350" spans="1:44" s="6" customFormat="1" ht="50.1" customHeight="1">
      <c r="A1350" s="102" t="s">
        <v>5435</v>
      </c>
      <c r="B1350" s="103" t="s">
        <v>5974</v>
      </c>
      <c r="C1350" s="103" t="s">
        <v>3611</v>
      </c>
      <c r="D1350" s="104" t="s">
        <v>3612</v>
      </c>
      <c r="E1350" s="103" t="s">
        <v>3613</v>
      </c>
      <c r="F1350" s="103" t="s">
        <v>3617</v>
      </c>
      <c r="G1350" s="118" t="s">
        <v>62</v>
      </c>
      <c r="H1350" s="103">
        <v>0</v>
      </c>
      <c r="I1350" s="118" t="s">
        <v>13</v>
      </c>
      <c r="J1350" s="112" t="s">
        <v>5</v>
      </c>
      <c r="K1350" s="112" t="s">
        <v>143</v>
      </c>
      <c r="L1350" s="112" t="s">
        <v>2932</v>
      </c>
      <c r="M1350" s="118" t="s">
        <v>144</v>
      </c>
      <c r="N1350" s="112" t="s">
        <v>2933</v>
      </c>
      <c r="O1350" s="112" t="s">
        <v>146</v>
      </c>
      <c r="P1350" s="112" t="s">
        <v>871</v>
      </c>
      <c r="Q1350" s="112" t="s">
        <v>57</v>
      </c>
      <c r="R1350" s="103">
        <v>12</v>
      </c>
      <c r="S1350" s="139">
        <v>69500</v>
      </c>
      <c r="T1350" s="107">
        <f t="shared" si="148"/>
        <v>834000</v>
      </c>
      <c r="U1350" s="107">
        <f t="shared" si="149"/>
        <v>934080.00000000012</v>
      </c>
      <c r="V1350" s="293"/>
      <c r="W1350" s="112">
        <v>2016</v>
      </c>
      <c r="X1350" s="123"/>
    </row>
    <row r="1351" spans="1:44" s="6" customFormat="1" ht="50.1" customHeight="1">
      <c r="A1351" s="102" t="s">
        <v>5436</v>
      </c>
      <c r="B1351" s="103" t="s">
        <v>5974</v>
      </c>
      <c r="C1351" s="117" t="s">
        <v>2747</v>
      </c>
      <c r="D1351" s="104" t="s">
        <v>2748</v>
      </c>
      <c r="E1351" s="117" t="s">
        <v>2749</v>
      </c>
      <c r="F1351" s="120" t="s">
        <v>2750</v>
      </c>
      <c r="G1351" s="118" t="s">
        <v>4</v>
      </c>
      <c r="H1351" s="103">
        <v>0</v>
      </c>
      <c r="I1351" s="120" t="s">
        <v>13</v>
      </c>
      <c r="J1351" s="105" t="s">
        <v>5</v>
      </c>
      <c r="K1351" s="105" t="s">
        <v>2751</v>
      </c>
      <c r="L1351" s="120" t="s">
        <v>93</v>
      </c>
      <c r="M1351" s="118" t="s">
        <v>54</v>
      </c>
      <c r="N1351" s="120" t="s">
        <v>55</v>
      </c>
      <c r="O1351" s="118">
        <v>100</v>
      </c>
      <c r="P1351" s="118" t="s">
        <v>871</v>
      </c>
      <c r="Q1351" s="120" t="s">
        <v>57</v>
      </c>
      <c r="R1351" s="121">
        <v>30</v>
      </c>
      <c r="S1351" s="121">
        <v>400</v>
      </c>
      <c r="T1351" s="107">
        <f t="shared" si="148"/>
        <v>12000</v>
      </c>
      <c r="U1351" s="107">
        <f t="shared" si="149"/>
        <v>13440.000000000002</v>
      </c>
      <c r="V1351" s="162"/>
      <c r="W1351" s="112">
        <v>2016</v>
      </c>
      <c r="X1351" s="123"/>
    </row>
    <row r="1352" spans="1:44" s="6" customFormat="1" ht="50.1" customHeight="1">
      <c r="A1352" s="102" t="s">
        <v>5437</v>
      </c>
      <c r="B1352" s="103" t="s">
        <v>5974</v>
      </c>
      <c r="C1352" s="147" t="s">
        <v>2752</v>
      </c>
      <c r="D1352" s="148" t="s">
        <v>2748</v>
      </c>
      <c r="E1352" s="117" t="s">
        <v>2753</v>
      </c>
      <c r="F1352" s="120" t="s">
        <v>2754</v>
      </c>
      <c r="G1352" s="118" t="s">
        <v>4</v>
      </c>
      <c r="H1352" s="103">
        <v>0</v>
      </c>
      <c r="I1352" s="120" t="s">
        <v>13</v>
      </c>
      <c r="J1352" s="105" t="s">
        <v>5</v>
      </c>
      <c r="K1352" s="105" t="s">
        <v>2751</v>
      </c>
      <c r="L1352" s="120" t="s">
        <v>93</v>
      </c>
      <c r="M1352" s="118" t="s">
        <v>54</v>
      </c>
      <c r="N1352" s="120" t="s">
        <v>55</v>
      </c>
      <c r="O1352" s="118">
        <v>100</v>
      </c>
      <c r="P1352" s="118" t="s">
        <v>871</v>
      </c>
      <c r="Q1352" s="120" t="s">
        <v>57</v>
      </c>
      <c r="R1352" s="121">
        <v>30</v>
      </c>
      <c r="S1352" s="121">
        <v>400</v>
      </c>
      <c r="T1352" s="107">
        <f t="shared" si="148"/>
        <v>12000</v>
      </c>
      <c r="U1352" s="107">
        <f t="shared" si="149"/>
        <v>13440.000000000002</v>
      </c>
      <c r="V1352" s="162"/>
      <c r="W1352" s="112">
        <v>2016</v>
      </c>
      <c r="X1352" s="123"/>
    </row>
    <row r="1353" spans="1:44" s="29" customFormat="1" ht="50.1" customHeight="1">
      <c r="A1353" s="124" t="s">
        <v>5438</v>
      </c>
      <c r="B1353" s="125" t="s">
        <v>5974</v>
      </c>
      <c r="C1353" s="148" t="s">
        <v>2755</v>
      </c>
      <c r="D1353" s="148" t="s">
        <v>2748</v>
      </c>
      <c r="E1353" s="104" t="s">
        <v>2756</v>
      </c>
      <c r="F1353" s="105" t="s">
        <v>2750</v>
      </c>
      <c r="G1353" s="127" t="s">
        <v>4</v>
      </c>
      <c r="H1353" s="112">
        <v>0</v>
      </c>
      <c r="I1353" s="128">
        <v>590000000</v>
      </c>
      <c r="J1353" s="127" t="s">
        <v>5</v>
      </c>
      <c r="K1353" s="129" t="s">
        <v>2757</v>
      </c>
      <c r="L1353" s="127" t="s">
        <v>93</v>
      </c>
      <c r="M1353" s="127" t="s">
        <v>54</v>
      </c>
      <c r="N1353" s="127" t="s">
        <v>6815</v>
      </c>
      <c r="O1353" s="130" t="s">
        <v>2980</v>
      </c>
      <c r="P1353" s="103">
        <v>796</v>
      </c>
      <c r="Q1353" s="103" t="s">
        <v>57</v>
      </c>
      <c r="R1353" s="131">
        <v>30</v>
      </c>
      <c r="S1353" s="131">
        <v>700</v>
      </c>
      <c r="T1353" s="107">
        <v>0</v>
      </c>
      <c r="U1353" s="107">
        <f>T1353*1.12</f>
        <v>0</v>
      </c>
      <c r="V1353" s="127"/>
      <c r="W1353" s="213">
        <v>2016</v>
      </c>
      <c r="X1353" s="134">
        <v>11</v>
      </c>
      <c r="Y1353" s="27"/>
      <c r="Z1353" s="27"/>
      <c r="AA1353" s="27"/>
      <c r="AB1353" s="27"/>
      <c r="AC1353" s="27"/>
      <c r="AD1353" s="27"/>
      <c r="AE1353" s="27"/>
      <c r="AF1353" s="27"/>
      <c r="AG1353" s="27"/>
      <c r="AH1353" s="27"/>
      <c r="AI1353" s="27"/>
      <c r="AJ1353" s="27"/>
      <c r="AK1353" s="27"/>
      <c r="AL1353" s="27"/>
      <c r="AM1353" s="27"/>
      <c r="AN1353" s="27"/>
      <c r="AO1353" s="27"/>
      <c r="AP1353" s="27"/>
      <c r="AQ1353" s="27"/>
      <c r="AR1353" s="27"/>
    </row>
    <row r="1354" spans="1:44" s="29" customFormat="1" ht="50.1" customHeight="1">
      <c r="A1354" s="124" t="s">
        <v>6836</v>
      </c>
      <c r="B1354" s="125" t="s">
        <v>5974</v>
      </c>
      <c r="C1354" s="148" t="s">
        <v>2755</v>
      </c>
      <c r="D1354" s="148" t="s">
        <v>2748</v>
      </c>
      <c r="E1354" s="104" t="s">
        <v>2756</v>
      </c>
      <c r="F1354" s="105" t="s">
        <v>2750</v>
      </c>
      <c r="G1354" s="127" t="s">
        <v>4</v>
      </c>
      <c r="H1354" s="112">
        <v>0</v>
      </c>
      <c r="I1354" s="128">
        <v>590000000</v>
      </c>
      <c r="J1354" s="127" t="s">
        <v>5</v>
      </c>
      <c r="K1354" s="129" t="s">
        <v>2779</v>
      </c>
      <c r="L1354" s="127" t="s">
        <v>93</v>
      </c>
      <c r="M1354" s="127" t="s">
        <v>54</v>
      </c>
      <c r="N1354" s="127" t="s">
        <v>6815</v>
      </c>
      <c r="O1354" s="130" t="s">
        <v>2980</v>
      </c>
      <c r="P1354" s="103">
        <v>796</v>
      </c>
      <c r="Q1354" s="103" t="s">
        <v>57</v>
      </c>
      <c r="R1354" s="131">
        <v>30</v>
      </c>
      <c r="S1354" s="131">
        <v>700</v>
      </c>
      <c r="T1354" s="107">
        <f>R1354*S1354</f>
        <v>21000</v>
      </c>
      <c r="U1354" s="107">
        <f>T1354*1.12</f>
        <v>23520.000000000004</v>
      </c>
      <c r="V1354" s="127"/>
      <c r="W1354" s="213">
        <v>2016</v>
      </c>
      <c r="X1354" s="134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  <c r="AL1354" s="27"/>
      <c r="AM1354" s="27"/>
      <c r="AN1354" s="27"/>
      <c r="AO1354" s="27"/>
      <c r="AP1354" s="27"/>
      <c r="AQ1354" s="27"/>
      <c r="AR1354" s="27"/>
    </row>
    <row r="1355" spans="1:44" s="6" customFormat="1" ht="50.1" customHeight="1">
      <c r="A1355" s="102" t="s">
        <v>5439</v>
      </c>
      <c r="B1355" s="103" t="s">
        <v>5974</v>
      </c>
      <c r="C1355" s="103" t="s">
        <v>3620</v>
      </c>
      <c r="D1355" s="104" t="s">
        <v>3621</v>
      </c>
      <c r="E1355" s="103" t="s">
        <v>3622</v>
      </c>
      <c r="F1355" s="103" t="s">
        <v>3623</v>
      </c>
      <c r="G1355" s="118" t="s">
        <v>4</v>
      </c>
      <c r="H1355" s="103">
        <v>0</v>
      </c>
      <c r="I1355" s="118" t="s">
        <v>13</v>
      </c>
      <c r="J1355" s="112" t="s">
        <v>5</v>
      </c>
      <c r="K1355" s="112" t="s">
        <v>143</v>
      </c>
      <c r="L1355" s="112" t="s">
        <v>2932</v>
      </c>
      <c r="M1355" s="118" t="s">
        <v>144</v>
      </c>
      <c r="N1355" s="112" t="s">
        <v>2942</v>
      </c>
      <c r="O1355" s="112" t="s">
        <v>146</v>
      </c>
      <c r="P1355" s="112" t="s">
        <v>871</v>
      </c>
      <c r="Q1355" s="112" t="s">
        <v>57</v>
      </c>
      <c r="R1355" s="103">
        <v>5</v>
      </c>
      <c r="S1355" s="139">
        <v>4100</v>
      </c>
      <c r="T1355" s="107">
        <f t="shared" si="148"/>
        <v>20500</v>
      </c>
      <c r="U1355" s="107">
        <f t="shared" si="149"/>
        <v>22960.000000000004</v>
      </c>
      <c r="V1355" s="123"/>
      <c r="W1355" s="112">
        <v>2016</v>
      </c>
      <c r="X1355" s="123"/>
    </row>
    <row r="1356" spans="1:44" s="6" customFormat="1" ht="50.1" customHeight="1">
      <c r="A1356" s="102" t="s">
        <v>5440</v>
      </c>
      <c r="B1356" s="103" t="s">
        <v>5974</v>
      </c>
      <c r="C1356" s="103" t="s">
        <v>3620</v>
      </c>
      <c r="D1356" s="104" t="s">
        <v>3621</v>
      </c>
      <c r="E1356" s="103" t="s">
        <v>3622</v>
      </c>
      <c r="F1356" s="103" t="s">
        <v>3624</v>
      </c>
      <c r="G1356" s="118" t="s">
        <v>4</v>
      </c>
      <c r="H1356" s="103">
        <v>0</v>
      </c>
      <c r="I1356" s="118" t="s">
        <v>13</v>
      </c>
      <c r="J1356" s="112" t="s">
        <v>5</v>
      </c>
      <c r="K1356" s="112" t="s">
        <v>143</v>
      </c>
      <c r="L1356" s="112" t="s">
        <v>2932</v>
      </c>
      <c r="M1356" s="118" t="s">
        <v>144</v>
      </c>
      <c r="N1356" s="112" t="s">
        <v>2942</v>
      </c>
      <c r="O1356" s="112" t="s">
        <v>146</v>
      </c>
      <c r="P1356" s="112" t="s">
        <v>871</v>
      </c>
      <c r="Q1356" s="112" t="s">
        <v>57</v>
      </c>
      <c r="R1356" s="103">
        <v>4</v>
      </c>
      <c r="S1356" s="139">
        <v>2500</v>
      </c>
      <c r="T1356" s="107">
        <f t="shared" si="148"/>
        <v>10000</v>
      </c>
      <c r="U1356" s="107">
        <f t="shared" si="149"/>
        <v>11200.000000000002</v>
      </c>
      <c r="V1356" s="123"/>
      <c r="W1356" s="112">
        <v>2016</v>
      </c>
      <c r="X1356" s="123"/>
    </row>
    <row r="1357" spans="1:44" s="6" customFormat="1" ht="50.1" customHeight="1">
      <c r="A1357" s="102" t="s">
        <v>5441</v>
      </c>
      <c r="B1357" s="103" t="s">
        <v>5974</v>
      </c>
      <c r="C1357" s="104" t="s">
        <v>2060</v>
      </c>
      <c r="D1357" s="104" t="s">
        <v>2061</v>
      </c>
      <c r="E1357" s="104" t="s">
        <v>2062</v>
      </c>
      <c r="F1357" s="104" t="s">
        <v>2063</v>
      </c>
      <c r="G1357" s="104" t="s">
        <v>4</v>
      </c>
      <c r="H1357" s="103">
        <v>0</v>
      </c>
      <c r="I1357" s="105">
        <v>590000000</v>
      </c>
      <c r="J1357" s="105" t="s">
        <v>5</v>
      </c>
      <c r="K1357" s="104" t="s">
        <v>296</v>
      </c>
      <c r="L1357" s="105" t="s">
        <v>67</v>
      </c>
      <c r="M1357" s="104" t="s">
        <v>54</v>
      </c>
      <c r="N1357" s="104" t="s">
        <v>1945</v>
      </c>
      <c r="O1357" s="104" t="s">
        <v>1946</v>
      </c>
      <c r="P1357" s="105">
        <v>112</v>
      </c>
      <c r="Q1357" s="104" t="s">
        <v>1957</v>
      </c>
      <c r="R1357" s="106">
        <v>200</v>
      </c>
      <c r="S1357" s="106">
        <v>320</v>
      </c>
      <c r="T1357" s="107">
        <f t="shared" si="148"/>
        <v>64000</v>
      </c>
      <c r="U1357" s="107">
        <f t="shared" si="149"/>
        <v>71680</v>
      </c>
      <c r="V1357" s="108"/>
      <c r="W1357" s="112">
        <v>2016</v>
      </c>
      <c r="X1357" s="103"/>
    </row>
    <row r="1358" spans="1:44" s="6" customFormat="1" ht="50.1" customHeight="1">
      <c r="A1358" s="102" t="s">
        <v>5442</v>
      </c>
      <c r="B1358" s="103" t="s">
        <v>5974</v>
      </c>
      <c r="C1358" s="104" t="s">
        <v>1014</v>
      </c>
      <c r="D1358" s="104" t="s">
        <v>1015</v>
      </c>
      <c r="E1358" s="104" t="s">
        <v>1016</v>
      </c>
      <c r="F1358" s="104" t="s">
        <v>1017</v>
      </c>
      <c r="G1358" s="104" t="s">
        <v>4</v>
      </c>
      <c r="H1358" s="103">
        <v>0</v>
      </c>
      <c r="I1358" s="105">
        <v>590000000</v>
      </c>
      <c r="J1358" s="105" t="s">
        <v>5</v>
      </c>
      <c r="K1358" s="104" t="s">
        <v>775</v>
      </c>
      <c r="L1358" s="105" t="s">
        <v>67</v>
      </c>
      <c r="M1358" s="104" t="s">
        <v>201</v>
      </c>
      <c r="N1358" s="104" t="s">
        <v>922</v>
      </c>
      <c r="O1358" s="104" t="s">
        <v>35</v>
      </c>
      <c r="P1358" s="105" t="s">
        <v>186</v>
      </c>
      <c r="Q1358" s="104" t="s">
        <v>187</v>
      </c>
      <c r="R1358" s="106">
        <v>6</v>
      </c>
      <c r="S1358" s="106">
        <v>400</v>
      </c>
      <c r="T1358" s="107">
        <f t="shared" si="148"/>
        <v>2400</v>
      </c>
      <c r="U1358" s="107">
        <f t="shared" si="149"/>
        <v>2688.0000000000005</v>
      </c>
      <c r="V1358" s="108"/>
      <c r="W1358" s="112">
        <v>2016</v>
      </c>
      <c r="X1358" s="103"/>
    </row>
    <row r="1359" spans="1:44" s="6" customFormat="1" ht="50.1" customHeight="1">
      <c r="A1359" s="102" t="s">
        <v>5443</v>
      </c>
      <c r="B1359" s="103" t="s">
        <v>5974</v>
      </c>
      <c r="C1359" s="104" t="s">
        <v>1425</v>
      </c>
      <c r="D1359" s="104" t="s">
        <v>1426</v>
      </c>
      <c r="E1359" s="104" t="s">
        <v>1427</v>
      </c>
      <c r="F1359" s="104" t="s">
        <v>1428</v>
      </c>
      <c r="G1359" s="104" t="s">
        <v>4</v>
      </c>
      <c r="H1359" s="103">
        <v>0</v>
      </c>
      <c r="I1359" s="105">
        <v>590000000</v>
      </c>
      <c r="J1359" s="105" t="s">
        <v>5</v>
      </c>
      <c r="K1359" s="104" t="s">
        <v>775</v>
      </c>
      <c r="L1359" s="105" t="s">
        <v>67</v>
      </c>
      <c r="M1359" s="104" t="s">
        <v>201</v>
      </c>
      <c r="N1359" s="104" t="s">
        <v>922</v>
      </c>
      <c r="O1359" s="104" t="s">
        <v>532</v>
      </c>
      <c r="P1359" s="105">
        <v>796</v>
      </c>
      <c r="Q1359" s="104" t="s">
        <v>57</v>
      </c>
      <c r="R1359" s="106">
        <v>10</v>
      </c>
      <c r="S1359" s="106">
        <v>620</v>
      </c>
      <c r="T1359" s="107">
        <f t="shared" si="148"/>
        <v>6200</v>
      </c>
      <c r="U1359" s="107">
        <f t="shared" si="149"/>
        <v>6944.0000000000009</v>
      </c>
      <c r="V1359" s="108"/>
      <c r="W1359" s="112">
        <v>2016</v>
      </c>
      <c r="X1359" s="103"/>
    </row>
    <row r="1360" spans="1:44" s="6" customFormat="1" ht="50.1" customHeight="1">
      <c r="A1360" s="102" t="s">
        <v>5444</v>
      </c>
      <c r="B1360" s="103" t="s">
        <v>5974</v>
      </c>
      <c r="C1360" s="104" t="s">
        <v>1429</v>
      </c>
      <c r="D1360" s="104" t="s">
        <v>1426</v>
      </c>
      <c r="E1360" s="104" t="s">
        <v>1430</v>
      </c>
      <c r="F1360" s="104" t="s">
        <v>1431</v>
      </c>
      <c r="G1360" s="104" t="s">
        <v>4</v>
      </c>
      <c r="H1360" s="103">
        <v>0</v>
      </c>
      <c r="I1360" s="105">
        <v>590000000</v>
      </c>
      <c r="J1360" s="105" t="s">
        <v>5</v>
      </c>
      <c r="K1360" s="104" t="s">
        <v>775</v>
      </c>
      <c r="L1360" s="105" t="s">
        <v>67</v>
      </c>
      <c r="M1360" s="104" t="s">
        <v>201</v>
      </c>
      <c r="N1360" s="104" t="s">
        <v>922</v>
      </c>
      <c r="O1360" s="104" t="s">
        <v>532</v>
      </c>
      <c r="P1360" s="105">
        <v>796</v>
      </c>
      <c r="Q1360" s="104" t="s">
        <v>57</v>
      </c>
      <c r="R1360" s="106">
        <v>5</v>
      </c>
      <c r="S1360" s="106">
        <v>750</v>
      </c>
      <c r="T1360" s="107">
        <f t="shared" si="148"/>
        <v>3750</v>
      </c>
      <c r="U1360" s="107">
        <f t="shared" si="149"/>
        <v>4200</v>
      </c>
      <c r="V1360" s="108"/>
      <c r="W1360" s="112">
        <v>2016</v>
      </c>
      <c r="X1360" s="103"/>
    </row>
    <row r="1361" spans="1:61" s="6" customFormat="1" ht="50.1" customHeight="1">
      <c r="A1361" s="102" t="s">
        <v>5445</v>
      </c>
      <c r="B1361" s="103" t="s">
        <v>5974</v>
      </c>
      <c r="C1361" s="104" t="s">
        <v>1425</v>
      </c>
      <c r="D1361" s="104" t="s">
        <v>1426</v>
      </c>
      <c r="E1361" s="104" t="s">
        <v>1427</v>
      </c>
      <c r="F1361" s="104" t="s">
        <v>1459</v>
      </c>
      <c r="G1361" s="104" t="s">
        <v>62</v>
      </c>
      <c r="H1361" s="103">
        <v>10</v>
      </c>
      <c r="I1361" s="105">
        <v>590000000</v>
      </c>
      <c r="J1361" s="105" t="s">
        <v>5</v>
      </c>
      <c r="K1361" s="104" t="s">
        <v>775</v>
      </c>
      <c r="L1361" s="105" t="s">
        <v>67</v>
      </c>
      <c r="M1361" s="104" t="s">
        <v>54</v>
      </c>
      <c r="N1361" s="104" t="s">
        <v>1933</v>
      </c>
      <c r="O1361" s="104" t="s">
        <v>532</v>
      </c>
      <c r="P1361" s="105">
        <v>796</v>
      </c>
      <c r="Q1361" s="104" t="s">
        <v>57</v>
      </c>
      <c r="R1361" s="106">
        <v>50</v>
      </c>
      <c r="S1361" s="106">
        <v>700</v>
      </c>
      <c r="T1361" s="107">
        <f t="shared" si="148"/>
        <v>35000</v>
      </c>
      <c r="U1361" s="107">
        <f t="shared" si="149"/>
        <v>39200.000000000007</v>
      </c>
      <c r="V1361" s="153" t="s">
        <v>777</v>
      </c>
      <c r="W1361" s="112">
        <v>2016</v>
      </c>
      <c r="X1361" s="103"/>
    </row>
    <row r="1362" spans="1:61" s="6" customFormat="1" ht="50.1" customHeight="1">
      <c r="A1362" s="102" t="s">
        <v>5446</v>
      </c>
      <c r="B1362" s="103" t="s">
        <v>5974</v>
      </c>
      <c r="C1362" s="104" t="s">
        <v>366</v>
      </c>
      <c r="D1362" s="104" t="s">
        <v>367</v>
      </c>
      <c r="E1362" s="104" t="s">
        <v>368</v>
      </c>
      <c r="F1362" s="104" t="s">
        <v>369</v>
      </c>
      <c r="G1362" s="104" t="s">
        <v>4</v>
      </c>
      <c r="H1362" s="103">
        <v>0</v>
      </c>
      <c r="I1362" s="155" t="s">
        <v>13</v>
      </c>
      <c r="J1362" s="105" t="s">
        <v>5</v>
      </c>
      <c r="K1362" s="114" t="s">
        <v>2360</v>
      </c>
      <c r="L1362" s="105" t="s">
        <v>67</v>
      </c>
      <c r="M1362" s="114" t="s">
        <v>144</v>
      </c>
      <c r="N1362" s="114" t="s">
        <v>364</v>
      </c>
      <c r="O1362" s="105" t="s">
        <v>146</v>
      </c>
      <c r="P1362" s="104">
        <v>5111</v>
      </c>
      <c r="Q1362" s="104" t="s">
        <v>370</v>
      </c>
      <c r="R1362" s="115">
        <v>130</v>
      </c>
      <c r="S1362" s="115">
        <v>29</v>
      </c>
      <c r="T1362" s="107">
        <f t="shared" si="148"/>
        <v>3770</v>
      </c>
      <c r="U1362" s="107">
        <f t="shared" si="149"/>
        <v>4222.4000000000005</v>
      </c>
      <c r="V1362" s="104"/>
      <c r="W1362" s="112">
        <v>2016</v>
      </c>
      <c r="X1362" s="103"/>
    </row>
    <row r="1363" spans="1:61" s="29" customFormat="1" ht="50.1" customHeight="1">
      <c r="A1363" s="220" t="s">
        <v>5447</v>
      </c>
      <c r="B1363" s="220" t="s">
        <v>5974</v>
      </c>
      <c r="C1363" s="221" t="s">
        <v>366</v>
      </c>
      <c r="D1363" s="221" t="s">
        <v>367</v>
      </c>
      <c r="E1363" s="221" t="s">
        <v>368</v>
      </c>
      <c r="F1363" s="221" t="s">
        <v>398</v>
      </c>
      <c r="G1363" s="220" t="s">
        <v>4</v>
      </c>
      <c r="H1363" s="220">
        <v>0</v>
      </c>
      <c r="I1363" s="426">
        <v>590000000</v>
      </c>
      <c r="J1363" s="222" t="s">
        <v>5</v>
      </c>
      <c r="K1363" s="222" t="s">
        <v>4227</v>
      </c>
      <c r="L1363" s="222" t="s">
        <v>67</v>
      </c>
      <c r="M1363" s="70" t="s">
        <v>144</v>
      </c>
      <c r="N1363" s="70" t="s">
        <v>364</v>
      </c>
      <c r="O1363" s="222" t="s">
        <v>146</v>
      </c>
      <c r="P1363" s="220">
        <v>5111</v>
      </c>
      <c r="Q1363" s="220" t="s">
        <v>370</v>
      </c>
      <c r="R1363" s="506">
        <v>70</v>
      </c>
      <c r="S1363" s="506">
        <v>49</v>
      </c>
      <c r="T1363" s="506">
        <v>0</v>
      </c>
      <c r="U1363" s="506">
        <v>0</v>
      </c>
      <c r="V1363" s="220"/>
      <c r="W1363" s="222">
        <v>2016</v>
      </c>
      <c r="X1363" s="220">
        <v>19</v>
      </c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27"/>
      <c r="AL1363" s="27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27"/>
      <c r="AX1363" s="27"/>
      <c r="AY1363" s="27"/>
      <c r="AZ1363" s="27"/>
      <c r="BA1363" s="27"/>
      <c r="BB1363" s="27"/>
      <c r="BC1363" s="27"/>
      <c r="BD1363" s="27"/>
      <c r="BE1363" s="27"/>
      <c r="BF1363" s="27"/>
      <c r="BG1363" s="27"/>
      <c r="BH1363" s="27"/>
      <c r="BI1363" s="27"/>
    </row>
    <row r="1364" spans="1:61" s="29" customFormat="1" ht="50.1" customHeight="1">
      <c r="A1364" s="220" t="s">
        <v>9421</v>
      </c>
      <c r="B1364" s="220" t="s">
        <v>5974</v>
      </c>
      <c r="C1364" s="221" t="s">
        <v>366</v>
      </c>
      <c r="D1364" s="221" t="s">
        <v>367</v>
      </c>
      <c r="E1364" s="221" t="s">
        <v>368</v>
      </c>
      <c r="F1364" s="221" t="s">
        <v>398</v>
      </c>
      <c r="G1364" s="220" t="s">
        <v>4</v>
      </c>
      <c r="H1364" s="220">
        <v>0</v>
      </c>
      <c r="I1364" s="426">
        <v>590000000</v>
      </c>
      <c r="J1364" s="222" t="s">
        <v>5</v>
      </c>
      <c r="K1364" s="222" t="s">
        <v>9413</v>
      </c>
      <c r="L1364" s="222" t="s">
        <v>67</v>
      </c>
      <c r="M1364" s="70" t="s">
        <v>144</v>
      </c>
      <c r="N1364" s="70" t="s">
        <v>364</v>
      </c>
      <c r="O1364" s="222" t="s">
        <v>9407</v>
      </c>
      <c r="P1364" s="220">
        <v>5111</v>
      </c>
      <c r="Q1364" s="220" t="s">
        <v>370</v>
      </c>
      <c r="R1364" s="506">
        <v>70</v>
      </c>
      <c r="S1364" s="506">
        <v>54</v>
      </c>
      <c r="T1364" s="506">
        <f>R1364*S1364</f>
        <v>3780</v>
      </c>
      <c r="U1364" s="506">
        <f>T1364*1.12</f>
        <v>4233.6000000000004</v>
      </c>
      <c r="V1364" s="220"/>
      <c r="W1364" s="222">
        <v>2016</v>
      </c>
      <c r="X1364" s="22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27"/>
      <c r="AL1364" s="27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27"/>
      <c r="AX1364" s="27"/>
      <c r="AY1364" s="27"/>
      <c r="AZ1364" s="27"/>
      <c r="BA1364" s="27"/>
      <c r="BB1364" s="27"/>
      <c r="BC1364" s="27"/>
      <c r="BD1364" s="27"/>
      <c r="BE1364" s="27"/>
      <c r="BF1364" s="27"/>
      <c r="BG1364" s="27"/>
      <c r="BH1364" s="27"/>
      <c r="BI1364" s="27"/>
    </row>
    <row r="1365" spans="1:61" s="6" customFormat="1" ht="50.1" customHeight="1">
      <c r="A1365" s="102" t="s">
        <v>5448</v>
      </c>
      <c r="B1365" s="103" t="s">
        <v>5974</v>
      </c>
      <c r="C1365" s="104" t="s">
        <v>383</v>
      </c>
      <c r="D1365" s="104" t="s">
        <v>384</v>
      </c>
      <c r="E1365" s="104" t="s">
        <v>385</v>
      </c>
      <c r="F1365" s="104" t="s">
        <v>386</v>
      </c>
      <c r="G1365" s="104" t="s">
        <v>4</v>
      </c>
      <c r="H1365" s="103">
        <v>0</v>
      </c>
      <c r="I1365" s="155" t="s">
        <v>13</v>
      </c>
      <c r="J1365" s="105" t="s">
        <v>5</v>
      </c>
      <c r="K1365" s="114" t="s">
        <v>2360</v>
      </c>
      <c r="L1365" s="105" t="s">
        <v>67</v>
      </c>
      <c r="M1365" s="114" t="s">
        <v>144</v>
      </c>
      <c r="N1365" s="114" t="s">
        <v>364</v>
      </c>
      <c r="O1365" s="105" t="s">
        <v>146</v>
      </c>
      <c r="P1365" s="114">
        <v>796</v>
      </c>
      <c r="Q1365" s="104" t="s">
        <v>57</v>
      </c>
      <c r="R1365" s="115">
        <v>1200</v>
      </c>
      <c r="S1365" s="115">
        <v>32</v>
      </c>
      <c r="T1365" s="107">
        <f t="shared" si="148"/>
        <v>38400</v>
      </c>
      <c r="U1365" s="107">
        <f t="shared" si="149"/>
        <v>43008.000000000007</v>
      </c>
      <c r="V1365" s="104"/>
      <c r="W1365" s="112">
        <v>2016</v>
      </c>
      <c r="X1365" s="103"/>
    </row>
    <row r="1366" spans="1:61" s="6" customFormat="1" ht="50.1" customHeight="1">
      <c r="A1366" s="102" t="s">
        <v>5449</v>
      </c>
      <c r="B1366" s="103" t="s">
        <v>5974</v>
      </c>
      <c r="C1366" s="104" t="s">
        <v>399</v>
      </c>
      <c r="D1366" s="104" t="s">
        <v>400</v>
      </c>
      <c r="E1366" s="104" t="s">
        <v>401</v>
      </c>
      <c r="F1366" s="104" t="s">
        <v>402</v>
      </c>
      <c r="G1366" s="104" t="s">
        <v>4</v>
      </c>
      <c r="H1366" s="103">
        <v>0</v>
      </c>
      <c r="I1366" s="155" t="s">
        <v>13</v>
      </c>
      <c r="J1366" s="105" t="s">
        <v>5</v>
      </c>
      <c r="K1366" s="114" t="s">
        <v>2360</v>
      </c>
      <c r="L1366" s="105" t="s">
        <v>67</v>
      </c>
      <c r="M1366" s="114" t="s">
        <v>144</v>
      </c>
      <c r="N1366" s="114" t="s">
        <v>364</v>
      </c>
      <c r="O1366" s="105" t="s">
        <v>146</v>
      </c>
      <c r="P1366" s="114">
        <v>796</v>
      </c>
      <c r="Q1366" s="104" t="s">
        <v>57</v>
      </c>
      <c r="R1366" s="115">
        <v>100</v>
      </c>
      <c r="S1366" s="115">
        <v>63</v>
      </c>
      <c r="T1366" s="107">
        <f t="shared" si="148"/>
        <v>6300</v>
      </c>
      <c r="U1366" s="107">
        <f t="shared" si="149"/>
        <v>7056.0000000000009</v>
      </c>
      <c r="V1366" s="104"/>
      <c r="W1366" s="112">
        <v>2016</v>
      </c>
      <c r="X1366" s="103"/>
    </row>
    <row r="1367" spans="1:61" s="29" customFormat="1" ht="50.1" customHeight="1">
      <c r="A1367" s="220" t="s">
        <v>5450</v>
      </c>
      <c r="B1367" s="220" t="s">
        <v>5974</v>
      </c>
      <c r="C1367" s="221" t="s">
        <v>403</v>
      </c>
      <c r="D1367" s="221" t="s">
        <v>400</v>
      </c>
      <c r="E1367" s="221" t="s">
        <v>404</v>
      </c>
      <c r="F1367" s="221" t="s">
        <v>405</v>
      </c>
      <c r="G1367" s="220" t="s">
        <v>4</v>
      </c>
      <c r="H1367" s="220">
        <v>0</v>
      </c>
      <c r="I1367" s="426">
        <v>590000000</v>
      </c>
      <c r="J1367" s="222" t="s">
        <v>5</v>
      </c>
      <c r="K1367" s="70" t="s">
        <v>2360</v>
      </c>
      <c r="L1367" s="222" t="s">
        <v>67</v>
      </c>
      <c r="M1367" s="70" t="s">
        <v>144</v>
      </c>
      <c r="N1367" s="70" t="s">
        <v>364</v>
      </c>
      <c r="O1367" s="222" t="s">
        <v>146</v>
      </c>
      <c r="P1367" s="70">
        <v>796</v>
      </c>
      <c r="Q1367" s="220" t="s">
        <v>57</v>
      </c>
      <c r="R1367" s="506">
        <v>200</v>
      </c>
      <c r="S1367" s="506">
        <v>430</v>
      </c>
      <c r="T1367" s="506">
        <v>0</v>
      </c>
      <c r="U1367" s="506">
        <v>0</v>
      </c>
      <c r="V1367" s="220"/>
      <c r="W1367" s="222">
        <v>2016</v>
      </c>
      <c r="X1367" s="220">
        <v>19</v>
      </c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27"/>
      <c r="AL1367" s="27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27"/>
      <c r="AX1367" s="27"/>
      <c r="AY1367" s="27"/>
      <c r="AZ1367" s="27"/>
      <c r="BA1367" s="27"/>
      <c r="BB1367" s="27"/>
      <c r="BC1367" s="27"/>
      <c r="BD1367" s="27"/>
      <c r="BE1367" s="27"/>
      <c r="BF1367" s="27"/>
      <c r="BG1367" s="27"/>
      <c r="BH1367" s="27"/>
      <c r="BI1367" s="27"/>
    </row>
    <row r="1368" spans="1:61" s="29" customFormat="1" ht="50.1" customHeight="1">
      <c r="A1368" s="220" t="s">
        <v>9411</v>
      </c>
      <c r="B1368" s="220" t="s">
        <v>5974</v>
      </c>
      <c r="C1368" s="221" t="s">
        <v>403</v>
      </c>
      <c r="D1368" s="221" t="s">
        <v>400</v>
      </c>
      <c r="E1368" s="221" t="s">
        <v>404</v>
      </c>
      <c r="F1368" s="221" t="s">
        <v>405</v>
      </c>
      <c r="G1368" s="220" t="s">
        <v>4</v>
      </c>
      <c r="H1368" s="220">
        <v>0</v>
      </c>
      <c r="I1368" s="426">
        <v>590000000</v>
      </c>
      <c r="J1368" s="222" t="s">
        <v>5</v>
      </c>
      <c r="K1368" s="70" t="s">
        <v>9410</v>
      </c>
      <c r="L1368" s="222" t="s">
        <v>67</v>
      </c>
      <c r="M1368" s="70" t="s">
        <v>144</v>
      </c>
      <c r="N1368" s="70" t="s">
        <v>364</v>
      </c>
      <c r="O1368" s="222" t="s">
        <v>9407</v>
      </c>
      <c r="P1368" s="70">
        <v>796</v>
      </c>
      <c r="Q1368" s="220" t="s">
        <v>57</v>
      </c>
      <c r="R1368" s="506">
        <v>200</v>
      </c>
      <c r="S1368" s="506">
        <v>477.678571428</v>
      </c>
      <c r="T1368" s="506">
        <f>R1368*S1368</f>
        <v>95535.714285599999</v>
      </c>
      <c r="U1368" s="506">
        <f>T1368*1.12</f>
        <v>106999.99999987202</v>
      </c>
      <c r="V1368" s="220"/>
      <c r="W1368" s="222">
        <v>2016</v>
      </c>
      <c r="X1368" s="22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27"/>
      <c r="AL1368" s="27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27"/>
      <c r="AX1368" s="27"/>
      <c r="AY1368" s="27"/>
      <c r="AZ1368" s="27"/>
      <c r="BA1368" s="27"/>
      <c r="BB1368" s="27"/>
      <c r="BC1368" s="27"/>
      <c r="BD1368" s="27"/>
      <c r="BE1368" s="27"/>
      <c r="BF1368" s="27"/>
      <c r="BG1368" s="27"/>
      <c r="BH1368" s="27"/>
      <c r="BI1368" s="27"/>
    </row>
    <row r="1369" spans="1:61" s="6" customFormat="1" ht="50.1" customHeight="1">
      <c r="A1369" s="102" t="s">
        <v>5451</v>
      </c>
      <c r="B1369" s="103" t="s">
        <v>5974</v>
      </c>
      <c r="C1369" s="104" t="s">
        <v>495</v>
      </c>
      <c r="D1369" s="104" t="s">
        <v>400</v>
      </c>
      <c r="E1369" s="104" t="s">
        <v>496</v>
      </c>
      <c r="F1369" s="104" t="s">
        <v>497</v>
      </c>
      <c r="G1369" s="104" t="s">
        <v>4</v>
      </c>
      <c r="H1369" s="103">
        <v>0</v>
      </c>
      <c r="I1369" s="113">
        <v>590000000</v>
      </c>
      <c r="J1369" s="105" t="s">
        <v>5</v>
      </c>
      <c r="K1369" s="114" t="s">
        <v>133</v>
      </c>
      <c r="L1369" s="105" t="s">
        <v>67</v>
      </c>
      <c r="M1369" s="114" t="s">
        <v>144</v>
      </c>
      <c r="N1369" s="114" t="s">
        <v>364</v>
      </c>
      <c r="O1369" s="105" t="s">
        <v>146</v>
      </c>
      <c r="P1369" s="114">
        <v>796</v>
      </c>
      <c r="Q1369" s="104" t="s">
        <v>57</v>
      </c>
      <c r="R1369" s="115">
        <v>3</v>
      </c>
      <c r="S1369" s="115">
        <v>450</v>
      </c>
      <c r="T1369" s="107">
        <f t="shared" si="148"/>
        <v>1350</v>
      </c>
      <c r="U1369" s="107">
        <f t="shared" si="149"/>
        <v>1512.0000000000002</v>
      </c>
      <c r="V1369" s="114"/>
      <c r="W1369" s="112">
        <v>2016</v>
      </c>
      <c r="X1369" s="103"/>
    </row>
    <row r="1370" spans="1:61" s="6" customFormat="1" ht="50.1" customHeight="1">
      <c r="A1370" s="102" t="s">
        <v>5452</v>
      </c>
      <c r="B1370" s="103" t="s">
        <v>5974</v>
      </c>
      <c r="C1370" s="104" t="s">
        <v>456</v>
      </c>
      <c r="D1370" s="104" t="s">
        <v>457</v>
      </c>
      <c r="E1370" s="104" t="s">
        <v>458</v>
      </c>
      <c r="F1370" s="104" t="s">
        <v>459</v>
      </c>
      <c r="G1370" s="104" t="s">
        <v>4</v>
      </c>
      <c r="H1370" s="103">
        <v>0</v>
      </c>
      <c r="I1370" s="155" t="s">
        <v>13</v>
      </c>
      <c r="J1370" s="105" t="s">
        <v>5</v>
      </c>
      <c r="K1370" s="105" t="s">
        <v>4227</v>
      </c>
      <c r="L1370" s="105" t="s">
        <v>67</v>
      </c>
      <c r="M1370" s="114" t="s">
        <v>144</v>
      </c>
      <c r="N1370" s="114" t="s">
        <v>364</v>
      </c>
      <c r="O1370" s="105" t="s">
        <v>146</v>
      </c>
      <c r="P1370" s="104">
        <v>778</v>
      </c>
      <c r="Q1370" s="104" t="s">
        <v>365</v>
      </c>
      <c r="R1370" s="115">
        <v>230</v>
      </c>
      <c r="S1370" s="115">
        <v>59</v>
      </c>
      <c r="T1370" s="107">
        <f t="shared" si="148"/>
        <v>13570</v>
      </c>
      <c r="U1370" s="107">
        <f t="shared" si="149"/>
        <v>15198.400000000001</v>
      </c>
      <c r="V1370" s="104"/>
      <c r="W1370" s="112">
        <v>2016</v>
      </c>
      <c r="X1370" s="103"/>
    </row>
    <row r="1371" spans="1:61" s="6" customFormat="1" ht="50.1" customHeight="1">
      <c r="A1371" s="102" t="s">
        <v>5453</v>
      </c>
      <c r="B1371" s="103" t="s">
        <v>5974</v>
      </c>
      <c r="C1371" s="104" t="s">
        <v>1965</v>
      </c>
      <c r="D1371" s="104" t="s">
        <v>1966</v>
      </c>
      <c r="E1371" s="104" t="s">
        <v>1967</v>
      </c>
      <c r="F1371" s="104" t="s">
        <v>1968</v>
      </c>
      <c r="G1371" s="104" t="s">
        <v>4</v>
      </c>
      <c r="H1371" s="103">
        <v>0</v>
      </c>
      <c r="I1371" s="105">
        <v>590000000</v>
      </c>
      <c r="J1371" s="105" t="s">
        <v>5</v>
      </c>
      <c r="K1371" s="104" t="s">
        <v>1944</v>
      </c>
      <c r="L1371" s="105" t="s">
        <v>67</v>
      </c>
      <c r="M1371" s="104" t="s">
        <v>54</v>
      </c>
      <c r="N1371" s="104" t="s">
        <v>1945</v>
      </c>
      <c r="O1371" s="104" t="s">
        <v>1946</v>
      </c>
      <c r="P1371" s="105">
        <v>166</v>
      </c>
      <c r="Q1371" s="104" t="s">
        <v>1204</v>
      </c>
      <c r="R1371" s="106">
        <v>70</v>
      </c>
      <c r="S1371" s="106">
        <v>377</v>
      </c>
      <c r="T1371" s="107">
        <f t="shared" si="148"/>
        <v>26390</v>
      </c>
      <c r="U1371" s="107">
        <f t="shared" si="149"/>
        <v>29556.800000000003</v>
      </c>
      <c r="V1371" s="108"/>
      <c r="W1371" s="112">
        <v>2016</v>
      </c>
      <c r="X1371" s="103"/>
    </row>
    <row r="1372" spans="1:61" s="6" customFormat="1" ht="50.1" customHeight="1">
      <c r="A1372" s="102" t="s">
        <v>5454</v>
      </c>
      <c r="B1372" s="103" t="s">
        <v>5974</v>
      </c>
      <c r="C1372" s="104" t="s">
        <v>1969</v>
      </c>
      <c r="D1372" s="104" t="s">
        <v>1966</v>
      </c>
      <c r="E1372" s="104" t="s">
        <v>1970</v>
      </c>
      <c r="F1372" s="104" t="s">
        <v>1971</v>
      </c>
      <c r="G1372" s="104" t="s">
        <v>4</v>
      </c>
      <c r="H1372" s="103">
        <v>0</v>
      </c>
      <c r="I1372" s="105">
        <v>590000000</v>
      </c>
      <c r="J1372" s="105" t="s">
        <v>5</v>
      </c>
      <c r="K1372" s="104" t="s">
        <v>1944</v>
      </c>
      <c r="L1372" s="105" t="s">
        <v>67</v>
      </c>
      <c r="M1372" s="104" t="s">
        <v>54</v>
      </c>
      <c r="N1372" s="104" t="s">
        <v>1945</v>
      </c>
      <c r="O1372" s="104" t="s">
        <v>1946</v>
      </c>
      <c r="P1372" s="105">
        <v>166</v>
      </c>
      <c r="Q1372" s="104" t="s">
        <v>1204</v>
      </c>
      <c r="R1372" s="106">
        <v>180</v>
      </c>
      <c r="S1372" s="106">
        <v>470</v>
      </c>
      <c r="T1372" s="107">
        <f t="shared" si="148"/>
        <v>84600</v>
      </c>
      <c r="U1372" s="107">
        <f t="shared" si="149"/>
        <v>94752.000000000015</v>
      </c>
      <c r="V1372" s="108"/>
      <c r="W1372" s="112">
        <v>2016</v>
      </c>
      <c r="X1372" s="103"/>
    </row>
    <row r="1373" spans="1:61" s="6" customFormat="1" ht="50.1" customHeight="1">
      <c r="A1373" s="102" t="s">
        <v>5455</v>
      </c>
      <c r="B1373" s="103" t="s">
        <v>5974</v>
      </c>
      <c r="C1373" s="104" t="s">
        <v>1998</v>
      </c>
      <c r="D1373" s="104" t="s">
        <v>1966</v>
      </c>
      <c r="E1373" s="104" t="s">
        <v>1999</v>
      </c>
      <c r="F1373" s="104" t="s">
        <v>2000</v>
      </c>
      <c r="G1373" s="104" t="s">
        <v>631</v>
      </c>
      <c r="H1373" s="103">
        <v>0</v>
      </c>
      <c r="I1373" s="105">
        <v>590000000</v>
      </c>
      <c r="J1373" s="105" t="s">
        <v>5</v>
      </c>
      <c r="K1373" s="104" t="s">
        <v>422</v>
      </c>
      <c r="L1373" s="105" t="s">
        <v>67</v>
      </c>
      <c r="M1373" s="104" t="s">
        <v>54</v>
      </c>
      <c r="N1373" s="104" t="s">
        <v>1945</v>
      </c>
      <c r="O1373" s="104" t="s">
        <v>1946</v>
      </c>
      <c r="P1373" s="105">
        <v>112</v>
      </c>
      <c r="Q1373" s="104" t="s">
        <v>1957</v>
      </c>
      <c r="R1373" s="106">
        <v>216.5</v>
      </c>
      <c r="S1373" s="106">
        <v>365</v>
      </c>
      <c r="T1373" s="107">
        <f t="shared" si="148"/>
        <v>79022.5</v>
      </c>
      <c r="U1373" s="107">
        <f t="shared" si="149"/>
        <v>88505.200000000012</v>
      </c>
      <c r="V1373" s="108"/>
      <c r="W1373" s="112">
        <v>2016</v>
      </c>
      <c r="X1373" s="103"/>
    </row>
    <row r="1374" spans="1:61" s="6" customFormat="1" ht="50.1" customHeight="1">
      <c r="A1374" s="102" t="s">
        <v>5456</v>
      </c>
      <c r="B1374" s="103" t="s">
        <v>5974</v>
      </c>
      <c r="C1374" s="104" t="s">
        <v>2035</v>
      </c>
      <c r="D1374" s="104" t="s">
        <v>1966</v>
      </c>
      <c r="E1374" s="104" t="s">
        <v>2036</v>
      </c>
      <c r="F1374" s="104" t="s">
        <v>2037</v>
      </c>
      <c r="G1374" s="104" t="s">
        <v>62</v>
      </c>
      <c r="H1374" s="103">
        <v>0</v>
      </c>
      <c r="I1374" s="105">
        <v>590000000</v>
      </c>
      <c r="J1374" s="105" t="s">
        <v>5</v>
      </c>
      <c r="K1374" s="104" t="s">
        <v>422</v>
      </c>
      <c r="L1374" s="105" t="s">
        <v>67</v>
      </c>
      <c r="M1374" s="104" t="s">
        <v>54</v>
      </c>
      <c r="N1374" s="104" t="s">
        <v>1945</v>
      </c>
      <c r="O1374" s="104" t="s">
        <v>1946</v>
      </c>
      <c r="P1374" s="105">
        <v>112</v>
      </c>
      <c r="Q1374" s="104" t="s">
        <v>1957</v>
      </c>
      <c r="R1374" s="106">
        <v>3328</v>
      </c>
      <c r="S1374" s="106">
        <v>1353.55</v>
      </c>
      <c r="T1374" s="107">
        <f t="shared" si="148"/>
        <v>4504614.3999999994</v>
      </c>
      <c r="U1374" s="107">
        <f t="shared" si="149"/>
        <v>5045168.1279999996</v>
      </c>
      <c r="V1374" s="108"/>
      <c r="W1374" s="112">
        <v>2016</v>
      </c>
      <c r="X1374" s="103"/>
    </row>
    <row r="1375" spans="1:61" s="29" customFormat="1" ht="50.1" customHeight="1">
      <c r="A1375" s="57" t="s">
        <v>5457</v>
      </c>
      <c r="B1375" s="103" t="s">
        <v>5974</v>
      </c>
      <c r="C1375" s="104" t="s">
        <v>2035</v>
      </c>
      <c r="D1375" s="104" t="s">
        <v>1966</v>
      </c>
      <c r="E1375" s="104" t="s">
        <v>2036</v>
      </c>
      <c r="F1375" s="104" t="s">
        <v>2038</v>
      </c>
      <c r="G1375" s="103" t="s">
        <v>62</v>
      </c>
      <c r="H1375" s="103">
        <v>0</v>
      </c>
      <c r="I1375" s="112">
        <v>590000000</v>
      </c>
      <c r="J1375" s="112" t="s">
        <v>5</v>
      </c>
      <c r="K1375" s="103" t="s">
        <v>422</v>
      </c>
      <c r="L1375" s="112" t="s">
        <v>67</v>
      </c>
      <c r="M1375" s="103" t="s">
        <v>54</v>
      </c>
      <c r="N1375" s="103" t="s">
        <v>1945</v>
      </c>
      <c r="O1375" s="103" t="s">
        <v>1946</v>
      </c>
      <c r="P1375" s="112">
        <v>112</v>
      </c>
      <c r="Q1375" s="103" t="s">
        <v>1957</v>
      </c>
      <c r="R1375" s="248">
        <v>3120</v>
      </c>
      <c r="S1375" s="248">
        <v>813.2</v>
      </c>
      <c r="T1375" s="249">
        <v>0</v>
      </c>
      <c r="U1375" s="249">
        <f>T1375*1.12</f>
        <v>0</v>
      </c>
      <c r="V1375" s="108"/>
      <c r="W1375" s="112">
        <v>2016</v>
      </c>
      <c r="X1375" s="103">
        <v>11.19</v>
      </c>
      <c r="Y1375" s="30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27"/>
      <c r="AX1375" s="27"/>
    </row>
    <row r="1376" spans="1:61" s="29" customFormat="1" ht="50.1" customHeight="1">
      <c r="A1376" s="57" t="s">
        <v>8586</v>
      </c>
      <c r="B1376" s="103" t="s">
        <v>5974</v>
      </c>
      <c r="C1376" s="104" t="s">
        <v>2035</v>
      </c>
      <c r="D1376" s="104" t="s">
        <v>1966</v>
      </c>
      <c r="E1376" s="104" t="s">
        <v>2036</v>
      </c>
      <c r="F1376" s="104" t="s">
        <v>2038</v>
      </c>
      <c r="G1376" s="103" t="s">
        <v>62</v>
      </c>
      <c r="H1376" s="103">
        <v>0</v>
      </c>
      <c r="I1376" s="112">
        <v>590000000</v>
      </c>
      <c r="J1376" s="112" t="s">
        <v>5</v>
      </c>
      <c r="K1376" s="103" t="s">
        <v>610</v>
      </c>
      <c r="L1376" s="112" t="s">
        <v>67</v>
      </c>
      <c r="M1376" s="103" t="s">
        <v>54</v>
      </c>
      <c r="N1376" s="103" t="s">
        <v>1945</v>
      </c>
      <c r="O1376" s="103" t="s">
        <v>1946</v>
      </c>
      <c r="P1376" s="112">
        <v>112</v>
      </c>
      <c r="Q1376" s="103" t="s">
        <v>1957</v>
      </c>
      <c r="R1376" s="248">
        <v>3120</v>
      </c>
      <c r="S1376" s="248">
        <v>1205</v>
      </c>
      <c r="T1376" s="249">
        <f t="shared" ref="T1376" si="150">R1376*S1376</f>
        <v>3759600</v>
      </c>
      <c r="U1376" s="249">
        <f>T1376*1.12</f>
        <v>4210752</v>
      </c>
      <c r="V1376" s="108"/>
      <c r="W1376" s="112">
        <v>2016</v>
      </c>
      <c r="X1376" s="103"/>
      <c r="Y1376" s="30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27"/>
      <c r="AX1376" s="27"/>
    </row>
    <row r="1377" spans="1:24" s="6" customFormat="1" ht="50.1" customHeight="1">
      <c r="A1377" s="102" t="s">
        <v>5458</v>
      </c>
      <c r="B1377" s="103" t="s">
        <v>5974</v>
      </c>
      <c r="C1377" s="104" t="s">
        <v>2039</v>
      </c>
      <c r="D1377" s="104" t="s">
        <v>1966</v>
      </c>
      <c r="E1377" s="104" t="s">
        <v>2036</v>
      </c>
      <c r="F1377" s="104" t="s">
        <v>2040</v>
      </c>
      <c r="G1377" s="104" t="s">
        <v>62</v>
      </c>
      <c r="H1377" s="103">
        <v>0</v>
      </c>
      <c r="I1377" s="105">
        <v>590000000</v>
      </c>
      <c r="J1377" s="105" t="s">
        <v>5</v>
      </c>
      <c r="K1377" s="104" t="s">
        <v>775</v>
      </c>
      <c r="L1377" s="105" t="s">
        <v>67</v>
      </c>
      <c r="M1377" s="104" t="s">
        <v>54</v>
      </c>
      <c r="N1377" s="104" t="s">
        <v>1945</v>
      </c>
      <c r="O1377" s="104" t="s">
        <v>1946</v>
      </c>
      <c r="P1377" s="105">
        <v>166</v>
      </c>
      <c r="Q1377" s="104" t="s">
        <v>1204</v>
      </c>
      <c r="R1377" s="106">
        <v>19135</v>
      </c>
      <c r="S1377" s="106">
        <v>382.13</v>
      </c>
      <c r="T1377" s="107">
        <f t="shared" si="148"/>
        <v>7312057.5499999998</v>
      </c>
      <c r="U1377" s="107">
        <f t="shared" si="149"/>
        <v>8189504.4560000002</v>
      </c>
      <c r="V1377" s="108"/>
      <c r="W1377" s="112">
        <v>2016</v>
      </c>
      <c r="X1377" s="103"/>
    </row>
    <row r="1378" spans="1:24" s="6" customFormat="1" ht="50.1" customHeight="1">
      <c r="A1378" s="102" t="s">
        <v>5459</v>
      </c>
      <c r="B1378" s="103" t="s">
        <v>5974</v>
      </c>
      <c r="C1378" s="104" t="s">
        <v>1714</v>
      </c>
      <c r="D1378" s="104" t="s">
        <v>1715</v>
      </c>
      <c r="E1378" s="104" t="s">
        <v>1716</v>
      </c>
      <c r="F1378" s="104" t="s">
        <v>1717</v>
      </c>
      <c r="G1378" s="104" t="s">
        <v>4</v>
      </c>
      <c r="H1378" s="103">
        <v>0</v>
      </c>
      <c r="I1378" s="105">
        <v>590000000</v>
      </c>
      <c r="J1378" s="105" t="s">
        <v>5</v>
      </c>
      <c r="K1378" s="104" t="s">
        <v>866</v>
      </c>
      <c r="L1378" s="105" t="s">
        <v>67</v>
      </c>
      <c r="M1378" s="104" t="s">
        <v>201</v>
      </c>
      <c r="N1378" s="104" t="s">
        <v>1291</v>
      </c>
      <c r="O1378" s="104" t="s">
        <v>532</v>
      </c>
      <c r="P1378" s="105">
        <v>796</v>
      </c>
      <c r="Q1378" s="104" t="s">
        <v>57</v>
      </c>
      <c r="R1378" s="106">
        <v>8</v>
      </c>
      <c r="S1378" s="106">
        <v>8500</v>
      </c>
      <c r="T1378" s="107">
        <f t="shared" si="148"/>
        <v>68000</v>
      </c>
      <c r="U1378" s="107">
        <f t="shared" si="149"/>
        <v>76160</v>
      </c>
      <c r="V1378" s="108"/>
      <c r="W1378" s="112">
        <v>2016</v>
      </c>
      <c r="X1378" s="103"/>
    </row>
    <row r="1379" spans="1:24" s="6" customFormat="1" ht="50.1" customHeight="1">
      <c r="A1379" s="102" t="s">
        <v>5460</v>
      </c>
      <c r="B1379" s="103" t="s">
        <v>5974</v>
      </c>
      <c r="C1379" s="104" t="s">
        <v>1718</v>
      </c>
      <c r="D1379" s="104" t="s">
        <v>1715</v>
      </c>
      <c r="E1379" s="104" t="s">
        <v>1719</v>
      </c>
      <c r="F1379" s="104" t="s">
        <v>1720</v>
      </c>
      <c r="G1379" s="104" t="s">
        <v>4</v>
      </c>
      <c r="H1379" s="103">
        <v>0</v>
      </c>
      <c r="I1379" s="105">
        <v>590000000</v>
      </c>
      <c r="J1379" s="105" t="s">
        <v>5</v>
      </c>
      <c r="K1379" s="104" t="s">
        <v>866</v>
      </c>
      <c r="L1379" s="105" t="s">
        <v>67</v>
      </c>
      <c r="M1379" s="104" t="s">
        <v>201</v>
      </c>
      <c r="N1379" s="104" t="s">
        <v>1291</v>
      </c>
      <c r="O1379" s="104" t="s">
        <v>532</v>
      </c>
      <c r="P1379" s="105">
        <v>796</v>
      </c>
      <c r="Q1379" s="104" t="s">
        <v>57</v>
      </c>
      <c r="R1379" s="106">
        <v>8</v>
      </c>
      <c r="S1379" s="106">
        <v>6500</v>
      </c>
      <c r="T1379" s="107">
        <f t="shared" si="148"/>
        <v>52000</v>
      </c>
      <c r="U1379" s="107">
        <f t="shared" si="149"/>
        <v>58240.000000000007</v>
      </c>
      <c r="V1379" s="108"/>
      <c r="W1379" s="112">
        <v>2016</v>
      </c>
      <c r="X1379" s="103"/>
    </row>
    <row r="1380" spans="1:24" s="6" customFormat="1" ht="50.1" customHeight="1">
      <c r="A1380" s="102" t="s">
        <v>5461</v>
      </c>
      <c r="B1380" s="103" t="s">
        <v>5974</v>
      </c>
      <c r="C1380" s="104" t="s">
        <v>1781</v>
      </c>
      <c r="D1380" s="104" t="s">
        <v>1782</v>
      </c>
      <c r="E1380" s="104" t="s">
        <v>1783</v>
      </c>
      <c r="F1380" s="104" t="s">
        <v>1784</v>
      </c>
      <c r="G1380" s="104" t="s">
        <v>62</v>
      </c>
      <c r="H1380" s="103">
        <v>10</v>
      </c>
      <c r="I1380" s="105">
        <v>590000000</v>
      </c>
      <c r="J1380" s="105" t="s">
        <v>5</v>
      </c>
      <c r="K1380" s="104" t="s">
        <v>1740</v>
      </c>
      <c r="L1380" s="105" t="s">
        <v>67</v>
      </c>
      <c r="M1380" s="104" t="s">
        <v>54</v>
      </c>
      <c r="N1380" s="104" t="s">
        <v>1938</v>
      </c>
      <c r="O1380" s="104" t="s">
        <v>56</v>
      </c>
      <c r="P1380" s="105" t="s">
        <v>548</v>
      </c>
      <c r="Q1380" s="104" t="s">
        <v>365</v>
      </c>
      <c r="R1380" s="106">
        <v>300</v>
      </c>
      <c r="S1380" s="106">
        <v>143</v>
      </c>
      <c r="T1380" s="107">
        <f t="shared" si="148"/>
        <v>42900</v>
      </c>
      <c r="U1380" s="107">
        <f t="shared" si="149"/>
        <v>48048.000000000007</v>
      </c>
      <c r="V1380" s="108" t="s">
        <v>777</v>
      </c>
      <c r="W1380" s="112">
        <v>2016</v>
      </c>
      <c r="X1380" s="103"/>
    </row>
    <row r="1381" spans="1:24" s="6" customFormat="1" ht="50.1" customHeight="1">
      <c r="A1381" s="102" t="s">
        <v>5462</v>
      </c>
      <c r="B1381" s="103" t="s">
        <v>5974</v>
      </c>
      <c r="C1381" s="104" t="s">
        <v>1781</v>
      </c>
      <c r="D1381" s="104" t="s">
        <v>1782</v>
      </c>
      <c r="E1381" s="104" t="s">
        <v>1783</v>
      </c>
      <c r="F1381" s="104" t="s">
        <v>1796</v>
      </c>
      <c r="G1381" s="104" t="s">
        <v>62</v>
      </c>
      <c r="H1381" s="103">
        <v>10</v>
      </c>
      <c r="I1381" s="105">
        <v>590000000</v>
      </c>
      <c r="J1381" s="105" t="s">
        <v>5</v>
      </c>
      <c r="K1381" s="104" t="s">
        <v>1740</v>
      </c>
      <c r="L1381" s="105" t="s">
        <v>67</v>
      </c>
      <c r="M1381" s="104" t="s">
        <v>54</v>
      </c>
      <c r="N1381" s="104" t="s">
        <v>1938</v>
      </c>
      <c r="O1381" s="104" t="s">
        <v>56</v>
      </c>
      <c r="P1381" s="105" t="s">
        <v>548</v>
      </c>
      <c r="Q1381" s="104" t="s">
        <v>365</v>
      </c>
      <c r="R1381" s="106">
        <v>1000</v>
      </c>
      <c r="S1381" s="106">
        <v>95</v>
      </c>
      <c r="T1381" s="107">
        <f t="shared" si="148"/>
        <v>95000</v>
      </c>
      <c r="U1381" s="107">
        <f t="shared" si="149"/>
        <v>106400.00000000001</v>
      </c>
      <c r="V1381" s="108" t="s">
        <v>777</v>
      </c>
      <c r="W1381" s="112">
        <v>2016</v>
      </c>
      <c r="X1381" s="103"/>
    </row>
    <row r="1382" spans="1:24" s="6" customFormat="1" ht="50.1" customHeight="1">
      <c r="A1382" s="102" t="s">
        <v>5463</v>
      </c>
      <c r="B1382" s="103" t="s">
        <v>5974</v>
      </c>
      <c r="C1382" s="104" t="s">
        <v>1781</v>
      </c>
      <c r="D1382" s="104" t="s">
        <v>1782</v>
      </c>
      <c r="E1382" s="104" t="s">
        <v>1783</v>
      </c>
      <c r="F1382" s="104" t="s">
        <v>1797</v>
      </c>
      <c r="G1382" s="104" t="s">
        <v>62</v>
      </c>
      <c r="H1382" s="103">
        <v>10</v>
      </c>
      <c r="I1382" s="105">
        <v>590000000</v>
      </c>
      <c r="J1382" s="105" t="s">
        <v>5</v>
      </c>
      <c r="K1382" s="104" t="s">
        <v>1740</v>
      </c>
      <c r="L1382" s="105" t="s">
        <v>67</v>
      </c>
      <c r="M1382" s="104" t="s">
        <v>54</v>
      </c>
      <c r="N1382" s="104" t="s">
        <v>1938</v>
      </c>
      <c r="O1382" s="104" t="s">
        <v>56</v>
      </c>
      <c r="P1382" s="105" t="s">
        <v>548</v>
      </c>
      <c r="Q1382" s="104" t="s">
        <v>365</v>
      </c>
      <c r="R1382" s="106">
        <v>400</v>
      </c>
      <c r="S1382" s="106">
        <v>143</v>
      </c>
      <c r="T1382" s="107">
        <f t="shared" si="148"/>
        <v>57200</v>
      </c>
      <c r="U1382" s="107">
        <f t="shared" si="149"/>
        <v>64064.000000000007</v>
      </c>
      <c r="V1382" s="108" t="s">
        <v>777</v>
      </c>
      <c r="W1382" s="112">
        <v>2016</v>
      </c>
      <c r="X1382" s="103"/>
    </row>
    <row r="1383" spans="1:24" s="6" customFormat="1" ht="50.1" customHeight="1">
      <c r="A1383" s="102" t="s">
        <v>5464</v>
      </c>
      <c r="B1383" s="103" t="s">
        <v>5974</v>
      </c>
      <c r="C1383" s="104" t="s">
        <v>1781</v>
      </c>
      <c r="D1383" s="104" t="s">
        <v>1782</v>
      </c>
      <c r="E1383" s="104" t="s">
        <v>1783</v>
      </c>
      <c r="F1383" s="104" t="s">
        <v>1826</v>
      </c>
      <c r="G1383" s="104" t="s">
        <v>62</v>
      </c>
      <c r="H1383" s="103">
        <v>10</v>
      </c>
      <c r="I1383" s="105">
        <v>590000000</v>
      </c>
      <c r="J1383" s="105" t="s">
        <v>5</v>
      </c>
      <c r="K1383" s="104" t="s">
        <v>1740</v>
      </c>
      <c r="L1383" s="105" t="s">
        <v>67</v>
      </c>
      <c r="M1383" s="104" t="s">
        <v>54</v>
      </c>
      <c r="N1383" s="104" t="s">
        <v>1938</v>
      </c>
      <c r="O1383" s="104" t="s">
        <v>56</v>
      </c>
      <c r="P1383" s="105" t="s">
        <v>548</v>
      </c>
      <c r="Q1383" s="104" t="s">
        <v>365</v>
      </c>
      <c r="R1383" s="106">
        <v>50</v>
      </c>
      <c r="S1383" s="106">
        <v>145.6</v>
      </c>
      <c r="T1383" s="107">
        <f t="shared" si="148"/>
        <v>7280</v>
      </c>
      <c r="U1383" s="107">
        <f t="shared" si="149"/>
        <v>8153.6</v>
      </c>
      <c r="V1383" s="108" t="s">
        <v>777</v>
      </c>
      <c r="W1383" s="112">
        <v>2016</v>
      </c>
      <c r="X1383" s="103"/>
    </row>
    <row r="1384" spans="1:24" s="6" customFormat="1" ht="50.1" customHeight="1">
      <c r="A1384" s="102" t="s">
        <v>5465</v>
      </c>
      <c r="B1384" s="103" t="s">
        <v>5974</v>
      </c>
      <c r="C1384" s="104" t="s">
        <v>1901</v>
      </c>
      <c r="D1384" s="104" t="s">
        <v>1782</v>
      </c>
      <c r="E1384" s="104" t="s">
        <v>1902</v>
      </c>
      <c r="F1384" s="104" t="s">
        <v>1903</v>
      </c>
      <c r="G1384" s="104" t="s">
        <v>62</v>
      </c>
      <c r="H1384" s="103">
        <v>10</v>
      </c>
      <c r="I1384" s="105">
        <v>590000000</v>
      </c>
      <c r="J1384" s="105" t="s">
        <v>5</v>
      </c>
      <c r="K1384" s="104" t="s">
        <v>1740</v>
      </c>
      <c r="L1384" s="105" t="s">
        <v>67</v>
      </c>
      <c r="M1384" s="104" t="s">
        <v>54</v>
      </c>
      <c r="N1384" s="104" t="s">
        <v>1938</v>
      </c>
      <c r="O1384" s="104" t="s">
        <v>56</v>
      </c>
      <c r="P1384" s="105">
        <v>166</v>
      </c>
      <c r="Q1384" s="104" t="s">
        <v>1204</v>
      </c>
      <c r="R1384" s="106">
        <v>80</v>
      </c>
      <c r="S1384" s="106">
        <v>250</v>
      </c>
      <c r="T1384" s="107">
        <f t="shared" si="148"/>
        <v>20000</v>
      </c>
      <c r="U1384" s="107">
        <f t="shared" si="149"/>
        <v>22400.000000000004</v>
      </c>
      <c r="V1384" s="108" t="s">
        <v>777</v>
      </c>
      <c r="W1384" s="112">
        <v>2016</v>
      </c>
      <c r="X1384" s="103"/>
    </row>
    <row r="1385" spans="1:24" s="6" customFormat="1" ht="50.1" customHeight="1">
      <c r="A1385" s="102" t="s">
        <v>5466</v>
      </c>
      <c r="B1385" s="103" t="s">
        <v>5974</v>
      </c>
      <c r="C1385" s="104" t="s">
        <v>1781</v>
      </c>
      <c r="D1385" s="104" t="s">
        <v>1782</v>
      </c>
      <c r="E1385" s="104" t="s">
        <v>1783</v>
      </c>
      <c r="F1385" s="104" t="s">
        <v>1904</v>
      </c>
      <c r="G1385" s="104" t="s">
        <v>62</v>
      </c>
      <c r="H1385" s="103">
        <v>10</v>
      </c>
      <c r="I1385" s="105">
        <v>590000000</v>
      </c>
      <c r="J1385" s="105" t="s">
        <v>5</v>
      </c>
      <c r="K1385" s="104" t="s">
        <v>1740</v>
      </c>
      <c r="L1385" s="105" t="s">
        <v>67</v>
      </c>
      <c r="M1385" s="104" t="s">
        <v>54</v>
      </c>
      <c r="N1385" s="104" t="s">
        <v>1938</v>
      </c>
      <c r="O1385" s="104" t="s">
        <v>56</v>
      </c>
      <c r="P1385" s="105">
        <v>778</v>
      </c>
      <c r="Q1385" s="104" t="s">
        <v>365</v>
      </c>
      <c r="R1385" s="106">
        <v>22</v>
      </c>
      <c r="S1385" s="106">
        <v>11700</v>
      </c>
      <c r="T1385" s="107">
        <f t="shared" si="148"/>
        <v>257400</v>
      </c>
      <c r="U1385" s="107">
        <f t="shared" si="149"/>
        <v>288288</v>
      </c>
      <c r="V1385" s="108" t="s">
        <v>777</v>
      </c>
      <c r="W1385" s="112">
        <v>2016</v>
      </c>
      <c r="X1385" s="103"/>
    </row>
    <row r="1386" spans="1:24" s="6" customFormat="1" ht="50.1" customHeight="1">
      <c r="A1386" s="102" t="s">
        <v>5467</v>
      </c>
      <c r="B1386" s="103" t="s">
        <v>5974</v>
      </c>
      <c r="C1386" s="104" t="s">
        <v>2673</v>
      </c>
      <c r="D1386" s="109" t="s">
        <v>2674</v>
      </c>
      <c r="E1386" s="103" t="s">
        <v>2675</v>
      </c>
      <c r="F1386" s="110" t="s">
        <v>2676</v>
      </c>
      <c r="G1386" s="103" t="s">
        <v>4</v>
      </c>
      <c r="H1386" s="103">
        <v>0</v>
      </c>
      <c r="I1386" s="111">
        <v>590000000</v>
      </c>
      <c r="J1386" s="105" t="s">
        <v>5</v>
      </c>
      <c r="K1386" s="105" t="s">
        <v>4227</v>
      </c>
      <c r="L1386" s="112" t="s">
        <v>5</v>
      </c>
      <c r="M1386" s="110" t="s">
        <v>201</v>
      </c>
      <c r="N1386" s="103" t="s">
        <v>2371</v>
      </c>
      <c r="O1386" s="111" t="s">
        <v>1946</v>
      </c>
      <c r="P1386" s="219" t="s">
        <v>1602</v>
      </c>
      <c r="Q1386" s="110" t="s">
        <v>2372</v>
      </c>
      <c r="R1386" s="134" t="s">
        <v>543</v>
      </c>
      <c r="S1386" s="110" t="s">
        <v>2677</v>
      </c>
      <c r="T1386" s="107">
        <f t="shared" si="148"/>
        <v>8000</v>
      </c>
      <c r="U1386" s="107">
        <f t="shared" si="149"/>
        <v>8960</v>
      </c>
      <c r="V1386" s="110"/>
      <c r="W1386" s="112">
        <v>2016</v>
      </c>
      <c r="X1386" s="103"/>
    </row>
    <row r="1387" spans="1:24" s="6" customFormat="1" ht="50.1" customHeight="1">
      <c r="A1387" s="102" t="s">
        <v>5468</v>
      </c>
      <c r="B1387" s="103" t="s">
        <v>5974</v>
      </c>
      <c r="C1387" s="104" t="s">
        <v>1200</v>
      </c>
      <c r="D1387" s="104" t="s">
        <v>1201</v>
      </c>
      <c r="E1387" s="104" t="s">
        <v>1202</v>
      </c>
      <c r="F1387" s="104" t="s">
        <v>1203</v>
      </c>
      <c r="G1387" s="104" t="s">
        <v>4</v>
      </c>
      <c r="H1387" s="103">
        <v>0</v>
      </c>
      <c r="I1387" s="105">
        <v>590000000</v>
      </c>
      <c r="J1387" s="105" t="s">
        <v>5</v>
      </c>
      <c r="K1387" s="104" t="s">
        <v>866</v>
      </c>
      <c r="L1387" s="104" t="s">
        <v>5</v>
      </c>
      <c r="M1387" s="104" t="s">
        <v>54</v>
      </c>
      <c r="N1387" s="104" t="s">
        <v>1053</v>
      </c>
      <c r="O1387" s="104" t="s">
        <v>35</v>
      </c>
      <c r="P1387" s="105">
        <v>166</v>
      </c>
      <c r="Q1387" s="104" t="s">
        <v>1204</v>
      </c>
      <c r="R1387" s="106">
        <v>25</v>
      </c>
      <c r="S1387" s="106">
        <v>1839.9999999999998</v>
      </c>
      <c r="T1387" s="107">
        <f t="shared" si="148"/>
        <v>45999.999999999993</v>
      </c>
      <c r="U1387" s="107">
        <f t="shared" si="149"/>
        <v>51520</v>
      </c>
      <c r="V1387" s="108"/>
      <c r="W1387" s="112">
        <v>2016</v>
      </c>
      <c r="X1387" s="103"/>
    </row>
    <row r="1388" spans="1:24" s="6" customFormat="1" ht="50.1" customHeight="1">
      <c r="A1388" s="102" t="s">
        <v>5469</v>
      </c>
      <c r="B1388" s="103" t="s">
        <v>5974</v>
      </c>
      <c r="C1388" s="103" t="s">
        <v>3380</v>
      </c>
      <c r="D1388" s="104" t="s">
        <v>3381</v>
      </c>
      <c r="E1388" s="103" t="s">
        <v>3382</v>
      </c>
      <c r="F1388" s="103" t="s">
        <v>3383</v>
      </c>
      <c r="G1388" s="118" t="s">
        <v>4</v>
      </c>
      <c r="H1388" s="103">
        <v>0</v>
      </c>
      <c r="I1388" s="118" t="s">
        <v>13</v>
      </c>
      <c r="J1388" s="112" t="s">
        <v>5</v>
      </c>
      <c r="K1388" s="112" t="s">
        <v>4232</v>
      </c>
      <c r="L1388" s="112" t="s">
        <v>2932</v>
      </c>
      <c r="M1388" s="118" t="s">
        <v>144</v>
      </c>
      <c r="N1388" s="112" t="s">
        <v>2942</v>
      </c>
      <c r="O1388" s="112" t="s">
        <v>146</v>
      </c>
      <c r="P1388" s="112" t="s">
        <v>871</v>
      </c>
      <c r="Q1388" s="112" t="s">
        <v>57</v>
      </c>
      <c r="R1388" s="103">
        <v>14</v>
      </c>
      <c r="S1388" s="139">
        <v>11500</v>
      </c>
      <c r="T1388" s="107">
        <f t="shared" si="148"/>
        <v>161000</v>
      </c>
      <c r="U1388" s="107">
        <f t="shared" si="149"/>
        <v>180320.00000000003</v>
      </c>
      <c r="V1388" s="158"/>
      <c r="W1388" s="112">
        <v>2016</v>
      </c>
      <c r="X1388" s="158"/>
    </row>
    <row r="1389" spans="1:24" s="6" customFormat="1" ht="50.1" customHeight="1">
      <c r="A1389" s="102" t="s">
        <v>5470</v>
      </c>
      <c r="B1389" s="103" t="s">
        <v>5974</v>
      </c>
      <c r="C1389" s="103" t="s">
        <v>3380</v>
      </c>
      <c r="D1389" s="104" t="s">
        <v>3381</v>
      </c>
      <c r="E1389" s="103" t="s">
        <v>3382</v>
      </c>
      <c r="F1389" s="103" t="s">
        <v>3384</v>
      </c>
      <c r="G1389" s="118" t="s">
        <v>4</v>
      </c>
      <c r="H1389" s="103">
        <v>0</v>
      </c>
      <c r="I1389" s="118" t="s">
        <v>13</v>
      </c>
      <c r="J1389" s="112" t="s">
        <v>5</v>
      </c>
      <c r="K1389" s="112" t="s">
        <v>4232</v>
      </c>
      <c r="L1389" s="112" t="s">
        <v>2932</v>
      </c>
      <c r="M1389" s="118" t="s">
        <v>144</v>
      </c>
      <c r="N1389" s="112" t="s">
        <v>2942</v>
      </c>
      <c r="O1389" s="112" t="s">
        <v>146</v>
      </c>
      <c r="P1389" s="112" t="s">
        <v>871</v>
      </c>
      <c r="Q1389" s="112" t="s">
        <v>57</v>
      </c>
      <c r="R1389" s="103">
        <v>7</v>
      </c>
      <c r="S1389" s="139">
        <v>8000</v>
      </c>
      <c r="T1389" s="107">
        <f t="shared" si="148"/>
        <v>56000</v>
      </c>
      <c r="U1389" s="107">
        <f t="shared" si="149"/>
        <v>62720.000000000007</v>
      </c>
      <c r="V1389" s="118"/>
      <c r="W1389" s="112">
        <v>2016</v>
      </c>
      <c r="X1389" s="118"/>
    </row>
    <row r="1390" spans="1:24" s="6" customFormat="1" ht="50.1" customHeight="1">
      <c r="A1390" s="102" t="s">
        <v>5471</v>
      </c>
      <c r="B1390" s="103" t="s">
        <v>5974</v>
      </c>
      <c r="C1390" s="104" t="s">
        <v>1815</v>
      </c>
      <c r="D1390" s="104" t="s">
        <v>1816</v>
      </c>
      <c r="E1390" s="104" t="s">
        <v>1809</v>
      </c>
      <c r="F1390" s="104" t="s">
        <v>1817</v>
      </c>
      <c r="G1390" s="104" t="s">
        <v>62</v>
      </c>
      <c r="H1390" s="103">
        <v>10</v>
      </c>
      <c r="I1390" s="105">
        <v>590000000</v>
      </c>
      <c r="J1390" s="105" t="s">
        <v>5</v>
      </c>
      <c r="K1390" s="104" t="s">
        <v>1740</v>
      </c>
      <c r="L1390" s="105" t="s">
        <v>67</v>
      </c>
      <c r="M1390" s="104" t="s">
        <v>54</v>
      </c>
      <c r="N1390" s="104" t="s">
        <v>1938</v>
      </c>
      <c r="O1390" s="104" t="s">
        <v>56</v>
      </c>
      <c r="P1390" s="105" t="s">
        <v>871</v>
      </c>
      <c r="Q1390" s="104" t="s">
        <v>57</v>
      </c>
      <c r="R1390" s="106">
        <v>30</v>
      </c>
      <c r="S1390" s="106">
        <v>87.1</v>
      </c>
      <c r="T1390" s="107">
        <f t="shared" si="148"/>
        <v>2613</v>
      </c>
      <c r="U1390" s="107">
        <f t="shared" si="149"/>
        <v>2926.5600000000004</v>
      </c>
      <c r="V1390" s="108" t="s">
        <v>777</v>
      </c>
      <c r="W1390" s="112">
        <v>2016</v>
      </c>
      <c r="X1390" s="103"/>
    </row>
    <row r="1391" spans="1:24" s="6" customFormat="1" ht="50.1" customHeight="1">
      <c r="A1391" s="102" t="s">
        <v>5472</v>
      </c>
      <c r="B1391" s="103" t="s">
        <v>5974</v>
      </c>
      <c r="C1391" s="104" t="s">
        <v>1958</v>
      </c>
      <c r="D1391" s="104" t="s">
        <v>1959</v>
      </c>
      <c r="E1391" s="104" t="s">
        <v>1960</v>
      </c>
      <c r="F1391" s="104" t="s">
        <v>1961</v>
      </c>
      <c r="G1391" s="104" t="s">
        <v>4</v>
      </c>
      <c r="H1391" s="103">
        <v>0</v>
      </c>
      <c r="I1391" s="105">
        <v>590000000</v>
      </c>
      <c r="J1391" s="105" t="s">
        <v>5</v>
      </c>
      <c r="K1391" s="104" t="s">
        <v>78</v>
      </c>
      <c r="L1391" s="105" t="s">
        <v>67</v>
      </c>
      <c r="M1391" s="104" t="s">
        <v>54</v>
      </c>
      <c r="N1391" s="104" t="s">
        <v>1945</v>
      </c>
      <c r="O1391" s="104" t="s">
        <v>1946</v>
      </c>
      <c r="P1391" s="105">
        <v>166</v>
      </c>
      <c r="Q1391" s="104" t="s">
        <v>1204</v>
      </c>
      <c r="R1391" s="106">
        <v>550</v>
      </c>
      <c r="S1391" s="106">
        <v>157</v>
      </c>
      <c r="T1391" s="107">
        <f t="shared" si="148"/>
        <v>86350</v>
      </c>
      <c r="U1391" s="107">
        <f t="shared" si="149"/>
        <v>96712.000000000015</v>
      </c>
      <c r="V1391" s="108"/>
      <c r="W1391" s="112">
        <v>2016</v>
      </c>
      <c r="X1391" s="103"/>
    </row>
    <row r="1392" spans="1:24" s="6" customFormat="1" ht="50.1" customHeight="1">
      <c r="A1392" s="102" t="s">
        <v>5473</v>
      </c>
      <c r="B1392" s="103" t="s">
        <v>5974</v>
      </c>
      <c r="C1392" s="104" t="s">
        <v>1962</v>
      </c>
      <c r="D1392" s="104" t="s">
        <v>1959</v>
      </c>
      <c r="E1392" s="104" t="s">
        <v>1963</v>
      </c>
      <c r="F1392" s="104" t="s">
        <v>1964</v>
      </c>
      <c r="G1392" s="104" t="s">
        <v>4</v>
      </c>
      <c r="H1392" s="103">
        <v>0</v>
      </c>
      <c r="I1392" s="105">
        <v>590000000</v>
      </c>
      <c r="J1392" s="105" t="s">
        <v>5</v>
      </c>
      <c r="K1392" s="104" t="s">
        <v>78</v>
      </c>
      <c r="L1392" s="105" t="s">
        <v>67</v>
      </c>
      <c r="M1392" s="104" t="s">
        <v>54</v>
      </c>
      <c r="N1392" s="104" t="s">
        <v>1945</v>
      </c>
      <c r="O1392" s="104" t="s">
        <v>1946</v>
      </c>
      <c r="P1392" s="105">
        <v>166</v>
      </c>
      <c r="Q1392" s="104" t="s">
        <v>1204</v>
      </c>
      <c r="R1392" s="106">
        <v>20</v>
      </c>
      <c r="S1392" s="106">
        <v>157</v>
      </c>
      <c r="T1392" s="107">
        <f t="shared" si="148"/>
        <v>3140</v>
      </c>
      <c r="U1392" s="107">
        <f t="shared" si="149"/>
        <v>3516.8</v>
      </c>
      <c r="V1392" s="108"/>
      <c r="W1392" s="112">
        <v>2016</v>
      </c>
      <c r="X1392" s="103"/>
    </row>
    <row r="1393" spans="1:44" s="6" customFormat="1" ht="50.1" customHeight="1">
      <c r="A1393" s="102" t="s">
        <v>5474</v>
      </c>
      <c r="B1393" s="103" t="s">
        <v>5974</v>
      </c>
      <c r="C1393" s="104" t="s">
        <v>2066</v>
      </c>
      <c r="D1393" s="104" t="s">
        <v>2067</v>
      </c>
      <c r="E1393" s="104" t="s">
        <v>2068</v>
      </c>
      <c r="F1393" s="104" t="s">
        <v>2069</v>
      </c>
      <c r="G1393" s="104" t="s">
        <v>4</v>
      </c>
      <c r="H1393" s="103">
        <v>0</v>
      </c>
      <c r="I1393" s="105">
        <v>590000000</v>
      </c>
      <c r="J1393" s="105" t="s">
        <v>5</v>
      </c>
      <c r="K1393" s="104" t="s">
        <v>2055</v>
      </c>
      <c r="L1393" s="105" t="s">
        <v>67</v>
      </c>
      <c r="M1393" s="104" t="s">
        <v>54</v>
      </c>
      <c r="N1393" s="104" t="s">
        <v>1945</v>
      </c>
      <c r="O1393" s="104" t="s">
        <v>1946</v>
      </c>
      <c r="P1393" s="105">
        <v>112</v>
      </c>
      <c r="Q1393" s="104" t="s">
        <v>1957</v>
      </c>
      <c r="R1393" s="106">
        <v>5000</v>
      </c>
      <c r="S1393" s="106">
        <v>245</v>
      </c>
      <c r="T1393" s="107">
        <f t="shared" si="148"/>
        <v>1225000</v>
      </c>
      <c r="U1393" s="107">
        <f t="shared" si="149"/>
        <v>1372000.0000000002</v>
      </c>
      <c r="V1393" s="108"/>
      <c r="W1393" s="112">
        <v>2016</v>
      </c>
      <c r="X1393" s="103"/>
    </row>
    <row r="1394" spans="1:44" ht="50.1" customHeight="1">
      <c r="A1394" s="102" t="s">
        <v>5475</v>
      </c>
      <c r="B1394" s="103" t="s">
        <v>5974</v>
      </c>
      <c r="C1394" s="104" t="s">
        <v>1067</v>
      </c>
      <c r="D1394" s="104" t="s">
        <v>1068</v>
      </c>
      <c r="E1394" s="104" t="s">
        <v>1065</v>
      </c>
      <c r="F1394" s="104" t="s">
        <v>1069</v>
      </c>
      <c r="G1394" s="103" t="s">
        <v>4</v>
      </c>
      <c r="H1394" s="103">
        <v>0</v>
      </c>
      <c r="I1394" s="112">
        <v>590000000</v>
      </c>
      <c r="J1394" s="112" t="s">
        <v>5</v>
      </c>
      <c r="K1394" s="103" t="s">
        <v>866</v>
      </c>
      <c r="L1394" s="103" t="s">
        <v>5</v>
      </c>
      <c r="M1394" s="103" t="s">
        <v>54</v>
      </c>
      <c r="N1394" s="103" t="s">
        <v>1059</v>
      </c>
      <c r="O1394" s="103" t="s">
        <v>532</v>
      </c>
      <c r="P1394" s="112">
        <v>796</v>
      </c>
      <c r="Q1394" s="103" t="s">
        <v>57</v>
      </c>
      <c r="R1394" s="106">
        <v>25</v>
      </c>
      <c r="S1394" s="106">
        <v>459.99999999999994</v>
      </c>
      <c r="T1394" s="107">
        <v>0</v>
      </c>
      <c r="U1394" s="107">
        <f>T1394*1.12</f>
        <v>0</v>
      </c>
      <c r="V1394" s="108"/>
      <c r="W1394" s="112">
        <v>2016</v>
      </c>
      <c r="X1394" s="103">
        <v>18.190000000000001</v>
      </c>
    </row>
    <row r="1395" spans="1:44" ht="50.1" customHeight="1">
      <c r="A1395" s="102" t="s">
        <v>7369</v>
      </c>
      <c r="B1395" s="103" t="s">
        <v>5974</v>
      </c>
      <c r="C1395" s="104" t="s">
        <v>1067</v>
      </c>
      <c r="D1395" s="104" t="s">
        <v>1068</v>
      </c>
      <c r="E1395" s="104" t="s">
        <v>1065</v>
      </c>
      <c r="F1395" s="104" t="s">
        <v>1069</v>
      </c>
      <c r="G1395" s="103" t="s">
        <v>4</v>
      </c>
      <c r="H1395" s="103">
        <v>0</v>
      </c>
      <c r="I1395" s="112">
        <v>590000000</v>
      </c>
      <c r="J1395" s="112" t="s">
        <v>5</v>
      </c>
      <c r="K1395" s="103" t="s">
        <v>866</v>
      </c>
      <c r="L1395" s="103" t="s">
        <v>5</v>
      </c>
      <c r="M1395" s="103" t="s">
        <v>54</v>
      </c>
      <c r="N1395" s="103" t="s">
        <v>1059</v>
      </c>
      <c r="O1395" s="103" t="s">
        <v>532</v>
      </c>
      <c r="P1395" s="112">
        <v>796</v>
      </c>
      <c r="Q1395" s="103" t="s">
        <v>57</v>
      </c>
      <c r="R1395" s="106">
        <v>50</v>
      </c>
      <c r="S1395" s="106">
        <v>722</v>
      </c>
      <c r="T1395" s="107">
        <f>R1395*S1395</f>
        <v>36100</v>
      </c>
      <c r="U1395" s="107">
        <f>T1395*1.12</f>
        <v>40432.000000000007</v>
      </c>
      <c r="V1395" s="108"/>
      <c r="W1395" s="112">
        <v>2016</v>
      </c>
      <c r="X1395" s="103"/>
    </row>
    <row r="1396" spans="1:44" s="6" customFormat="1" ht="50.1" customHeight="1">
      <c r="A1396" s="102" t="s">
        <v>5476</v>
      </c>
      <c r="B1396" s="103" t="s">
        <v>5974</v>
      </c>
      <c r="C1396" s="104" t="s">
        <v>1067</v>
      </c>
      <c r="D1396" s="104" t="s">
        <v>1068</v>
      </c>
      <c r="E1396" s="104" t="s">
        <v>1065</v>
      </c>
      <c r="F1396" s="104" t="s">
        <v>1074</v>
      </c>
      <c r="G1396" s="104" t="s">
        <v>4</v>
      </c>
      <c r="H1396" s="103">
        <v>0</v>
      </c>
      <c r="I1396" s="105">
        <v>590000000</v>
      </c>
      <c r="J1396" s="105" t="s">
        <v>5</v>
      </c>
      <c r="K1396" s="104" t="s">
        <v>866</v>
      </c>
      <c r="L1396" s="104" t="s">
        <v>5</v>
      </c>
      <c r="M1396" s="104" t="s">
        <v>54</v>
      </c>
      <c r="N1396" s="104" t="s">
        <v>1073</v>
      </c>
      <c r="O1396" s="104" t="s">
        <v>532</v>
      </c>
      <c r="P1396" s="105" t="s">
        <v>871</v>
      </c>
      <c r="Q1396" s="104" t="s">
        <v>57</v>
      </c>
      <c r="R1396" s="106">
        <v>20</v>
      </c>
      <c r="S1396" s="106">
        <v>4024.9999999999995</v>
      </c>
      <c r="T1396" s="107">
        <f t="shared" si="148"/>
        <v>80499.999999999985</v>
      </c>
      <c r="U1396" s="107">
        <f t="shared" si="149"/>
        <v>90159.999999999985</v>
      </c>
      <c r="V1396" s="108"/>
      <c r="W1396" s="112">
        <v>2016</v>
      </c>
      <c r="X1396" s="103"/>
    </row>
    <row r="1397" spans="1:44" s="6" customFormat="1" ht="50.1" customHeight="1">
      <c r="A1397" s="102" t="s">
        <v>5477</v>
      </c>
      <c r="B1397" s="103" t="s">
        <v>5974</v>
      </c>
      <c r="C1397" s="104" t="s">
        <v>1067</v>
      </c>
      <c r="D1397" s="104" t="s">
        <v>1068</v>
      </c>
      <c r="E1397" s="104" t="s">
        <v>1065</v>
      </c>
      <c r="F1397" s="104" t="s">
        <v>1075</v>
      </c>
      <c r="G1397" s="104" t="s">
        <v>4</v>
      </c>
      <c r="H1397" s="103">
        <v>0</v>
      </c>
      <c r="I1397" s="105">
        <v>590000000</v>
      </c>
      <c r="J1397" s="105" t="s">
        <v>5</v>
      </c>
      <c r="K1397" s="104" t="s">
        <v>866</v>
      </c>
      <c r="L1397" s="104" t="s">
        <v>5</v>
      </c>
      <c r="M1397" s="104" t="s">
        <v>54</v>
      </c>
      <c r="N1397" s="104" t="s">
        <v>1073</v>
      </c>
      <c r="O1397" s="104" t="s">
        <v>532</v>
      </c>
      <c r="P1397" s="105" t="s">
        <v>871</v>
      </c>
      <c r="Q1397" s="104" t="s">
        <v>57</v>
      </c>
      <c r="R1397" s="106">
        <v>20</v>
      </c>
      <c r="S1397" s="106">
        <v>4024.9999999999995</v>
      </c>
      <c r="T1397" s="107">
        <f t="shared" si="148"/>
        <v>80499.999999999985</v>
      </c>
      <c r="U1397" s="107">
        <f t="shared" si="149"/>
        <v>90159.999999999985</v>
      </c>
      <c r="V1397" s="108"/>
      <c r="W1397" s="112">
        <v>2016</v>
      </c>
      <c r="X1397" s="103"/>
    </row>
    <row r="1398" spans="1:44" s="6" customFormat="1" ht="50.1" customHeight="1">
      <c r="A1398" s="102" t="s">
        <v>5478</v>
      </c>
      <c r="B1398" s="103" t="s">
        <v>5974</v>
      </c>
      <c r="C1398" s="104" t="s">
        <v>1067</v>
      </c>
      <c r="D1398" s="104" t="s">
        <v>1068</v>
      </c>
      <c r="E1398" s="104" t="s">
        <v>1065</v>
      </c>
      <c r="F1398" s="104" t="s">
        <v>1076</v>
      </c>
      <c r="G1398" s="104" t="s">
        <v>4</v>
      </c>
      <c r="H1398" s="103">
        <v>0</v>
      </c>
      <c r="I1398" s="105">
        <v>590000000</v>
      </c>
      <c r="J1398" s="105" t="s">
        <v>5</v>
      </c>
      <c r="K1398" s="104" t="s">
        <v>866</v>
      </c>
      <c r="L1398" s="104" t="s">
        <v>5</v>
      </c>
      <c r="M1398" s="104" t="s">
        <v>54</v>
      </c>
      <c r="N1398" s="104" t="s">
        <v>1073</v>
      </c>
      <c r="O1398" s="104" t="s">
        <v>532</v>
      </c>
      <c r="P1398" s="105" t="s">
        <v>871</v>
      </c>
      <c r="Q1398" s="104" t="s">
        <v>57</v>
      </c>
      <c r="R1398" s="106">
        <v>20</v>
      </c>
      <c r="S1398" s="106">
        <v>4024.9999999999995</v>
      </c>
      <c r="T1398" s="107">
        <f t="shared" si="148"/>
        <v>80499.999999999985</v>
      </c>
      <c r="U1398" s="107">
        <f t="shared" si="149"/>
        <v>90159.999999999985</v>
      </c>
      <c r="V1398" s="108"/>
      <c r="W1398" s="112">
        <v>2016</v>
      </c>
      <c r="X1398" s="103"/>
    </row>
    <row r="1399" spans="1:44" s="6" customFormat="1" ht="50.1" customHeight="1">
      <c r="A1399" s="102" t="s">
        <v>5479</v>
      </c>
      <c r="B1399" s="103" t="s">
        <v>5974</v>
      </c>
      <c r="C1399" s="104" t="s">
        <v>1067</v>
      </c>
      <c r="D1399" s="104" t="s">
        <v>1068</v>
      </c>
      <c r="E1399" s="104" t="s">
        <v>1065</v>
      </c>
      <c r="F1399" s="104" t="s">
        <v>1082</v>
      </c>
      <c r="G1399" s="104" t="s">
        <v>4</v>
      </c>
      <c r="H1399" s="103">
        <v>0</v>
      </c>
      <c r="I1399" s="105">
        <v>590000000</v>
      </c>
      <c r="J1399" s="105" t="s">
        <v>5</v>
      </c>
      <c r="K1399" s="104" t="s">
        <v>866</v>
      </c>
      <c r="L1399" s="104" t="s">
        <v>5</v>
      </c>
      <c r="M1399" s="104" t="s">
        <v>54</v>
      </c>
      <c r="N1399" s="104" t="s">
        <v>1073</v>
      </c>
      <c r="O1399" s="104" t="s">
        <v>532</v>
      </c>
      <c r="P1399" s="105" t="s">
        <v>871</v>
      </c>
      <c r="Q1399" s="104" t="s">
        <v>57</v>
      </c>
      <c r="R1399" s="106">
        <v>15</v>
      </c>
      <c r="S1399" s="106">
        <v>4024.9999999999995</v>
      </c>
      <c r="T1399" s="107">
        <f t="shared" si="148"/>
        <v>60374.999999999993</v>
      </c>
      <c r="U1399" s="107">
        <f t="shared" si="149"/>
        <v>67620</v>
      </c>
      <c r="V1399" s="108"/>
      <c r="W1399" s="112">
        <v>2016</v>
      </c>
      <c r="X1399" s="103"/>
    </row>
    <row r="1400" spans="1:44" s="6" customFormat="1" ht="50.1" customHeight="1">
      <c r="A1400" s="102" t="s">
        <v>5480</v>
      </c>
      <c r="B1400" s="103" t="s">
        <v>5974</v>
      </c>
      <c r="C1400" s="104" t="s">
        <v>1127</v>
      </c>
      <c r="D1400" s="104" t="s">
        <v>1068</v>
      </c>
      <c r="E1400" s="104" t="s">
        <v>882</v>
      </c>
      <c r="F1400" s="104" t="s">
        <v>1128</v>
      </c>
      <c r="G1400" s="104" t="s">
        <v>4</v>
      </c>
      <c r="H1400" s="103">
        <v>0</v>
      </c>
      <c r="I1400" s="105">
        <v>590000000</v>
      </c>
      <c r="J1400" s="105" t="s">
        <v>5</v>
      </c>
      <c r="K1400" s="104" t="s">
        <v>866</v>
      </c>
      <c r="L1400" s="105" t="s">
        <v>67</v>
      </c>
      <c r="M1400" s="104" t="s">
        <v>54</v>
      </c>
      <c r="N1400" s="104" t="s">
        <v>1073</v>
      </c>
      <c r="O1400" s="216">
        <v>1</v>
      </c>
      <c r="P1400" s="105" t="s">
        <v>871</v>
      </c>
      <c r="Q1400" s="104" t="s">
        <v>57</v>
      </c>
      <c r="R1400" s="106">
        <v>20</v>
      </c>
      <c r="S1400" s="106">
        <v>3909.9999999999995</v>
      </c>
      <c r="T1400" s="107">
        <f t="shared" si="148"/>
        <v>78199.999999999985</v>
      </c>
      <c r="U1400" s="107">
        <f t="shared" si="149"/>
        <v>87583.999999999985</v>
      </c>
      <c r="V1400" s="108"/>
      <c r="W1400" s="112">
        <v>2016</v>
      </c>
      <c r="X1400" s="103"/>
    </row>
    <row r="1401" spans="1:44" s="29" customFormat="1" ht="50.1" customHeight="1">
      <c r="A1401" s="103" t="s">
        <v>5481</v>
      </c>
      <c r="B1401" s="103" t="s">
        <v>5974</v>
      </c>
      <c r="C1401" s="104" t="s">
        <v>1127</v>
      </c>
      <c r="D1401" s="104" t="s">
        <v>1068</v>
      </c>
      <c r="E1401" s="104" t="s">
        <v>882</v>
      </c>
      <c r="F1401" s="104" t="s">
        <v>1130</v>
      </c>
      <c r="G1401" s="103" t="s">
        <v>4</v>
      </c>
      <c r="H1401" s="103">
        <v>0</v>
      </c>
      <c r="I1401" s="112">
        <v>590000000</v>
      </c>
      <c r="J1401" s="112" t="s">
        <v>5</v>
      </c>
      <c r="K1401" s="103" t="s">
        <v>866</v>
      </c>
      <c r="L1401" s="112" t="s">
        <v>67</v>
      </c>
      <c r="M1401" s="103" t="s">
        <v>54</v>
      </c>
      <c r="N1401" s="103" t="s">
        <v>1073</v>
      </c>
      <c r="O1401" s="214" t="s">
        <v>35</v>
      </c>
      <c r="P1401" s="112">
        <v>796</v>
      </c>
      <c r="Q1401" s="103" t="s">
        <v>57</v>
      </c>
      <c r="R1401" s="106">
        <v>20</v>
      </c>
      <c r="S1401" s="106">
        <v>3909.9999999999995</v>
      </c>
      <c r="T1401" s="107">
        <v>0</v>
      </c>
      <c r="U1401" s="107">
        <f>T1401*1.12</f>
        <v>0</v>
      </c>
      <c r="V1401" s="215"/>
      <c r="W1401" s="112">
        <v>2016</v>
      </c>
      <c r="X1401" s="103">
        <v>19</v>
      </c>
      <c r="Y1401" s="27"/>
      <c r="Z1401" s="27"/>
      <c r="AA1401" s="27"/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/>
      <c r="AP1401" s="27"/>
      <c r="AQ1401" s="27"/>
      <c r="AR1401" s="27"/>
    </row>
    <row r="1402" spans="1:44" s="29" customFormat="1" ht="50.1" customHeight="1">
      <c r="A1402" s="103" t="s">
        <v>6806</v>
      </c>
      <c r="B1402" s="103" t="s">
        <v>5974</v>
      </c>
      <c r="C1402" s="104" t="s">
        <v>1127</v>
      </c>
      <c r="D1402" s="104" t="s">
        <v>1068</v>
      </c>
      <c r="E1402" s="104" t="s">
        <v>882</v>
      </c>
      <c r="F1402" s="104" t="s">
        <v>1130</v>
      </c>
      <c r="G1402" s="103" t="s">
        <v>4</v>
      </c>
      <c r="H1402" s="103">
        <v>0</v>
      </c>
      <c r="I1402" s="112">
        <v>590000000</v>
      </c>
      <c r="J1402" s="112" t="s">
        <v>5</v>
      </c>
      <c r="K1402" s="103" t="s">
        <v>866</v>
      </c>
      <c r="L1402" s="112" t="s">
        <v>67</v>
      </c>
      <c r="M1402" s="103" t="s">
        <v>54</v>
      </c>
      <c r="N1402" s="103" t="s">
        <v>1073</v>
      </c>
      <c r="O1402" s="214" t="s">
        <v>35</v>
      </c>
      <c r="P1402" s="112">
        <v>796</v>
      </c>
      <c r="Q1402" s="103" t="s">
        <v>57</v>
      </c>
      <c r="R1402" s="106">
        <v>20</v>
      </c>
      <c r="S1402" s="106">
        <v>10300</v>
      </c>
      <c r="T1402" s="107">
        <f>R1402*S1402</f>
        <v>206000</v>
      </c>
      <c r="U1402" s="107">
        <f>T1402*1.12</f>
        <v>230720.00000000003</v>
      </c>
      <c r="V1402" s="215"/>
      <c r="W1402" s="112">
        <v>2016</v>
      </c>
      <c r="X1402" s="103"/>
      <c r="Y1402" s="27"/>
      <c r="Z1402" s="27"/>
      <c r="AA1402" s="27"/>
      <c r="AB1402" s="27"/>
      <c r="AC1402" s="27"/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/>
      <c r="AP1402" s="27"/>
      <c r="AQ1402" s="27"/>
      <c r="AR1402" s="27"/>
    </row>
    <row r="1403" spans="1:44" s="29" customFormat="1" ht="50.1" customHeight="1">
      <c r="A1403" s="103" t="s">
        <v>5482</v>
      </c>
      <c r="B1403" s="103" t="s">
        <v>5974</v>
      </c>
      <c r="C1403" s="104" t="s">
        <v>1127</v>
      </c>
      <c r="D1403" s="104" t="s">
        <v>1068</v>
      </c>
      <c r="E1403" s="104" t="s">
        <v>882</v>
      </c>
      <c r="F1403" s="104" t="s">
        <v>1132</v>
      </c>
      <c r="G1403" s="103" t="s">
        <v>4</v>
      </c>
      <c r="H1403" s="103">
        <v>0</v>
      </c>
      <c r="I1403" s="112">
        <v>590000000</v>
      </c>
      <c r="J1403" s="112" t="s">
        <v>5</v>
      </c>
      <c r="K1403" s="103" t="s">
        <v>866</v>
      </c>
      <c r="L1403" s="112" t="s">
        <v>67</v>
      </c>
      <c r="M1403" s="103" t="s">
        <v>54</v>
      </c>
      <c r="N1403" s="103" t="s">
        <v>1073</v>
      </c>
      <c r="O1403" s="214" t="s">
        <v>35</v>
      </c>
      <c r="P1403" s="112">
        <v>796</v>
      </c>
      <c r="Q1403" s="103" t="s">
        <v>57</v>
      </c>
      <c r="R1403" s="106">
        <v>20</v>
      </c>
      <c r="S1403" s="106">
        <v>3909.9999999999995</v>
      </c>
      <c r="T1403" s="107">
        <v>0</v>
      </c>
      <c r="U1403" s="107">
        <f>T1403*1.12</f>
        <v>0</v>
      </c>
      <c r="V1403" s="215"/>
      <c r="W1403" s="112">
        <v>2016</v>
      </c>
      <c r="X1403" s="103">
        <v>19</v>
      </c>
      <c r="Y1403" s="27"/>
      <c r="Z1403" s="27"/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  <c r="AL1403" s="27"/>
      <c r="AM1403" s="27"/>
      <c r="AN1403" s="27"/>
      <c r="AO1403" s="27"/>
      <c r="AP1403" s="27"/>
      <c r="AQ1403" s="27"/>
      <c r="AR1403" s="27"/>
    </row>
    <row r="1404" spans="1:44" s="29" customFormat="1" ht="50.1" customHeight="1">
      <c r="A1404" s="103" t="s">
        <v>6809</v>
      </c>
      <c r="B1404" s="103" t="s">
        <v>5974</v>
      </c>
      <c r="C1404" s="104" t="s">
        <v>1127</v>
      </c>
      <c r="D1404" s="104" t="s">
        <v>1068</v>
      </c>
      <c r="E1404" s="104" t="s">
        <v>882</v>
      </c>
      <c r="F1404" s="104" t="s">
        <v>1132</v>
      </c>
      <c r="G1404" s="103" t="s">
        <v>4</v>
      </c>
      <c r="H1404" s="103">
        <v>0</v>
      </c>
      <c r="I1404" s="112">
        <v>590000000</v>
      </c>
      <c r="J1404" s="112" t="s">
        <v>5</v>
      </c>
      <c r="K1404" s="103" t="s">
        <v>866</v>
      </c>
      <c r="L1404" s="112" t="s">
        <v>67</v>
      </c>
      <c r="M1404" s="103" t="s">
        <v>54</v>
      </c>
      <c r="N1404" s="103" t="s">
        <v>1073</v>
      </c>
      <c r="O1404" s="214" t="s">
        <v>35</v>
      </c>
      <c r="P1404" s="112">
        <v>796</v>
      </c>
      <c r="Q1404" s="103" t="s">
        <v>57</v>
      </c>
      <c r="R1404" s="106">
        <v>20</v>
      </c>
      <c r="S1404" s="106">
        <v>10300</v>
      </c>
      <c r="T1404" s="107">
        <f>R1404*S1404</f>
        <v>206000</v>
      </c>
      <c r="U1404" s="107">
        <f>T1404*1.12</f>
        <v>230720.00000000003</v>
      </c>
      <c r="V1404" s="215"/>
      <c r="W1404" s="112">
        <v>2016</v>
      </c>
      <c r="X1404" s="103"/>
      <c r="Y1404" s="27"/>
      <c r="Z1404" s="27"/>
      <c r="AA1404" s="27"/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  <c r="AL1404" s="27"/>
      <c r="AM1404" s="27"/>
      <c r="AN1404" s="27"/>
      <c r="AO1404" s="27"/>
      <c r="AP1404" s="27"/>
      <c r="AQ1404" s="27"/>
      <c r="AR1404" s="27"/>
    </row>
    <row r="1405" spans="1:44" s="6" customFormat="1" ht="50.1" customHeight="1">
      <c r="A1405" s="102" t="s">
        <v>5483</v>
      </c>
      <c r="B1405" s="103" t="s">
        <v>5974</v>
      </c>
      <c r="C1405" s="104" t="s">
        <v>1127</v>
      </c>
      <c r="D1405" s="104" t="s">
        <v>1068</v>
      </c>
      <c r="E1405" s="104" t="s">
        <v>882</v>
      </c>
      <c r="F1405" s="104" t="s">
        <v>1135</v>
      </c>
      <c r="G1405" s="104" t="s">
        <v>4</v>
      </c>
      <c r="H1405" s="103">
        <v>0</v>
      </c>
      <c r="I1405" s="105">
        <v>590000000</v>
      </c>
      <c r="J1405" s="105" t="s">
        <v>5</v>
      </c>
      <c r="K1405" s="104" t="s">
        <v>866</v>
      </c>
      <c r="L1405" s="105" t="s">
        <v>67</v>
      </c>
      <c r="M1405" s="104" t="s">
        <v>54</v>
      </c>
      <c r="N1405" s="104" t="s">
        <v>1073</v>
      </c>
      <c r="O1405" s="216">
        <v>1</v>
      </c>
      <c r="P1405" s="105" t="s">
        <v>871</v>
      </c>
      <c r="Q1405" s="104" t="s">
        <v>57</v>
      </c>
      <c r="R1405" s="106">
        <v>15</v>
      </c>
      <c r="S1405" s="106">
        <v>3909.9999999999995</v>
      </c>
      <c r="T1405" s="107">
        <f t="shared" si="148"/>
        <v>58649.999999999993</v>
      </c>
      <c r="U1405" s="107">
        <f t="shared" si="149"/>
        <v>65688</v>
      </c>
      <c r="V1405" s="108"/>
      <c r="W1405" s="112">
        <v>2016</v>
      </c>
      <c r="X1405" s="103"/>
    </row>
    <row r="1406" spans="1:44" ht="50.1" customHeight="1">
      <c r="A1406" s="102" t="s">
        <v>5484</v>
      </c>
      <c r="B1406" s="103" t="s">
        <v>5974</v>
      </c>
      <c r="C1406" s="104" t="s">
        <v>1067</v>
      </c>
      <c r="D1406" s="104" t="s">
        <v>1068</v>
      </c>
      <c r="E1406" s="104" t="s">
        <v>1065</v>
      </c>
      <c r="F1406" s="104" t="s">
        <v>1142</v>
      </c>
      <c r="G1406" s="103" t="s">
        <v>4</v>
      </c>
      <c r="H1406" s="103">
        <v>0</v>
      </c>
      <c r="I1406" s="112">
        <v>590000000</v>
      </c>
      <c r="J1406" s="112" t="s">
        <v>5</v>
      </c>
      <c r="K1406" s="103" t="s">
        <v>866</v>
      </c>
      <c r="L1406" s="103" t="s">
        <v>5</v>
      </c>
      <c r="M1406" s="103" t="s">
        <v>54</v>
      </c>
      <c r="N1406" s="103" t="s">
        <v>1143</v>
      </c>
      <c r="O1406" s="103" t="s">
        <v>532</v>
      </c>
      <c r="P1406" s="112">
        <v>796</v>
      </c>
      <c r="Q1406" s="103" t="s">
        <v>57</v>
      </c>
      <c r="R1406" s="106">
        <v>20</v>
      </c>
      <c r="S1406" s="106">
        <v>2070</v>
      </c>
      <c r="T1406" s="107">
        <v>0</v>
      </c>
      <c r="U1406" s="107">
        <f>T1406*1.12</f>
        <v>0</v>
      </c>
      <c r="V1406" s="108"/>
      <c r="W1406" s="112">
        <v>2016</v>
      </c>
      <c r="X1406" s="103">
        <v>14.19</v>
      </c>
    </row>
    <row r="1407" spans="1:44" ht="50.1" customHeight="1">
      <c r="A1407" s="102" t="s">
        <v>7370</v>
      </c>
      <c r="B1407" s="103" t="s">
        <v>5974</v>
      </c>
      <c r="C1407" s="104" t="s">
        <v>1067</v>
      </c>
      <c r="D1407" s="104" t="s">
        <v>1068</v>
      </c>
      <c r="E1407" s="104" t="s">
        <v>1065</v>
      </c>
      <c r="F1407" s="104" t="s">
        <v>1142</v>
      </c>
      <c r="G1407" s="103" t="s">
        <v>4</v>
      </c>
      <c r="H1407" s="103">
        <v>0</v>
      </c>
      <c r="I1407" s="112">
        <v>590000000</v>
      </c>
      <c r="J1407" s="112" t="s">
        <v>5</v>
      </c>
      <c r="K1407" s="103" t="s">
        <v>866</v>
      </c>
      <c r="L1407" s="103" t="s">
        <v>5</v>
      </c>
      <c r="M1407" s="103" t="s">
        <v>54</v>
      </c>
      <c r="N1407" s="103" t="s">
        <v>1059</v>
      </c>
      <c r="O1407" s="103" t="s">
        <v>532</v>
      </c>
      <c r="P1407" s="112">
        <v>796</v>
      </c>
      <c r="Q1407" s="103" t="s">
        <v>57</v>
      </c>
      <c r="R1407" s="106">
        <v>20</v>
      </c>
      <c r="S1407" s="106">
        <v>2600</v>
      </c>
      <c r="T1407" s="107">
        <f>R1407*S1407</f>
        <v>52000</v>
      </c>
      <c r="U1407" s="107">
        <f>T1407*1.12</f>
        <v>58240.000000000007</v>
      </c>
      <c r="V1407" s="108"/>
      <c r="W1407" s="112">
        <v>2016</v>
      </c>
      <c r="X1407" s="103"/>
    </row>
    <row r="1408" spans="1:44" ht="50.1" customHeight="1">
      <c r="A1408" s="102" t="s">
        <v>5485</v>
      </c>
      <c r="B1408" s="103" t="s">
        <v>5974</v>
      </c>
      <c r="C1408" s="104" t="s">
        <v>1067</v>
      </c>
      <c r="D1408" s="104" t="s">
        <v>1068</v>
      </c>
      <c r="E1408" s="104" t="s">
        <v>1065</v>
      </c>
      <c r="F1408" s="104" t="s">
        <v>1144</v>
      </c>
      <c r="G1408" s="103" t="s">
        <v>4</v>
      </c>
      <c r="H1408" s="103">
        <v>0</v>
      </c>
      <c r="I1408" s="112">
        <v>590000000</v>
      </c>
      <c r="J1408" s="112" t="s">
        <v>5</v>
      </c>
      <c r="K1408" s="103" t="s">
        <v>866</v>
      </c>
      <c r="L1408" s="103" t="s">
        <v>5</v>
      </c>
      <c r="M1408" s="103" t="s">
        <v>54</v>
      </c>
      <c r="N1408" s="103" t="s">
        <v>1143</v>
      </c>
      <c r="O1408" s="103" t="s">
        <v>532</v>
      </c>
      <c r="P1408" s="112">
        <v>796</v>
      </c>
      <c r="Q1408" s="103" t="s">
        <v>57</v>
      </c>
      <c r="R1408" s="106">
        <v>10</v>
      </c>
      <c r="S1408" s="106">
        <v>2415</v>
      </c>
      <c r="T1408" s="107">
        <v>0</v>
      </c>
      <c r="U1408" s="107">
        <f>T1408*1.12</f>
        <v>0</v>
      </c>
      <c r="V1408" s="108"/>
      <c r="W1408" s="112">
        <v>2016</v>
      </c>
      <c r="X1408" s="103">
        <v>14.19</v>
      </c>
    </row>
    <row r="1409" spans="1:24" ht="50.1" customHeight="1">
      <c r="A1409" s="102" t="s">
        <v>7371</v>
      </c>
      <c r="B1409" s="103" t="s">
        <v>5974</v>
      </c>
      <c r="C1409" s="104" t="s">
        <v>1067</v>
      </c>
      <c r="D1409" s="104" t="s">
        <v>1068</v>
      </c>
      <c r="E1409" s="104" t="s">
        <v>1065</v>
      </c>
      <c r="F1409" s="104" t="s">
        <v>1144</v>
      </c>
      <c r="G1409" s="103" t="s">
        <v>4</v>
      </c>
      <c r="H1409" s="103">
        <v>0</v>
      </c>
      <c r="I1409" s="112">
        <v>590000000</v>
      </c>
      <c r="J1409" s="112" t="s">
        <v>5</v>
      </c>
      <c r="K1409" s="103" t="s">
        <v>866</v>
      </c>
      <c r="L1409" s="103" t="s">
        <v>5</v>
      </c>
      <c r="M1409" s="103" t="s">
        <v>54</v>
      </c>
      <c r="N1409" s="103" t="s">
        <v>1059</v>
      </c>
      <c r="O1409" s="103" t="s">
        <v>532</v>
      </c>
      <c r="P1409" s="112">
        <v>796</v>
      </c>
      <c r="Q1409" s="103" t="s">
        <v>57</v>
      </c>
      <c r="R1409" s="106">
        <v>10</v>
      </c>
      <c r="S1409" s="106">
        <v>3020</v>
      </c>
      <c r="T1409" s="107">
        <f>R1409*S1409</f>
        <v>30200</v>
      </c>
      <c r="U1409" s="107">
        <f>T1409*1.12</f>
        <v>33824</v>
      </c>
      <c r="V1409" s="108"/>
      <c r="W1409" s="112">
        <v>2016</v>
      </c>
      <c r="X1409" s="103"/>
    </row>
    <row r="1410" spans="1:24" s="6" customFormat="1" ht="50.1" customHeight="1">
      <c r="A1410" s="102" t="s">
        <v>5486</v>
      </c>
      <c r="B1410" s="103" t="s">
        <v>5974</v>
      </c>
      <c r="C1410" s="104" t="s">
        <v>1067</v>
      </c>
      <c r="D1410" s="104" t="s">
        <v>1068</v>
      </c>
      <c r="E1410" s="104" t="s">
        <v>1065</v>
      </c>
      <c r="F1410" s="104" t="s">
        <v>1153</v>
      </c>
      <c r="G1410" s="104" t="s">
        <v>4</v>
      </c>
      <c r="H1410" s="103">
        <v>0</v>
      </c>
      <c r="I1410" s="105">
        <v>590000000</v>
      </c>
      <c r="J1410" s="105" t="s">
        <v>5</v>
      </c>
      <c r="K1410" s="104" t="s">
        <v>866</v>
      </c>
      <c r="L1410" s="104" t="s">
        <v>5</v>
      </c>
      <c r="M1410" s="104" t="s">
        <v>54</v>
      </c>
      <c r="N1410" s="104" t="s">
        <v>1143</v>
      </c>
      <c r="O1410" s="104" t="s">
        <v>532</v>
      </c>
      <c r="P1410" s="105" t="s">
        <v>871</v>
      </c>
      <c r="Q1410" s="104" t="s">
        <v>57</v>
      </c>
      <c r="R1410" s="106">
        <v>10</v>
      </c>
      <c r="S1410" s="106">
        <v>2070</v>
      </c>
      <c r="T1410" s="107">
        <f t="shared" si="148"/>
        <v>20700</v>
      </c>
      <c r="U1410" s="107">
        <f t="shared" si="149"/>
        <v>23184.000000000004</v>
      </c>
      <c r="V1410" s="108"/>
      <c r="W1410" s="112">
        <v>2016</v>
      </c>
      <c r="X1410" s="103"/>
    </row>
    <row r="1411" spans="1:24" s="6" customFormat="1" ht="50.1" customHeight="1">
      <c r="A1411" s="102" t="s">
        <v>5487</v>
      </c>
      <c r="B1411" s="103" t="s">
        <v>5974</v>
      </c>
      <c r="C1411" s="104" t="s">
        <v>1127</v>
      </c>
      <c r="D1411" s="104" t="s">
        <v>1068</v>
      </c>
      <c r="E1411" s="104" t="s">
        <v>882</v>
      </c>
      <c r="F1411" s="104" t="s">
        <v>1159</v>
      </c>
      <c r="G1411" s="104" t="s">
        <v>4</v>
      </c>
      <c r="H1411" s="103">
        <v>0</v>
      </c>
      <c r="I1411" s="105">
        <v>590000000</v>
      </c>
      <c r="J1411" s="105" t="s">
        <v>5</v>
      </c>
      <c r="K1411" s="104" t="s">
        <v>866</v>
      </c>
      <c r="L1411" s="105" t="s">
        <v>67</v>
      </c>
      <c r="M1411" s="104" t="s">
        <v>54</v>
      </c>
      <c r="N1411" s="104" t="s">
        <v>870</v>
      </c>
      <c r="O1411" s="104" t="s">
        <v>146</v>
      </c>
      <c r="P1411" s="105" t="s">
        <v>871</v>
      </c>
      <c r="Q1411" s="104" t="s">
        <v>57</v>
      </c>
      <c r="R1411" s="106">
        <v>8</v>
      </c>
      <c r="S1411" s="106">
        <v>5741</v>
      </c>
      <c r="T1411" s="107">
        <f t="shared" si="148"/>
        <v>45928</v>
      </c>
      <c r="U1411" s="107">
        <f t="shared" si="149"/>
        <v>51439.360000000008</v>
      </c>
      <c r="V1411" s="108"/>
      <c r="W1411" s="112">
        <v>2016</v>
      </c>
      <c r="X1411" s="103"/>
    </row>
    <row r="1412" spans="1:24" ht="50.1" customHeight="1">
      <c r="A1412" s="102" t="s">
        <v>5488</v>
      </c>
      <c r="B1412" s="103" t="s">
        <v>5974</v>
      </c>
      <c r="C1412" s="104" t="s">
        <v>1067</v>
      </c>
      <c r="D1412" s="104" t="s">
        <v>1068</v>
      </c>
      <c r="E1412" s="104" t="s">
        <v>1065</v>
      </c>
      <c r="F1412" s="104" t="s">
        <v>1174</v>
      </c>
      <c r="G1412" s="103" t="s">
        <v>4</v>
      </c>
      <c r="H1412" s="103">
        <v>0</v>
      </c>
      <c r="I1412" s="112">
        <v>590000000</v>
      </c>
      <c r="J1412" s="112" t="s">
        <v>5</v>
      </c>
      <c r="K1412" s="103" t="s">
        <v>866</v>
      </c>
      <c r="L1412" s="103" t="s">
        <v>5</v>
      </c>
      <c r="M1412" s="103" t="s">
        <v>54</v>
      </c>
      <c r="N1412" s="103" t="s">
        <v>1157</v>
      </c>
      <c r="O1412" s="103" t="s">
        <v>532</v>
      </c>
      <c r="P1412" s="112">
        <v>796</v>
      </c>
      <c r="Q1412" s="103" t="s">
        <v>57</v>
      </c>
      <c r="R1412" s="106">
        <v>7</v>
      </c>
      <c r="S1412" s="106">
        <v>4389.55</v>
      </c>
      <c r="T1412" s="107">
        <v>0</v>
      </c>
      <c r="U1412" s="107">
        <f>T1412*1.12</f>
        <v>0</v>
      </c>
      <c r="V1412" s="108"/>
      <c r="W1412" s="112">
        <v>2016</v>
      </c>
      <c r="X1412" s="103" t="s">
        <v>6683</v>
      </c>
    </row>
    <row r="1413" spans="1:24" ht="50.1" customHeight="1">
      <c r="A1413" s="102" t="s">
        <v>7361</v>
      </c>
      <c r="B1413" s="103" t="s">
        <v>5974</v>
      </c>
      <c r="C1413" s="104" t="s">
        <v>1067</v>
      </c>
      <c r="D1413" s="104" t="s">
        <v>1068</v>
      </c>
      <c r="E1413" s="104" t="s">
        <v>1065</v>
      </c>
      <c r="F1413" s="104" t="s">
        <v>1174</v>
      </c>
      <c r="G1413" s="103" t="s">
        <v>4</v>
      </c>
      <c r="H1413" s="103">
        <v>0</v>
      </c>
      <c r="I1413" s="112">
        <v>590000000</v>
      </c>
      <c r="J1413" s="112" t="s">
        <v>5</v>
      </c>
      <c r="K1413" s="103" t="s">
        <v>866</v>
      </c>
      <c r="L1413" s="103" t="s">
        <v>5</v>
      </c>
      <c r="M1413" s="103" t="s">
        <v>54</v>
      </c>
      <c r="N1413" s="103" t="s">
        <v>1104</v>
      </c>
      <c r="O1413" s="103" t="s">
        <v>532</v>
      </c>
      <c r="P1413" s="112">
        <v>796</v>
      </c>
      <c r="Q1413" s="103" t="s">
        <v>57</v>
      </c>
      <c r="R1413" s="106">
        <v>40</v>
      </c>
      <c r="S1413" s="106">
        <v>4940</v>
      </c>
      <c r="T1413" s="107">
        <f>R1413*S1413</f>
        <v>197600</v>
      </c>
      <c r="U1413" s="107">
        <f>T1413*1.12</f>
        <v>221312.00000000003</v>
      </c>
      <c r="V1413" s="108"/>
      <c r="W1413" s="112">
        <v>2016</v>
      </c>
      <c r="X1413" s="103"/>
    </row>
    <row r="1414" spans="1:24" s="6" customFormat="1" ht="50.1" customHeight="1">
      <c r="A1414" s="102" t="s">
        <v>5489</v>
      </c>
      <c r="B1414" s="103" t="s">
        <v>5974</v>
      </c>
      <c r="C1414" s="104" t="s">
        <v>1190</v>
      </c>
      <c r="D1414" s="104" t="s">
        <v>1068</v>
      </c>
      <c r="E1414" s="104" t="s">
        <v>1120</v>
      </c>
      <c r="F1414" s="104" t="s">
        <v>1191</v>
      </c>
      <c r="G1414" s="104" t="s">
        <v>4</v>
      </c>
      <c r="H1414" s="103">
        <v>0</v>
      </c>
      <c r="I1414" s="105">
        <v>590000000</v>
      </c>
      <c r="J1414" s="105" t="s">
        <v>5</v>
      </c>
      <c r="K1414" s="104" t="s">
        <v>866</v>
      </c>
      <c r="L1414" s="104" t="s">
        <v>5</v>
      </c>
      <c r="M1414" s="104" t="s">
        <v>54</v>
      </c>
      <c r="N1414" s="104" t="s">
        <v>1053</v>
      </c>
      <c r="O1414" s="104" t="s">
        <v>35</v>
      </c>
      <c r="P1414" s="105" t="s">
        <v>871</v>
      </c>
      <c r="Q1414" s="104" t="s">
        <v>57</v>
      </c>
      <c r="R1414" s="106">
        <v>4</v>
      </c>
      <c r="S1414" s="106">
        <v>99129.999999999985</v>
      </c>
      <c r="T1414" s="107">
        <f t="shared" si="148"/>
        <v>396519.99999999994</v>
      </c>
      <c r="U1414" s="107">
        <f t="shared" si="149"/>
        <v>444102.39999999997</v>
      </c>
      <c r="V1414" s="108"/>
      <c r="W1414" s="112">
        <v>2016</v>
      </c>
      <c r="X1414" s="103"/>
    </row>
    <row r="1415" spans="1:24" s="6" customFormat="1" ht="50.1" customHeight="1">
      <c r="A1415" s="102" t="s">
        <v>5490</v>
      </c>
      <c r="B1415" s="103" t="s">
        <v>5974</v>
      </c>
      <c r="C1415" s="103" t="s">
        <v>3625</v>
      </c>
      <c r="D1415" s="104" t="s">
        <v>3626</v>
      </c>
      <c r="E1415" s="103" t="s">
        <v>3627</v>
      </c>
      <c r="F1415" s="103" t="s">
        <v>3628</v>
      </c>
      <c r="G1415" s="118" t="s">
        <v>4</v>
      </c>
      <c r="H1415" s="103">
        <v>0</v>
      </c>
      <c r="I1415" s="118" t="s">
        <v>13</v>
      </c>
      <c r="J1415" s="112" t="s">
        <v>5</v>
      </c>
      <c r="K1415" s="112" t="s">
        <v>143</v>
      </c>
      <c r="L1415" s="112" t="s">
        <v>2932</v>
      </c>
      <c r="M1415" s="118" t="s">
        <v>144</v>
      </c>
      <c r="N1415" s="112" t="s">
        <v>2942</v>
      </c>
      <c r="O1415" s="112" t="s">
        <v>146</v>
      </c>
      <c r="P1415" s="112" t="s">
        <v>871</v>
      </c>
      <c r="Q1415" s="112" t="s">
        <v>57</v>
      </c>
      <c r="R1415" s="103">
        <v>20</v>
      </c>
      <c r="S1415" s="139">
        <v>2388</v>
      </c>
      <c r="T1415" s="107">
        <f t="shared" si="148"/>
        <v>47760</v>
      </c>
      <c r="U1415" s="107">
        <f t="shared" si="149"/>
        <v>53491.200000000004</v>
      </c>
      <c r="V1415" s="123"/>
      <c r="W1415" s="112">
        <v>2016</v>
      </c>
      <c r="X1415" s="123"/>
    </row>
    <row r="1416" spans="1:24" s="6" customFormat="1" ht="50.1" customHeight="1">
      <c r="A1416" s="102" t="s">
        <v>5491</v>
      </c>
      <c r="B1416" s="103" t="s">
        <v>5974</v>
      </c>
      <c r="C1416" s="103" t="s">
        <v>3625</v>
      </c>
      <c r="D1416" s="105" t="s">
        <v>3626</v>
      </c>
      <c r="E1416" s="103" t="s">
        <v>3627</v>
      </c>
      <c r="F1416" s="103" t="s">
        <v>3629</v>
      </c>
      <c r="G1416" s="118" t="s">
        <v>4</v>
      </c>
      <c r="H1416" s="103">
        <v>0</v>
      </c>
      <c r="I1416" s="118" t="s">
        <v>13</v>
      </c>
      <c r="J1416" s="112" t="s">
        <v>5</v>
      </c>
      <c r="K1416" s="112" t="s">
        <v>143</v>
      </c>
      <c r="L1416" s="112" t="s">
        <v>2932</v>
      </c>
      <c r="M1416" s="118" t="s">
        <v>144</v>
      </c>
      <c r="N1416" s="112" t="s">
        <v>2942</v>
      </c>
      <c r="O1416" s="112" t="s">
        <v>146</v>
      </c>
      <c r="P1416" s="112" t="s">
        <v>871</v>
      </c>
      <c r="Q1416" s="112" t="s">
        <v>57</v>
      </c>
      <c r="R1416" s="103">
        <v>3</v>
      </c>
      <c r="S1416" s="139">
        <v>700</v>
      </c>
      <c r="T1416" s="107">
        <f t="shared" si="148"/>
        <v>2100</v>
      </c>
      <c r="U1416" s="107">
        <f t="shared" si="149"/>
        <v>2352</v>
      </c>
      <c r="V1416" s="123"/>
      <c r="W1416" s="112">
        <v>2016</v>
      </c>
      <c r="X1416" s="123"/>
    </row>
    <row r="1417" spans="1:24" s="6" customFormat="1" ht="50.1" customHeight="1">
      <c r="A1417" s="102" t="s">
        <v>5492</v>
      </c>
      <c r="B1417" s="103" t="s">
        <v>5974</v>
      </c>
      <c r="C1417" s="103" t="s">
        <v>3641</v>
      </c>
      <c r="D1417" s="104" t="s">
        <v>3642</v>
      </c>
      <c r="E1417" s="103" t="s">
        <v>3643</v>
      </c>
      <c r="F1417" s="103" t="s">
        <v>3644</v>
      </c>
      <c r="G1417" s="118" t="s">
        <v>4</v>
      </c>
      <c r="H1417" s="103">
        <v>0</v>
      </c>
      <c r="I1417" s="118" t="s">
        <v>13</v>
      </c>
      <c r="J1417" s="112" t="s">
        <v>5</v>
      </c>
      <c r="K1417" s="112" t="s">
        <v>143</v>
      </c>
      <c r="L1417" s="112" t="s">
        <v>2932</v>
      </c>
      <c r="M1417" s="118" t="s">
        <v>144</v>
      </c>
      <c r="N1417" s="112" t="s">
        <v>2942</v>
      </c>
      <c r="O1417" s="112" t="s">
        <v>146</v>
      </c>
      <c r="P1417" s="112" t="s">
        <v>871</v>
      </c>
      <c r="Q1417" s="112" t="s">
        <v>57</v>
      </c>
      <c r="R1417" s="103">
        <v>4</v>
      </c>
      <c r="S1417" s="139">
        <v>4280</v>
      </c>
      <c r="T1417" s="107">
        <f t="shared" si="148"/>
        <v>17120</v>
      </c>
      <c r="U1417" s="107">
        <f t="shared" si="149"/>
        <v>19174.400000000001</v>
      </c>
      <c r="V1417" s="123"/>
      <c r="W1417" s="112">
        <v>2016</v>
      </c>
      <c r="X1417" s="123"/>
    </row>
    <row r="1418" spans="1:24" s="6" customFormat="1" ht="50.1" customHeight="1">
      <c r="A1418" s="102" t="s">
        <v>5493</v>
      </c>
      <c r="B1418" s="103" t="s">
        <v>5974</v>
      </c>
      <c r="C1418" s="104" t="s">
        <v>537</v>
      </c>
      <c r="D1418" s="104" t="s">
        <v>538</v>
      </c>
      <c r="E1418" s="104" t="s">
        <v>539</v>
      </c>
      <c r="F1418" s="109" t="s">
        <v>540</v>
      </c>
      <c r="G1418" s="104" t="s">
        <v>4</v>
      </c>
      <c r="H1418" s="103">
        <v>0</v>
      </c>
      <c r="I1418" s="113">
        <v>590000000</v>
      </c>
      <c r="J1418" s="105" t="s">
        <v>5</v>
      </c>
      <c r="K1418" s="109" t="s">
        <v>348</v>
      </c>
      <c r="L1418" s="105" t="s">
        <v>67</v>
      </c>
      <c r="M1418" s="114" t="s">
        <v>144</v>
      </c>
      <c r="N1418" s="114" t="s">
        <v>364</v>
      </c>
      <c r="O1418" s="114" t="s">
        <v>532</v>
      </c>
      <c r="P1418" s="109" t="s">
        <v>541</v>
      </c>
      <c r="Q1418" s="109" t="s">
        <v>542</v>
      </c>
      <c r="R1418" s="112">
        <v>10</v>
      </c>
      <c r="S1418" s="115">
        <v>1780</v>
      </c>
      <c r="T1418" s="107">
        <f t="shared" si="148"/>
        <v>17800</v>
      </c>
      <c r="U1418" s="107">
        <f t="shared" si="149"/>
        <v>19936.000000000004</v>
      </c>
      <c r="V1418" s="109"/>
      <c r="W1418" s="112">
        <v>2016</v>
      </c>
      <c r="X1418" s="103"/>
    </row>
    <row r="1419" spans="1:24" s="6" customFormat="1" ht="50.1" customHeight="1">
      <c r="A1419" s="102" t="s">
        <v>5494</v>
      </c>
      <c r="B1419" s="103" t="s">
        <v>5974</v>
      </c>
      <c r="C1419" s="104" t="s">
        <v>1254</v>
      </c>
      <c r="D1419" s="104" t="s">
        <v>1255</v>
      </c>
      <c r="E1419" s="104" t="s">
        <v>1256</v>
      </c>
      <c r="F1419" s="104" t="s">
        <v>1257</v>
      </c>
      <c r="G1419" s="104" t="s">
        <v>4</v>
      </c>
      <c r="H1419" s="103">
        <v>0</v>
      </c>
      <c r="I1419" s="105" t="s">
        <v>13</v>
      </c>
      <c r="J1419" s="105" t="s">
        <v>5</v>
      </c>
      <c r="K1419" s="104" t="s">
        <v>1258</v>
      </c>
      <c r="L1419" s="104" t="s">
        <v>622</v>
      </c>
      <c r="M1419" s="104" t="s">
        <v>54</v>
      </c>
      <c r="N1419" s="104" t="s">
        <v>1259</v>
      </c>
      <c r="O1419" s="104" t="s">
        <v>1260</v>
      </c>
      <c r="P1419" s="105">
        <v>796</v>
      </c>
      <c r="Q1419" s="104" t="s">
        <v>57</v>
      </c>
      <c r="R1419" s="106">
        <v>1</v>
      </c>
      <c r="S1419" s="106">
        <v>1750000</v>
      </c>
      <c r="T1419" s="107">
        <f t="shared" si="148"/>
        <v>1750000</v>
      </c>
      <c r="U1419" s="107">
        <f t="shared" si="149"/>
        <v>1960000.0000000002</v>
      </c>
      <c r="V1419" s="108"/>
      <c r="W1419" s="112">
        <v>2016</v>
      </c>
      <c r="X1419" s="103"/>
    </row>
    <row r="1420" spans="1:24" s="6" customFormat="1" ht="50.1" customHeight="1">
      <c r="A1420" s="102" t="s">
        <v>5495</v>
      </c>
      <c r="B1420" s="103" t="s">
        <v>5974</v>
      </c>
      <c r="C1420" s="104" t="s">
        <v>1364</v>
      </c>
      <c r="D1420" s="104" t="s">
        <v>1365</v>
      </c>
      <c r="E1420" s="104" t="s">
        <v>1366</v>
      </c>
      <c r="F1420" s="104" t="s">
        <v>1367</v>
      </c>
      <c r="G1420" s="104" t="s">
        <v>4</v>
      </c>
      <c r="H1420" s="103">
        <v>0</v>
      </c>
      <c r="I1420" s="105">
        <v>590000000</v>
      </c>
      <c r="J1420" s="105" t="s">
        <v>5</v>
      </c>
      <c r="K1420" s="104" t="s">
        <v>775</v>
      </c>
      <c r="L1420" s="105" t="s">
        <v>67</v>
      </c>
      <c r="M1420" s="104" t="s">
        <v>201</v>
      </c>
      <c r="N1420" s="104" t="s">
        <v>922</v>
      </c>
      <c r="O1420" s="104" t="s">
        <v>532</v>
      </c>
      <c r="P1420" s="105">
        <v>796</v>
      </c>
      <c r="Q1420" s="104" t="s">
        <v>57</v>
      </c>
      <c r="R1420" s="106">
        <v>200</v>
      </c>
      <c r="S1420" s="106">
        <v>60</v>
      </c>
      <c r="T1420" s="107">
        <f t="shared" ref="T1420:T1490" si="151">R1420*S1420</f>
        <v>12000</v>
      </c>
      <c r="U1420" s="107">
        <f t="shared" ref="U1420:U1490" si="152">T1420*1.12</f>
        <v>13440.000000000002</v>
      </c>
      <c r="V1420" s="108"/>
      <c r="W1420" s="112">
        <v>2016</v>
      </c>
      <c r="X1420" s="103"/>
    </row>
    <row r="1421" spans="1:24" s="6" customFormat="1" ht="50.1" customHeight="1">
      <c r="A1421" s="102" t="s">
        <v>5496</v>
      </c>
      <c r="B1421" s="103" t="s">
        <v>5974</v>
      </c>
      <c r="C1421" s="104" t="s">
        <v>1368</v>
      </c>
      <c r="D1421" s="104" t="s">
        <v>1365</v>
      </c>
      <c r="E1421" s="104" t="s">
        <v>1369</v>
      </c>
      <c r="F1421" s="104" t="s">
        <v>1370</v>
      </c>
      <c r="G1421" s="104" t="s">
        <v>4</v>
      </c>
      <c r="H1421" s="103">
        <v>0</v>
      </c>
      <c r="I1421" s="105">
        <v>590000000</v>
      </c>
      <c r="J1421" s="105" t="s">
        <v>5</v>
      </c>
      <c r="K1421" s="104" t="s">
        <v>775</v>
      </c>
      <c r="L1421" s="105" t="s">
        <v>67</v>
      </c>
      <c r="M1421" s="104" t="s">
        <v>201</v>
      </c>
      <c r="N1421" s="104" t="s">
        <v>922</v>
      </c>
      <c r="O1421" s="104" t="s">
        <v>532</v>
      </c>
      <c r="P1421" s="105">
        <v>796</v>
      </c>
      <c r="Q1421" s="104" t="s">
        <v>57</v>
      </c>
      <c r="R1421" s="106">
        <v>200</v>
      </c>
      <c r="S1421" s="106">
        <v>60</v>
      </c>
      <c r="T1421" s="107">
        <f t="shared" si="151"/>
        <v>12000</v>
      </c>
      <c r="U1421" s="107">
        <f t="shared" si="152"/>
        <v>13440.000000000002</v>
      </c>
      <c r="V1421" s="108"/>
      <c r="W1421" s="112">
        <v>2016</v>
      </c>
      <c r="X1421" s="103"/>
    </row>
    <row r="1422" spans="1:24" s="6" customFormat="1" ht="50.1" customHeight="1">
      <c r="A1422" s="102" t="s">
        <v>5497</v>
      </c>
      <c r="B1422" s="103" t="s">
        <v>5974</v>
      </c>
      <c r="C1422" s="104" t="s">
        <v>1371</v>
      </c>
      <c r="D1422" s="104" t="s">
        <v>1365</v>
      </c>
      <c r="E1422" s="104" t="s">
        <v>1372</v>
      </c>
      <c r="F1422" s="104" t="s">
        <v>1373</v>
      </c>
      <c r="G1422" s="104" t="s">
        <v>4</v>
      </c>
      <c r="H1422" s="103">
        <v>0</v>
      </c>
      <c r="I1422" s="105">
        <v>590000000</v>
      </c>
      <c r="J1422" s="105" t="s">
        <v>5</v>
      </c>
      <c r="K1422" s="104" t="s">
        <v>775</v>
      </c>
      <c r="L1422" s="105" t="s">
        <v>67</v>
      </c>
      <c r="M1422" s="104" t="s">
        <v>201</v>
      </c>
      <c r="N1422" s="104" t="s">
        <v>922</v>
      </c>
      <c r="O1422" s="104" t="s">
        <v>532</v>
      </c>
      <c r="P1422" s="105">
        <v>796</v>
      </c>
      <c r="Q1422" s="104" t="s">
        <v>57</v>
      </c>
      <c r="R1422" s="106">
        <v>200</v>
      </c>
      <c r="S1422" s="106">
        <v>60</v>
      </c>
      <c r="T1422" s="107">
        <f t="shared" si="151"/>
        <v>12000</v>
      </c>
      <c r="U1422" s="107">
        <f t="shared" si="152"/>
        <v>13440.000000000002</v>
      </c>
      <c r="V1422" s="108"/>
      <c r="W1422" s="112">
        <v>2016</v>
      </c>
      <c r="X1422" s="103"/>
    </row>
    <row r="1423" spans="1:24" s="6" customFormat="1" ht="50.1" customHeight="1">
      <c r="A1423" s="102" t="s">
        <v>5498</v>
      </c>
      <c r="B1423" s="103" t="s">
        <v>5974</v>
      </c>
      <c r="C1423" s="103" t="s">
        <v>2928</v>
      </c>
      <c r="D1423" s="104" t="s">
        <v>2929</v>
      </c>
      <c r="E1423" s="103" t="s">
        <v>2930</v>
      </c>
      <c r="F1423" s="103" t="s">
        <v>2931</v>
      </c>
      <c r="G1423" s="118" t="s">
        <v>4</v>
      </c>
      <c r="H1423" s="103">
        <v>0</v>
      </c>
      <c r="I1423" s="118" t="s">
        <v>13</v>
      </c>
      <c r="J1423" s="112" t="s">
        <v>5</v>
      </c>
      <c r="K1423" s="112" t="s">
        <v>143</v>
      </c>
      <c r="L1423" s="112" t="s">
        <v>2932</v>
      </c>
      <c r="M1423" s="118" t="s">
        <v>144</v>
      </c>
      <c r="N1423" s="112" t="s">
        <v>2933</v>
      </c>
      <c r="O1423" s="112" t="s">
        <v>146</v>
      </c>
      <c r="P1423" s="112" t="s">
        <v>871</v>
      </c>
      <c r="Q1423" s="112" t="s">
        <v>57</v>
      </c>
      <c r="R1423" s="103">
        <v>6</v>
      </c>
      <c r="S1423" s="139">
        <v>2400</v>
      </c>
      <c r="T1423" s="107">
        <f t="shared" si="151"/>
        <v>14400</v>
      </c>
      <c r="U1423" s="107">
        <f t="shared" si="152"/>
        <v>16128.000000000002</v>
      </c>
      <c r="V1423" s="162"/>
      <c r="W1423" s="112">
        <v>2016</v>
      </c>
      <c r="X1423" s="123"/>
    </row>
    <row r="1424" spans="1:24" s="6" customFormat="1" ht="50.1" customHeight="1">
      <c r="A1424" s="102" t="s">
        <v>5499</v>
      </c>
      <c r="B1424" s="103" t="s">
        <v>5974</v>
      </c>
      <c r="C1424" s="103" t="s">
        <v>2928</v>
      </c>
      <c r="D1424" s="104" t="s">
        <v>2929</v>
      </c>
      <c r="E1424" s="103" t="s">
        <v>2930</v>
      </c>
      <c r="F1424" s="103" t="s">
        <v>2934</v>
      </c>
      <c r="G1424" s="118" t="s">
        <v>4</v>
      </c>
      <c r="H1424" s="103">
        <v>0</v>
      </c>
      <c r="I1424" s="118" t="s">
        <v>13</v>
      </c>
      <c r="J1424" s="112" t="s">
        <v>5</v>
      </c>
      <c r="K1424" s="112" t="s">
        <v>143</v>
      </c>
      <c r="L1424" s="112" t="s">
        <v>2932</v>
      </c>
      <c r="M1424" s="118" t="s">
        <v>144</v>
      </c>
      <c r="N1424" s="112" t="s">
        <v>2933</v>
      </c>
      <c r="O1424" s="112" t="s">
        <v>146</v>
      </c>
      <c r="P1424" s="112" t="s">
        <v>871</v>
      </c>
      <c r="Q1424" s="112" t="s">
        <v>57</v>
      </c>
      <c r="R1424" s="103">
        <v>6</v>
      </c>
      <c r="S1424" s="139">
        <v>2900</v>
      </c>
      <c r="T1424" s="107">
        <f t="shared" si="151"/>
        <v>17400</v>
      </c>
      <c r="U1424" s="107">
        <f t="shared" si="152"/>
        <v>19488.000000000004</v>
      </c>
      <c r="V1424" s="162"/>
      <c r="W1424" s="112">
        <v>2016</v>
      </c>
      <c r="X1424" s="123"/>
    </row>
    <row r="1425" spans="1:61" s="6" customFormat="1" ht="50.1" customHeight="1">
      <c r="A1425" s="102" t="s">
        <v>5500</v>
      </c>
      <c r="B1425" s="103" t="s">
        <v>5974</v>
      </c>
      <c r="C1425" s="103" t="s">
        <v>2928</v>
      </c>
      <c r="D1425" s="104" t="s">
        <v>2929</v>
      </c>
      <c r="E1425" s="103" t="s">
        <v>2930</v>
      </c>
      <c r="F1425" s="103" t="s">
        <v>2935</v>
      </c>
      <c r="G1425" s="118" t="s">
        <v>4</v>
      </c>
      <c r="H1425" s="103">
        <v>0</v>
      </c>
      <c r="I1425" s="118" t="s">
        <v>13</v>
      </c>
      <c r="J1425" s="112" t="s">
        <v>5</v>
      </c>
      <c r="K1425" s="112" t="s">
        <v>143</v>
      </c>
      <c r="L1425" s="112" t="s">
        <v>2932</v>
      </c>
      <c r="M1425" s="118" t="s">
        <v>144</v>
      </c>
      <c r="N1425" s="112" t="s">
        <v>2933</v>
      </c>
      <c r="O1425" s="112" t="s">
        <v>146</v>
      </c>
      <c r="P1425" s="112" t="s">
        <v>871</v>
      </c>
      <c r="Q1425" s="112" t="s">
        <v>57</v>
      </c>
      <c r="R1425" s="103">
        <v>6</v>
      </c>
      <c r="S1425" s="139">
        <v>2200</v>
      </c>
      <c r="T1425" s="107">
        <f t="shared" si="151"/>
        <v>13200</v>
      </c>
      <c r="U1425" s="107">
        <f t="shared" si="152"/>
        <v>14784.000000000002</v>
      </c>
      <c r="V1425" s="162"/>
      <c r="W1425" s="112">
        <v>2016</v>
      </c>
      <c r="X1425" s="123"/>
    </row>
    <row r="1426" spans="1:61" s="6" customFormat="1" ht="50.1" customHeight="1">
      <c r="A1426" s="102" t="s">
        <v>5501</v>
      </c>
      <c r="B1426" s="103" t="s">
        <v>5974</v>
      </c>
      <c r="C1426" s="103" t="s">
        <v>2928</v>
      </c>
      <c r="D1426" s="104" t="s">
        <v>2929</v>
      </c>
      <c r="E1426" s="103" t="s">
        <v>2930</v>
      </c>
      <c r="F1426" s="103" t="s">
        <v>2936</v>
      </c>
      <c r="G1426" s="118" t="s">
        <v>4</v>
      </c>
      <c r="H1426" s="103">
        <v>0</v>
      </c>
      <c r="I1426" s="118" t="s">
        <v>13</v>
      </c>
      <c r="J1426" s="112" t="s">
        <v>5</v>
      </c>
      <c r="K1426" s="112" t="s">
        <v>143</v>
      </c>
      <c r="L1426" s="112" t="s">
        <v>2932</v>
      </c>
      <c r="M1426" s="118" t="s">
        <v>144</v>
      </c>
      <c r="N1426" s="112" t="s">
        <v>2933</v>
      </c>
      <c r="O1426" s="112" t="s">
        <v>146</v>
      </c>
      <c r="P1426" s="112" t="s">
        <v>871</v>
      </c>
      <c r="Q1426" s="112" t="s">
        <v>57</v>
      </c>
      <c r="R1426" s="103">
        <v>12</v>
      </c>
      <c r="S1426" s="139">
        <v>3700</v>
      </c>
      <c r="T1426" s="107">
        <f t="shared" si="151"/>
        <v>44400</v>
      </c>
      <c r="U1426" s="107">
        <f t="shared" si="152"/>
        <v>49728.000000000007</v>
      </c>
      <c r="V1426" s="162"/>
      <c r="W1426" s="112">
        <v>2016</v>
      </c>
      <c r="X1426" s="123"/>
    </row>
    <row r="1427" spans="1:61" s="6" customFormat="1" ht="50.1" customHeight="1">
      <c r="A1427" s="102" t="s">
        <v>5502</v>
      </c>
      <c r="B1427" s="103" t="s">
        <v>5974</v>
      </c>
      <c r="C1427" s="103" t="s">
        <v>2928</v>
      </c>
      <c r="D1427" s="104" t="s">
        <v>2929</v>
      </c>
      <c r="E1427" s="103" t="s">
        <v>2930</v>
      </c>
      <c r="F1427" s="103" t="s">
        <v>2937</v>
      </c>
      <c r="G1427" s="118" t="s">
        <v>4</v>
      </c>
      <c r="H1427" s="103">
        <v>0</v>
      </c>
      <c r="I1427" s="118" t="s">
        <v>13</v>
      </c>
      <c r="J1427" s="112" t="s">
        <v>5</v>
      </c>
      <c r="K1427" s="112" t="s">
        <v>143</v>
      </c>
      <c r="L1427" s="112" t="s">
        <v>2932</v>
      </c>
      <c r="M1427" s="118" t="s">
        <v>144</v>
      </c>
      <c r="N1427" s="112" t="s">
        <v>2933</v>
      </c>
      <c r="O1427" s="112" t="s">
        <v>146</v>
      </c>
      <c r="P1427" s="112" t="s">
        <v>871</v>
      </c>
      <c r="Q1427" s="112" t="s">
        <v>57</v>
      </c>
      <c r="R1427" s="103">
        <v>6</v>
      </c>
      <c r="S1427" s="139">
        <v>4500</v>
      </c>
      <c r="T1427" s="107">
        <f t="shared" si="151"/>
        <v>27000</v>
      </c>
      <c r="U1427" s="107">
        <f t="shared" si="152"/>
        <v>30240.000000000004</v>
      </c>
      <c r="V1427" s="158"/>
      <c r="W1427" s="112">
        <v>2016</v>
      </c>
      <c r="X1427" s="158"/>
    </row>
    <row r="1428" spans="1:61" s="6" customFormat="1" ht="50.1" customHeight="1">
      <c r="A1428" s="102" t="s">
        <v>5503</v>
      </c>
      <c r="B1428" s="103" t="s">
        <v>5974</v>
      </c>
      <c r="C1428" s="103" t="s">
        <v>2928</v>
      </c>
      <c r="D1428" s="104" t="s">
        <v>2929</v>
      </c>
      <c r="E1428" s="103" t="s">
        <v>2930</v>
      </c>
      <c r="F1428" s="103" t="s">
        <v>2938</v>
      </c>
      <c r="G1428" s="118" t="s">
        <v>4</v>
      </c>
      <c r="H1428" s="103">
        <v>0</v>
      </c>
      <c r="I1428" s="118" t="s">
        <v>13</v>
      </c>
      <c r="J1428" s="112" t="s">
        <v>5</v>
      </c>
      <c r="K1428" s="112" t="s">
        <v>143</v>
      </c>
      <c r="L1428" s="112" t="s">
        <v>2932</v>
      </c>
      <c r="M1428" s="118" t="s">
        <v>144</v>
      </c>
      <c r="N1428" s="112" t="s">
        <v>2933</v>
      </c>
      <c r="O1428" s="112" t="s">
        <v>146</v>
      </c>
      <c r="P1428" s="112" t="s">
        <v>871</v>
      </c>
      <c r="Q1428" s="112" t="s">
        <v>57</v>
      </c>
      <c r="R1428" s="103">
        <v>2</v>
      </c>
      <c r="S1428" s="139">
        <v>3220</v>
      </c>
      <c r="T1428" s="107">
        <f t="shared" si="151"/>
        <v>6440</v>
      </c>
      <c r="U1428" s="107">
        <f t="shared" si="152"/>
        <v>7212.8000000000011</v>
      </c>
      <c r="V1428" s="158"/>
      <c r="W1428" s="112">
        <v>2016</v>
      </c>
      <c r="X1428" s="158"/>
    </row>
    <row r="1429" spans="1:61" ht="50.1" customHeight="1">
      <c r="A1429" s="102" t="s">
        <v>5504</v>
      </c>
      <c r="B1429" s="103" t="s">
        <v>5974</v>
      </c>
      <c r="C1429" s="104" t="s">
        <v>1087</v>
      </c>
      <c r="D1429" s="104" t="s">
        <v>1088</v>
      </c>
      <c r="E1429" s="104" t="s">
        <v>1089</v>
      </c>
      <c r="F1429" s="104" t="s">
        <v>1090</v>
      </c>
      <c r="G1429" s="103" t="s">
        <v>4</v>
      </c>
      <c r="H1429" s="103">
        <v>0</v>
      </c>
      <c r="I1429" s="112">
        <v>590000000</v>
      </c>
      <c r="J1429" s="112" t="s">
        <v>5</v>
      </c>
      <c r="K1429" s="103" t="s">
        <v>866</v>
      </c>
      <c r="L1429" s="103" t="s">
        <v>5</v>
      </c>
      <c r="M1429" s="103" t="s">
        <v>54</v>
      </c>
      <c r="N1429" s="103" t="s">
        <v>884</v>
      </c>
      <c r="O1429" s="103" t="s">
        <v>35</v>
      </c>
      <c r="P1429" s="112">
        <v>796</v>
      </c>
      <c r="Q1429" s="103" t="s">
        <v>57</v>
      </c>
      <c r="R1429" s="106">
        <v>40</v>
      </c>
      <c r="S1429" s="106">
        <v>2127.5</v>
      </c>
      <c r="T1429" s="107">
        <v>0</v>
      </c>
      <c r="U1429" s="107">
        <f>T1429*1.12</f>
        <v>0</v>
      </c>
      <c r="V1429" s="108"/>
      <c r="W1429" s="112">
        <v>2016</v>
      </c>
      <c r="X1429" s="103" t="s">
        <v>7368</v>
      </c>
    </row>
    <row r="1430" spans="1:61" ht="50.1" customHeight="1">
      <c r="A1430" s="102" t="s">
        <v>7367</v>
      </c>
      <c r="B1430" s="103" t="s">
        <v>5974</v>
      </c>
      <c r="C1430" s="104" t="s">
        <v>1087</v>
      </c>
      <c r="D1430" s="104" t="s">
        <v>1088</v>
      </c>
      <c r="E1430" s="104" t="s">
        <v>1089</v>
      </c>
      <c r="F1430" s="104" t="s">
        <v>1090</v>
      </c>
      <c r="G1430" s="103" t="s">
        <v>4</v>
      </c>
      <c r="H1430" s="103">
        <v>0</v>
      </c>
      <c r="I1430" s="112">
        <v>590000000</v>
      </c>
      <c r="J1430" s="112" t="s">
        <v>5</v>
      </c>
      <c r="K1430" s="103" t="s">
        <v>866</v>
      </c>
      <c r="L1430" s="103" t="s">
        <v>5</v>
      </c>
      <c r="M1430" s="103" t="s">
        <v>54</v>
      </c>
      <c r="N1430" s="103" t="s">
        <v>7312</v>
      </c>
      <c r="O1430" s="103" t="s">
        <v>532</v>
      </c>
      <c r="P1430" s="112">
        <v>796</v>
      </c>
      <c r="Q1430" s="103" t="s">
        <v>57</v>
      </c>
      <c r="R1430" s="106">
        <v>40</v>
      </c>
      <c r="S1430" s="106">
        <v>3260</v>
      </c>
      <c r="T1430" s="107">
        <f>R1430*S1430</f>
        <v>130400</v>
      </c>
      <c r="U1430" s="107">
        <f>T1430*1.12</f>
        <v>146048</v>
      </c>
      <c r="V1430" s="108"/>
      <c r="W1430" s="112">
        <v>2016</v>
      </c>
      <c r="X1430" s="103"/>
    </row>
    <row r="1431" spans="1:61" s="6" customFormat="1" ht="50.1" customHeight="1">
      <c r="A1431" s="102" t="s">
        <v>5505</v>
      </c>
      <c r="B1431" s="103" t="s">
        <v>5974</v>
      </c>
      <c r="C1431" s="104" t="s">
        <v>1087</v>
      </c>
      <c r="D1431" s="104" t="s">
        <v>1088</v>
      </c>
      <c r="E1431" s="104" t="s">
        <v>1089</v>
      </c>
      <c r="F1431" s="104" t="s">
        <v>1091</v>
      </c>
      <c r="G1431" s="104" t="s">
        <v>4</v>
      </c>
      <c r="H1431" s="103">
        <v>0</v>
      </c>
      <c r="I1431" s="105">
        <v>590000000</v>
      </c>
      <c r="J1431" s="105" t="s">
        <v>5</v>
      </c>
      <c r="K1431" s="104" t="s">
        <v>866</v>
      </c>
      <c r="L1431" s="104" t="s">
        <v>5</v>
      </c>
      <c r="M1431" s="104" t="s">
        <v>54</v>
      </c>
      <c r="N1431" s="104" t="s">
        <v>884</v>
      </c>
      <c r="O1431" s="104" t="s">
        <v>35</v>
      </c>
      <c r="P1431" s="105" t="s">
        <v>871</v>
      </c>
      <c r="Q1431" s="104" t="s">
        <v>57</v>
      </c>
      <c r="R1431" s="106">
        <v>40</v>
      </c>
      <c r="S1431" s="106">
        <v>1552.4999999999998</v>
      </c>
      <c r="T1431" s="107">
        <f t="shared" si="151"/>
        <v>62099.999999999993</v>
      </c>
      <c r="U1431" s="107">
        <f t="shared" si="152"/>
        <v>69552</v>
      </c>
      <c r="V1431" s="108"/>
      <c r="W1431" s="112">
        <v>2016</v>
      </c>
      <c r="X1431" s="103"/>
    </row>
    <row r="1432" spans="1:61" s="6" customFormat="1" ht="50.1" customHeight="1">
      <c r="A1432" s="102" t="s">
        <v>5506</v>
      </c>
      <c r="B1432" s="103" t="s">
        <v>5974</v>
      </c>
      <c r="C1432" s="103" t="s">
        <v>3630</v>
      </c>
      <c r="D1432" s="104" t="s">
        <v>3631</v>
      </c>
      <c r="E1432" s="103" t="s">
        <v>3632</v>
      </c>
      <c r="F1432" s="103" t="s">
        <v>3633</v>
      </c>
      <c r="G1432" s="118" t="s">
        <v>4</v>
      </c>
      <c r="H1432" s="103">
        <v>0</v>
      </c>
      <c r="I1432" s="118" t="s">
        <v>13</v>
      </c>
      <c r="J1432" s="112" t="s">
        <v>5</v>
      </c>
      <c r="K1432" s="112" t="s">
        <v>143</v>
      </c>
      <c r="L1432" s="112" t="s">
        <v>2932</v>
      </c>
      <c r="M1432" s="118" t="s">
        <v>144</v>
      </c>
      <c r="N1432" s="112" t="s">
        <v>2942</v>
      </c>
      <c r="O1432" s="112" t="s">
        <v>146</v>
      </c>
      <c r="P1432" s="112" t="s">
        <v>871</v>
      </c>
      <c r="Q1432" s="112" t="s">
        <v>57</v>
      </c>
      <c r="R1432" s="103">
        <v>3</v>
      </c>
      <c r="S1432" s="139">
        <v>14500</v>
      </c>
      <c r="T1432" s="107">
        <f t="shared" si="151"/>
        <v>43500</v>
      </c>
      <c r="U1432" s="107">
        <f t="shared" si="152"/>
        <v>48720.000000000007</v>
      </c>
      <c r="V1432" s="123"/>
      <c r="W1432" s="112">
        <v>2016</v>
      </c>
      <c r="X1432" s="123"/>
    </row>
    <row r="1433" spans="1:61" s="6" customFormat="1" ht="50.1" customHeight="1">
      <c r="A1433" s="102" t="s">
        <v>5507</v>
      </c>
      <c r="B1433" s="103" t="s">
        <v>5974</v>
      </c>
      <c r="C1433" s="103" t="s">
        <v>3630</v>
      </c>
      <c r="D1433" s="104" t="s">
        <v>3631</v>
      </c>
      <c r="E1433" s="103" t="s">
        <v>3632</v>
      </c>
      <c r="F1433" s="103" t="s">
        <v>3634</v>
      </c>
      <c r="G1433" s="118" t="s">
        <v>4</v>
      </c>
      <c r="H1433" s="103">
        <v>0</v>
      </c>
      <c r="I1433" s="118" t="s">
        <v>13</v>
      </c>
      <c r="J1433" s="112" t="s">
        <v>5</v>
      </c>
      <c r="K1433" s="112" t="s">
        <v>143</v>
      </c>
      <c r="L1433" s="112" t="s">
        <v>2932</v>
      </c>
      <c r="M1433" s="118" t="s">
        <v>144</v>
      </c>
      <c r="N1433" s="112" t="s">
        <v>2942</v>
      </c>
      <c r="O1433" s="112" t="s">
        <v>146</v>
      </c>
      <c r="P1433" s="112" t="s">
        <v>871</v>
      </c>
      <c r="Q1433" s="112" t="s">
        <v>57</v>
      </c>
      <c r="R1433" s="103">
        <v>2</v>
      </c>
      <c r="S1433" s="139">
        <v>14500</v>
      </c>
      <c r="T1433" s="107">
        <f t="shared" si="151"/>
        <v>29000</v>
      </c>
      <c r="U1433" s="107">
        <f t="shared" si="152"/>
        <v>32480.000000000004</v>
      </c>
      <c r="V1433" s="123"/>
      <c r="W1433" s="112">
        <v>2016</v>
      </c>
      <c r="X1433" s="123"/>
    </row>
    <row r="1434" spans="1:61" s="29" customFormat="1" ht="50.1" customHeight="1">
      <c r="A1434" s="220" t="s">
        <v>5508</v>
      </c>
      <c r="B1434" s="220" t="s">
        <v>5974</v>
      </c>
      <c r="C1434" s="221" t="s">
        <v>396</v>
      </c>
      <c r="D1434" s="221" t="s">
        <v>397</v>
      </c>
      <c r="E1434" s="221" t="s">
        <v>373</v>
      </c>
      <c r="F1434" s="221" t="s">
        <v>369</v>
      </c>
      <c r="G1434" s="220" t="s">
        <v>4</v>
      </c>
      <c r="H1434" s="220">
        <v>0</v>
      </c>
      <c r="I1434" s="426">
        <v>590000000</v>
      </c>
      <c r="J1434" s="222" t="s">
        <v>5</v>
      </c>
      <c r="K1434" s="70" t="s">
        <v>2360</v>
      </c>
      <c r="L1434" s="222" t="s">
        <v>67</v>
      </c>
      <c r="M1434" s="70" t="s">
        <v>144</v>
      </c>
      <c r="N1434" s="70" t="s">
        <v>364</v>
      </c>
      <c r="O1434" s="222" t="s">
        <v>146</v>
      </c>
      <c r="P1434" s="70">
        <v>796</v>
      </c>
      <c r="Q1434" s="220" t="s">
        <v>57</v>
      </c>
      <c r="R1434" s="506">
        <v>40</v>
      </c>
      <c r="S1434" s="506">
        <v>268</v>
      </c>
      <c r="T1434" s="506">
        <v>0</v>
      </c>
      <c r="U1434" s="506">
        <v>0</v>
      </c>
      <c r="V1434" s="220"/>
      <c r="W1434" s="222">
        <v>2016</v>
      </c>
      <c r="X1434" s="220">
        <v>19</v>
      </c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27"/>
      <c r="AL1434" s="27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27"/>
      <c r="AX1434" s="27"/>
      <c r="AY1434" s="27"/>
      <c r="AZ1434" s="27"/>
      <c r="BA1434" s="27"/>
      <c r="BB1434" s="27"/>
      <c r="BC1434" s="27"/>
      <c r="BD1434" s="27"/>
      <c r="BE1434" s="27"/>
      <c r="BF1434" s="27"/>
      <c r="BG1434" s="27"/>
      <c r="BH1434" s="27"/>
      <c r="BI1434" s="27"/>
    </row>
    <row r="1435" spans="1:61" s="29" customFormat="1" ht="50.1" customHeight="1">
      <c r="A1435" s="220" t="s">
        <v>9409</v>
      </c>
      <c r="B1435" s="220" t="s">
        <v>5974</v>
      </c>
      <c r="C1435" s="221" t="s">
        <v>396</v>
      </c>
      <c r="D1435" s="221" t="s">
        <v>397</v>
      </c>
      <c r="E1435" s="221" t="s">
        <v>373</v>
      </c>
      <c r="F1435" s="221" t="s">
        <v>369</v>
      </c>
      <c r="G1435" s="220" t="s">
        <v>4</v>
      </c>
      <c r="H1435" s="220">
        <v>0</v>
      </c>
      <c r="I1435" s="426">
        <v>590000000</v>
      </c>
      <c r="J1435" s="222" t="s">
        <v>5</v>
      </c>
      <c r="K1435" s="70" t="s">
        <v>9410</v>
      </c>
      <c r="L1435" s="222" t="s">
        <v>67</v>
      </c>
      <c r="M1435" s="70" t="s">
        <v>144</v>
      </c>
      <c r="N1435" s="70" t="s">
        <v>364</v>
      </c>
      <c r="O1435" s="222" t="s">
        <v>9407</v>
      </c>
      <c r="P1435" s="70">
        <v>796</v>
      </c>
      <c r="Q1435" s="220" t="s">
        <v>57</v>
      </c>
      <c r="R1435" s="506">
        <v>40</v>
      </c>
      <c r="S1435" s="506">
        <v>308.03571428499998</v>
      </c>
      <c r="T1435" s="506">
        <f>R1435*S1435</f>
        <v>12321.4285714</v>
      </c>
      <c r="U1435" s="506">
        <f>T1435*1.12</f>
        <v>13799.999999968</v>
      </c>
      <c r="V1435" s="220"/>
      <c r="W1435" s="222">
        <v>2016</v>
      </c>
      <c r="X1435" s="22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27"/>
      <c r="AL1435" s="27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27"/>
      <c r="AX1435" s="27"/>
      <c r="AY1435" s="27"/>
      <c r="AZ1435" s="27"/>
      <c r="BA1435" s="27"/>
      <c r="BB1435" s="27"/>
      <c r="BC1435" s="27"/>
      <c r="BD1435" s="27"/>
      <c r="BE1435" s="27"/>
      <c r="BF1435" s="27"/>
      <c r="BG1435" s="27"/>
      <c r="BH1435" s="27"/>
      <c r="BI1435" s="27"/>
    </row>
    <row r="1436" spans="1:61" s="6" customFormat="1" ht="50.1" customHeight="1">
      <c r="A1436" s="102" t="s">
        <v>5509</v>
      </c>
      <c r="B1436" s="103" t="s">
        <v>5974</v>
      </c>
      <c r="C1436" s="104" t="s">
        <v>396</v>
      </c>
      <c r="D1436" s="104" t="s">
        <v>397</v>
      </c>
      <c r="E1436" s="104" t="s">
        <v>373</v>
      </c>
      <c r="F1436" s="104" t="s">
        <v>398</v>
      </c>
      <c r="G1436" s="104" t="s">
        <v>4</v>
      </c>
      <c r="H1436" s="103">
        <v>0</v>
      </c>
      <c r="I1436" s="155" t="s">
        <v>13</v>
      </c>
      <c r="J1436" s="105" t="s">
        <v>5</v>
      </c>
      <c r="K1436" s="114" t="s">
        <v>2360</v>
      </c>
      <c r="L1436" s="105" t="s">
        <v>67</v>
      </c>
      <c r="M1436" s="114" t="s">
        <v>144</v>
      </c>
      <c r="N1436" s="114" t="s">
        <v>364</v>
      </c>
      <c r="O1436" s="105" t="s">
        <v>146</v>
      </c>
      <c r="P1436" s="114">
        <v>796</v>
      </c>
      <c r="Q1436" s="104" t="s">
        <v>57</v>
      </c>
      <c r="R1436" s="115">
        <v>35</v>
      </c>
      <c r="S1436" s="115">
        <v>555</v>
      </c>
      <c r="T1436" s="107">
        <f t="shared" si="151"/>
        <v>19425</v>
      </c>
      <c r="U1436" s="107">
        <f t="shared" si="152"/>
        <v>21756.000000000004</v>
      </c>
      <c r="V1436" s="104"/>
      <c r="W1436" s="112">
        <v>2016</v>
      </c>
      <c r="X1436" s="103"/>
    </row>
    <row r="1437" spans="1:61" s="6" customFormat="1" ht="50.1" customHeight="1">
      <c r="A1437" s="102" t="s">
        <v>5510</v>
      </c>
      <c r="B1437" s="103" t="s">
        <v>5974</v>
      </c>
      <c r="C1437" s="104" t="s">
        <v>436</v>
      </c>
      <c r="D1437" s="104" t="s">
        <v>437</v>
      </c>
      <c r="E1437" s="104" t="s">
        <v>438</v>
      </c>
      <c r="F1437" s="104" t="s">
        <v>439</v>
      </c>
      <c r="G1437" s="104" t="s">
        <v>4</v>
      </c>
      <c r="H1437" s="103">
        <v>0</v>
      </c>
      <c r="I1437" s="155" t="s">
        <v>13</v>
      </c>
      <c r="J1437" s="105" t="s">
        <v>5</v>
      </c>
      <c r="K1437" s="105" t="s">
        <v>4227</v>
      </c>
      <c r="L1437" s="105" t="s">
        <v>67</v>
      </c>
      <c r="M1437" s="114" t="s">
        <v>144</v>
      </c>
      <c r="N1437" s="114" t="s">
        <v>364</v>
      </c>
      <c r="O1437" s="105" t="s">
        <v>146</v>
      </c>
      <c r="P1437" s="114">
        <v>796</v>
      </c>
      <c r="Q1437" s="104" t="s">
        <v>57</v>
      </c>
      <c r="R1437" s="115">
        <v>70</v>
      </c>
      <c r="S1437" s="115">
        <v>163</v>
      </c>
      <c r="T1437" s="107">
        <f t="shared" si="151"/>
        <v>11410</v>
      </c>
      <c r="U1437" s="107">
        <f t="shared" si="152"/>
        <v>12779.2</v>
      </c>
      <c r="V1437" s="104"/>
      <c r="W1437" s="112">
        <v>2016</v>
      </c>
      <c r="X1437" s="103"/>
    </row>
    <row r="1438" spans="1:61" s="6" customFormat="1" ht="50.1" customHeight="1">
      <c r="A1438" s="102" t="s">
        <v>5511</v>
      </c>
      <c r="B1438" s="103" t="s">
        <v>5974</v>
      </c>
      <c r="C1438" s="104" t="s">
        <v>436</v>
      </c>
      <c r="D1438" s="104" t="s">
        <v>437</v>
      </c>
      <c r="E1438" s="104" t="s">
        <v>438</v>
      </c>
      <c r="F1438" s="104" t="s">
        <v>447</v>
      </c>
      <c r="G1438" s="104" t="s">
        <v>4</v>
      </c>
      <c r="H1438" s="103">
        <v>0</v>
      </c>
      <c r="I1438" s="155" t="s">
        <v>13</v>
      </c>
      <c r="J1438" s="105" t="s">
        <v>5</v>
      </c>
      <c r="K1438" s="114" t="s">
        <v>430</v>
      </c>
      <c r="L1438" s="105" t="s">
        <v>67</v>
      </c>
      <c r="M1438" s="114" t="s">
        <v>144</v>
      </c>
      <c r="N1438" s="114" t="s">
        <v>364</v>
      </c>
      <c r="O1438" s="105" t="s">
        <v>146</v>
      </c>
      <c r="P1438" s="114">
        <v>796</v>
      </c>
      <c r="Q1438" s="104" t="s">
        <v>57</v>
      </c>
      <c r="R1438" s="115">
        <v>10</v>
      </c>
      <c r="S1438" s="115">
        <v>90</v>
      </c>
      <c r="T1438" s="107">
        <f t="shared" si="151"/>
        <v>900</v>
      </c>
      <c r="U1438" s="107">
        <f t="shared" si="152"/>
        <v>1008.0000000000001</v>
      </c>
      <c r="V1438" s="217"/>
      <c r="W1438" s="112">
        <v>2016</v>
      </c>
      <c r="X1438" s="103"/>
    </row>
    <row r="1439" spans="1:61" s="6" customFormat="1" ht="50.1" customHeight="1">
      <c r="A1439" s="102" t="s">
        <v>5512</v>
      </c>
      <c r="B1439" s="103" t="s">
        <v>5974</v>
      </c>
      <c r="C1439" s="104" t="s">
        <v>889</v>
      </c>
      <c r="D1439" s="104" t="s">
        <v>890</v>
      </c>
      <c r="E1439" s="104" t="s">
        <v>891</v>
      </c>
      <c r="F1439" s="104" t="s">
        <v>892</v>
      </c>
      <c r="G1439" s="104" t="s">
        <v>62</v>
      </c>
      <c r="H1439" s="103">
        <v>81.599999999999994</v>
      </c>
      <c r="I1439" s="105">
        <v>590000000</v>
      </c>
      <c r="J1439" s="105" t="s">
        <v>5</v>
      </c>
      <c r="K1439" s="104" t="s">
        <v>866</v>
      </c>
      <c r="L1439" s="105" t="s">
        <v>67</v>
      </c>
      <c r="M1439" s="104" t="s">
        <v>54</v>
      </c>
      <c r="N1439" s="104" t="s">
        <v>1934</v>
      </c>
      <c r="O1439" s="104" t="s">
        <v>532</v>
      </c>
      <c r="P1439" s="105" t="s">
        <v>871</v>
      </c>
      <c r="Q1439" s="104" t="s">
        <v>57</v>
      </c>
      <c r="R1439" s="106">
        <v>12</v>
      </c>
      <c r="S1439" s="106">
        <v>2000</v>
      </c>
      <c r="T1439" s="107">
        <f t="shared" si="151"/>
        <v>24000</v>
      </c>
      <c r="U1439" s="107">
        <f t="shared" si="152"/>
        <v>26880.000000000004</v>
      </c>
      <c r="V1439" s="108" t="s">
        <v>777</v>
      </c>
      <c r="W1439" s="112">
        <v>2016</v>
      </c>
      <c r="X1439" s="103"/>
    </row>
    <row r="1440" spans="1:61" s="6" customFormat="1" ht="50.1" customHeight="1">
      <c r="A1440" s="102" t="s">
        <v>5513</v>
      </c>
      <c r="B1440" s="103" t="s">
        <v>5974</v>
      </c>
      <c r="C1440" s="104" t="s">
        <v>889</v>
      </c>
      <c r="D1440" s="104" t="s">
        <v>890</v>
      </c>
      <c r="E1440" s="104" t="s">
        <v>891</v>
      </c>
      <c r="F1440" s="104" t="s">
        <v>893</v>
      </c>
      <c r="G1440" s="104" t="s">
        <v>62</v>
      </c>
      <c r="H1440" s="103">
        <v>81.599999999999994</v>
      </c>
      <c r="I1440" s="105">
        <v>590000000</v>
      </c>
      <c r="J1440" s="105" t="s">
        <v>5</v>
      </c>
      <c r="K1440" s="104" t="s">
        <v>866</v>
      </c>
      <c r="L1440" s="105" t="s">
        <v>67</v>
      </c>
      <c r="M1440" s="104" t="s">
        <v>54</v>
      </c>
      <c r="N1440" s="104" t="s">
        <v>1934</v>
      </c>
      <c r="O1440" s="104" t="s">
        <v>532</v>
      </c>
      <c r="P1440" s="105" t="s">
        <v>871</v>
      </c>
      <c r="Q1440" s="104" t="s">
        <v>57</v>
      </c>
      <c r="R1440" s="106">
        <v>12</v>
      </c>
      <c r="S1440" s="106">
        <v>2500</v>
      </c>
      <c r="T1440" s="107">
        <f t="shared" si="151"/>
        <v>30000</v>
      </c>
      <c r="U1440" s="107">
        <f t="shared" si="152"/>
        <v>33600</v>
      </c>
      <c r="V1440" s="108" t="s">
        <v>777</v>
      </c>
      <c r="W1440" s="112">
        <v>2016</v>
      </c>
      <c r="X1440" s="103"/>
    </row>
    <row r="1441" spans="1:24" s="6" customFormat="1" ht="50.1" customHeight="1">
      <c r="A1441" s="102" t="s">
        <v>5514</v>
      </c>
      <c r="B1441" s="103" t="s">
        <v>5974</v>
      </c>
      <c r="C1441" s="104" t="s">
        <v>889</v>
      </c>
      <c r="D1441" s="104" t="s">
        <v>890</v>
      </c>
      <c r="E1441" s="104" t="s">
        <v>891</v>
      </c>
      <c r="F1441" s="104" t="s">
        <v>894</v>
      </c>
      <c r="G1441" s="104" t="s">
        <v>62</v>
      </c>
      <c r="H1441" s="103">
        <v>81.599999999999994</v>
      </c>
      <c r="I1441" s="105">
        <v>590000000</v>
      </c>
      <c r="J1441" s="105" t="s">
        <v>5</v>
      </c>
      <c r="K1441" s="104" t="s">
        <v>866</v>
      </c>
      <c r="L1441" s="105" t="s">
        <v>67</v>
      </c>
      <c r="M1441" s="104" t="s">
        <v>54</v>
      </c>
      <c r="N1441" s="104" t="s">
        <v>1934</v>
      </c>
      <c r="O1441" s="104" t="s">
        <v>532</v>
      </c>
      <c r="P1441" s="105" t="s">
        <v>871</v>
      </c>
      <c r="Q1441" s="104" t="s">
        <v>57</v>
      </c>
      <c r="R1441" s="106">
        <v>12</v>
      </c>
      <c r="S1441" s="106">
        <v>3000</v>
      </c>
      <c r="T1441" s="107">
        <f t="shared" si="151"/>
        <v>36000</v>
      </c>
      <c r="U1441" s="107">
        <f t="shared" si="152"/>
        <v>40320.000000000007</v>
      </c>
      <c r="V1441" s="108" t="s">
        <v>777</v>
      </c>
      <c r="W1441" s="112">
        <v>2016</v>
      </c>
      <c r="X1441" s="103"/>
    </row>
    <row r="1442" spans="1:24" ht="50.1" customHeight="1">
      <c r="A1442" s="102" t="s">
        <v>5515</v>
      </c>
      <c r="B1442" s="103" t="s">
        <v>5974</v>
      </c>
      <c r="C1442" s="104" t="s">
        <v>895</v>
      </c>
      <c r="D1442" s="104" t="s">
        <v>890</v>
      </c>
      <c r="E1442" s="104" t="s">
        <v>896</v>
      </c>
      <c r="F1442" s="104" t="s">
        <v>897</v>
      </c>
      <c r="G1442" s="103" t="s">
        <v>62</v>
      </c>
      <c r="H1442" s="103">
        <v>81.599999999999994</v>
      </c>
      <c r="I1442" s="112">
        <v>590000000</v>
      </c>
      <c r="J1442" s="112" t="s">
        <v>5</v>
      </c>
      <c r="K1442" s="103" t="s">
        <v>866</v>
      </c>
      <c r="L1442" s="112" t="s">
        <v>67</v>
      </c>
      <c r="M1442" s="103" t="s">
        <v>54</v>
      </c>
      <c r="N1442" s="103" t="s">
        <v>1934</v>
      </c>
      <c r="O1442" s="103" t="s">
        <v>532</v>
      </c>
      <c r="P1442" s="112">
        <v>796</v>
      </c>
      <c r="Q1442" s="103" t="s">
        <v>57</v>
      </c>
      <c r="R1442" s="106">
        <v>8</v>
      </c>
      <c r="S1442" s="106">
        <v>5500</v>
      </c>
      <c r="T1442" s="107">
        <v>0</v>
      </c>
      <c r="U1442" s="107">
        <f>T1442*1.12</f>
        <v>0</v>
      </c>
      <c r="V1442" s="108" t="s">
        <v>777</v>
      </c>
      <c r="W1442" s="112">
        <v>2016</v>
      </c>
      <c r="X1442" s="103" t="s">
        <v>7357</v>
      </c>
    </row>
    <row r="1443" spans="1:24" ht="50.1" customHeight="1">
      <c r="A1443" s="102" t="s">
        <v>7356</v>
      </c>
      <c r="B1443" s="103" t="s">
        <v>5974</v>
      </c>
      <c r="C1443" s="104" t="s">
        <v>895</v>
      </c>
      <c r="D1443" s="104" t="s">
        <v>890</v>
      </c>
      <c r="E1443" s="104" t="s">
        <v>896</v>
      </c>
      <c r="F1443" s="104" t="s">
        <v>900</v>
      </c>
      <c r="G1443" s="103" t="s">
        <v>62</v>
      </c>
      <c r="H1443" s="103">
        <v>81.599999999999994</v>
      </c>
      <c r="I1443" s="112">
        <v>590000000</v>
      </c>
      <c r="J1443" s="112" t="s">
        <v>5</v>
      </c>
      <c r="K1443" s="103" t="s">
        <v>866</v>
      </c>
      <c r="L1443" s="112" t="s">
        <v>67</v>
      </c>
      <c r="M1443" s="103" t="s">
        <v>54</v>
      </c>
      <c r="N1443" s="103" t="s">
        <v>1934</v>
      </c>
      <c r="O1443" s="103" t="s">
        <v>532</v>
      </c>
      <c r="P1443" s="112">
        <v>796</v>
      </c>
      <c r="Q1443" s="103" t="s">
        <v>57</v>
      </c>
      <c r="R1443" s="106">
        <v>16</v>
      </c>
      <c r="S1443" s="106">
        <v>10950</v>
      </c>
      <c r="T1443" s="107">
        <f>R1443*S1443</f>
        <v>175200</v>
      </c>
      <c r="U1443" s="107">
        <f>T1443*1.12</f>
        <v>196224.00000000003</v>
      </c>
      <c r="V1443" s="108" t="s">
        <v>777</v>
      </c>
      <c r="W1443" s="112">
        <v>2016</v>
      </c>
      <c r="X1443" s="103"/>
    </row>
    <row r="1444" spans="1:24" s="6" customFormat="1" ht="50.1" customHeight="1">
      <c r="A1444" s="102" t="s">
        <v>5516</v>
      </c>
      <c r="B1444" s="103" t="s">
        <v>5974</v>
      </c>
      <c r="C1444" s="104" t="s">
        <v>898</v>
      </c>
      <c r="D1444" s="104" t="s">
        <v>890</v>
      </c>
      <c r="E1444" s="104" t="s">
        <v>899</v>
      </c>
      <c r="F1444" s="104" t="s">
        <v>900</v>
      </c>
      <c r="G1444" s="104" t="s">
        <v>62</v>
      </c>
      <c r="H1444" s="103">
        <v>81.599999999999994</v>
      </c>
      <c r="I1444" s="105">
        <v>590000000</v>
      </c>
      <c r="J1444" s="105" t="s">
        <v>5</v>
      </c>
      <c r="K1444" s="104" t="s">
        <v>866</v>
      </c>
      <c r="L1444" s="105" t="s">
        <v>67</v>
      </c>
      <c r="M1444" s="104" t="s">
        <v>54</v>
      </c>
      <c r="N1444" s="104" t="s">
        <v>1934</v>
      </c>
      <c r="O1444" s="104" t="s">
        <v>532</v>
      </c>
      <c r="P1444" s="105" t="s">
        <v>871</v>
      </c>
      <c r="Q1444" s="104" t="s">
        <v>57</v>
      </c>
      <c r="R1444" s="106">
        <v>16</v>
      </c>
      <c r="S1444" s="106">
        <v>7500</v>
      </c>
      <c r="T1444" s="107">
        <f t="shared" si="151"/>
        <v>120000</v>
      </c>
      <c r="U1444" s="107">
        <f t="shared" si="152"/>
        <v>134400</v>
      </c>
      <c r="V1444" s="108" t="s">
        <v>777</v>
      </c>
      <c r="W1444" s="112">
        <v>2016</v>
      </c>
      <c r="X1444" s="103"/>
    </row>
    <row r="1445" spans="1:24" ht="50.1" customHeight="1">
      <c r="A1445" s="102" t="s">
        <v>5517</v>
      </c>
      <c r="B1445" s="103" t="s">
        <v>5974</v>
      </c>
      <c r="C1445" s="104" t="s">
        <v>901</v>
      </c>
      <c r="D1445" s="104" t="s">
        <v>890</v>
      </c>
      <c r="E1445" s="104" t="s">
        <v>902</v>
      </c>
      <c r="F1445" s="104" t="s">
        <v>903</v>
      </c>
      <c r="G1445" s="103" t="s">
        <v>62</v>
      </c>
      <c r="H1445" s="103">
        <v>81.599999999999994</v>
      </c>
      <c r="I1445" s="112">
        <v>590000000</v>
      </c>
      <c r="J1445" s="112" t="s">
        <v>5</v>
      </c>
      <c r="K1445" s="103" t="s">
        <v>866</v>
      </c>
      <c r="L1445" s="112" t="s">
        <v>67</v>
      </c>
      <c r="M1445" s="103" t="s">
        <v>54</v>
      </c>
      <c r="N1445" s="103" t="s">
        <v>1934</v>
      </c>
      <c r="O1445" s="103" t="s">
        <v>532</v>
      </c>
      <c r="P1445" s="112">
        <v>796</v>
      </c>
      <c r="Q1445" s="103" t="s">
        <v>57</v>
      </c>
      <c r="R1445" s="106">
        <v>8</v>
      </c>
      <c r="S1445" s="106">
        <v>5500</v>
      </c>
      <c r="T1445" s="107">
        <v>0</v>
      </c>
      <c r="U1445" s="107">
        <f>T1445*1.12</f>
        <v>0</v>
      </c>
      <c r="V1445" s="108" t="s">
        <v>777</v>
      </c>
      <c r="W1445" s="112">
        <v>2016</v>
      </c>
      <c r="X1445" s="103">
        <v>6.19</v>
      </c>
    </row>
    <row r="1446" spans="1:24" ht="50.1" customHeight="1">
      <c r="A1446" s="102" t="s">
        <v>7358</v>
      </c>
      <c r="B1446" s="103" t="s">
        <v>5974</v>
      </c>
      <c r="C1446" s="104" t="s">
        <v>901</v>
      </c>
      <c r="D1446" s="104" t="s">
        <v>890</v>
      </c>
      <c r="E1446" s="104" t="s">
        <v>902</v>
      </c>
      <c r="F1446" s="104" t="s">
        <v>897</v>
      </c>
      <c r="G1446" s="103" t="s">
        <v>62</v>
      </c>
      <c r="H1446" s="103">
        <v>81.599999999999994</v>
      </c>
      <c r="I1446" s="112">
        <v>590000000</v>
      </c>
      <c r="J1446" s="112" t="s">
        <v>5</v>
      </c>
      <c r="K1446" s="103" t="s">
        <v>866</v>
      </c>
      <c r="L1446" s="112" t="s">
        <v>67</v>
      </c>
      <c r="M1446" s="103" t="s">
        <v>54</v>
      </c>
      <c r="N1446" s="103" t="s">
        <v>1934</v>
      </c>
      <c r="O1446" s="103" t="s">
        <v>532</v>
      </c>
      <c r="P1446" s="112">
        <v>796</v>
      </c>
      <c r="Q1446" s="103" t="s">
        <v>57</v>
      </c>
      <c r="R1446" s="106">
        <v>8</v>
      </c>
      <c r="S1446" s="106">
        <v>7078</v>
      </c>
      <c r="T1446" s="107">
        <f>R1446*S1446</f>
        <v>56624</v>
      </c>
      <c r="U1446" s="107">
        <f>T1446*1.12</f>
        <v>63418.880000000005</v>
      </c>
      <c r="V1446" s="108" t="s">
        <v>777</v>
      </c>
      <c r="W1446" s="112">
        <v>2016</v>
      </c>
      <c r="X1446" s="103"/>
    </row>
    <row r="1447" spans="1:24" s="6" customFormat="1" ht="50.1" customHeight="1">
      <c r="A1447" s="102" t="s">
        <v>5518</v>
      </c>
      <c r="B1447" s="103" t="s">
        <v>5974</v>
      </c>
      <c r="C1447" s="104" t="s">
        <v>898</v>
      </c>
      <c r="D1447" s="104" t="s">
        <v>890</v>
      </c>
      <c r="E1447" s="104" t="s">
        <v>899</v>
      </c>
      <c r="F1447" s="104" t="s">
        <v>904</v>
      </c>
      <c r="G1447" s="104" t="s">
        <v>62</v>
      </c>
      <c r="H1447" s="103">
        <v>81.599999999999994</v>
      </c>
      <c r="I1447" s="105">
        <v>590000000</v>
      </c>
      <c r="J1447" s="105" t="s">
        <v>5</v>
      </c>
      <c r="K1447" s="104" t="s">
        <v>866</v>
      </c>
      <c r="L1447" s="105" t="s">
        <v>67</v>
      </c>
      <c r="M1447" s="104" t="s">
        <v>54</v>
      </c>
      <c r="N1447" s="104" t="s">
        <v>1934</v>
      </c>
      <c r="O1447" s="104" t="s">
        <v>532</v>
      </c>
      <c r="P1447" s="105" t="s">
        <v>871</v>
      </c>
      <c r="Q1447" s="104" t="s">
        <v>57</v>
      </c>
      <c r="R1447" s="106">
        <v>8</v>
      </c>
      <c r="S1447" s="106">
        <v>12000</v>
      </c>
      <c r="T1447" s="107">
        <f t="shared" si="151"/>
        <v>96000</v>
      </c>
      <c r="U1447" s="107">
        <f t="shared" si="152"/>
        <v>107520.00000000001</v>
      </c>
      <c r="V1447" s="108" t="s">
        <v>777</v>
      </c>
      <c r="W1447" s="112">
        <v>2016</v>
      </c>
      <c r="X1447" s="103"/>
    </row>
    <row r="1448" spans="1:24" s="6" customFormat="1" ht="50.1" customHeight="1">
      <c r="A1448" s="102" t="s">
        <v>5519</v>
      </c>
      <c r="B1448" s="103" t="s">
        <v>5974</v>
      </c>
      <c r="C1448" s="104" t="s">
        <v>905</v>
      </c>
      <c r="D1448" s="104" t="s">
        <v>890</v>
      </c>
      <c r="E1448" s="104" t="s">
        <v>906</v>
      </c>
      <c r="F1448" s="104" t="s">
        <v>907</v>
      </c>
      <c r="G1448" s="104" t="s">
        <v>62</v>
      </c>
      <c r="H1448" s="103">
        <v>81.599999999999994</v>
      </c>
      <c r="I1448" s="105">
        <v>590000000</v>
      </c>
      <c r="J1448" s="105" t="s">
        <v>5</v>
      </c>
      <c r="K1448" s="104" t="s">
        <v>866</v>
      </c>
      <c r="L1448" s="105" t="s">
        <v>67</v>
      </c>
      <c r="M1448" s="104" t="s">
        <v>54</v>
      </c>
      <c r="N1448" s="104" t="s">
        <v>1934</v>
      </c>
      <c r="O1448" s="104" t="s">
        <v>532</v>
      </c>
      <c r="P1448" s="105" t="s">
        <v>871</v>
      </c>
      <c r="Q1448" s="104" t="s">
        <v>57</v>
      </c>
      <c r="R1448" s="106">
        <v>8</v>
      </c>
      <c r="S1448" s="106">
        <v>17000</v>
      </c>
      <c r="T1448" s="107">
        <f t="shared" si="151"/>
        <v>136000</v>
      </c>
      <c r="U1448" s="107">
        <f t="shared" si="152"/>
        <v>152320</v>
      </c>
      <c r="V1448" s="108" t="s">
        <v>777</v>
      </c>
      <c r="W1448" s="112">
        <v>2016</v>
      </c>
      <c r="X1448" s="103"/>
    </row>
    <row r="1449" spans="1:24" s="6" customFormat="1" ht="50.1" customHeight="1">
      <c r="A1449" s="102" t="s">
        <v>5520</v>
      </c>
      <c r="B1449" s="103" t="s">
        <v>5974</v>
      </c>
      <c r="C1449" s="103" t="s">
        <v>3636</v>
      </c>
      <c r="D1449" s="104" t="s">
        <v>3637</v>
      </c>
      <c r="E1449" s="103" t="s">
        <v>3638</v>
      </c>
      <c r="F1449" s="103" t="s">
        <v>3639</v>
      </c>
      <c r="G1449" s="118" t="s">
        <v>4</v>
      </c>
      <c r="H1449" s="103">
        <v>0</v>
      </c>
      <c r="I1449" s="118" t="s">
        <v>13</v>
      </c>
      <c r="J1449" s="112" t="s">
        <v>5</v>
      </c>
      <c r="K1449" s="112" t="s">
        <v>143</v>
      </c>
      <c r="L1449" s="112" t="s">
        <v>2932</v>
      </c>
      <c r="M1449" s="118" t="s">
        <v>144</v>
      </c>
      <c r="N1449" s="112" t="s">
        <v>2942</v>
      </c>
      <c r="O1449" s="112" t="s">
        <v>146</v>
      </c>
      <c r="P1449" s="112" t="s">
        <v>871</v>
      </c>
      <c r="Q1449" s="112" t="s">
        <v>57</v>
      </c>
      <c r="R1449" s="103">
        <v>7</v>
      </c>
      <c r="S1449" s="139">
        <v>8200</v>
      </c>
      <c r="T1449" s="107">
        <f t="shared" si="151"/>
        <v>57400</v>
      </c>
      <c r="U1449" s="107">
        <f t="shared" si="152"/>
        <v>64288.000000000007</v>
      </c>
      <c r="V1449" s="123"/>
      <c r="W1449" s="112">
        <v>2016</v>
      </c>
      <c r="X1449" s="123"/>
    </row>
    <row r="1450" spans="1:24" s="6" customFormat="1" ht="50.1" customHeight="1">
      <c r="A1450" s="102" t="s">
        <v>5521</v>
      </c>
      <c r="B1450" s="103" t="s">
        <v>5974</v>
      </c>
      <c r="C1450" s="103" t="s">
        <v>3636</v>
      </c>
      <c r="D1450" s="104" t="s">
        <v>3637</v>
      </c>
      <c r="E1450" s="103" t="s">
        <v>3638</v>
      </c>
      <c r="F1450" s="103" t="s">
        <v>3640</v>
      </c>
      <c r="G1450" s="118" t="s">
        <v>4</v>
      </c>
      <c r="H1450" s="103">
        <v>0</v>
      </c>
      <c r="I1450" s="118" t="s">
        <v>13</v>
      </c>
      <c r="J1450" s="112" t="s">
        <v>5</v>
      </c>
      <c r="K1450" s="112" t="s">
        <v>143</v>
      </c>
      <c r="L1450" s="112" t="s">
        <v>2932</v>
      </c>
      <c r="M1450" s="118" t="s">
        <v>144</v>
      </c>
      <c r="N1450" s="112" t="s">
        <v>2942</v>
      </c>
      <c r="O1450" s="112" t="s">
        <v>146</v>
      </c>
      <c r="P1450" s="112" t="s">
        <v>871</v>
      </c>
      <c r="Q1450" s="112" t="s">
        <v>57</v>
      </c>
      <c r="R1450" s="103">
        <v>7</v>
      </c>
      <c r="S1450" s="139">
        <v>8200</v>
      </c>
      <c r="T1450" s="107">
        <f t="shared" si="151"/>
        <v>57400</v>
      </c>
      <c r="U1450" s="107">
        <f t="shared" si="152"/>
        <v>64288.000000000007</v>
      </c>
      <c r="V1450" s="123"/>
      <c r="W1450" s="112">
        <v>2016</v>
      </c>
      <c r="X1450" s="123"/>
    </row>
    <row r="1451" spans="1:24" s="6" customFormat="1" ht="50.1" customHeight="1">
      <c r="A1451" s="102" t="s">
        <v>5522</v>
      </c>
      <c r="B1451" s="103" t="s">
        <v>5974</v>
      </c>
      <c r="C1451" s="104" t="s">
        <v>1279</v>
      </c>
      <c r="D1451" s="104" t="s">
        <v>1280</v>
      </c>
      <c r="E1451" s="104" t="s">
        <v>1281</v>
      </c>
      <c r="F1451" s="104" t="s">
        <v>1282</v>
      </c>
      <c r="G1451" s="104" t="s">
        <v>4</v>
      </c>
      <c r="H1451" s="103">
        <v>0</v>
      </c>
      <c r="I1451" s="105" t="s">
        <v>13</v>
      </c>
      <c r="J1451" s="105" t="s">
        <v>5</v>
      </c>
      <c r="K1451" s="104" t="s">
        <v>1283</v>
      </c>
      <c r="L1451" s="105" t="s">
        <v>67</v>
      </c>
      <c r="M1451" s="104" t="s">
        <v>54</v>
      </c>
      <c r="N1451" s="104" t="s">
        <v>1284</v>
      </c>
      <c r="O1451" s="104" t="s">
        <v>1285</v>
      </c>
      <c r="P1451" s="105">
        <v>796</v>
      </c>
      <c r="Q1451" s="104" t="s">
        <v>57</v>
      </c>
      <c r="R1451" s="106">
        <v>2</v>
      </c>
      <c r="S1451" s="106">
        <v>900000</v>
      </c>
      <c r="T1451" s="107">
        <f t="shared" si="151"/>
        <v>1800000</v>
      </c>
      <c r="U1451" s="107">
        <f t="shared" si="152"/>
        <v>2016000.0000000002</v>
      </c>
      <c r="V1451" s="108"/>
      <c r="W1451" s="112">
        <v>2016</v>
      </c>
      <c r="X1451" s="103"/>
    </row>
    <row r="1452" spans="1:24" s="6" customFormat="1" ht="50.1" customHeight="1">
      <c r="A1452" s="102" t="s">
        <v>5523</v>
      </c>
      <c r="B1452" s="103" t="s">
        <v>5974</v>
      </c>
      <c r="C1452" s="104" t="s">
        <v>1279</v>
      </c>
      <c r="D1452" s="104" t="s">
        <v>1280</v>
      </c>
      <c r="E1452" s="104" t="s">
        <v>1281</v>
      </c>
      <c r="F1452" s="104" t="s">
        <v>1286</v>
      </c>
      <c r="G1452" s="104" t="s">
        <v>4</v>
      </c>
      <c r="H1452" s="103">
        <v>0</v>
      </c>
      <c r="I1452" s="105" t="s">
        <v>13</v>
      </c>
      <c r="J1452" s="105" t="s">
        <v>5</v>
      </c>
      <c r="K1452" s="104" t="s">
        <v>1283</v>
      </c>
      <c r="L1452" s="105" t="s">
        <v>67</v>
      </c>
      <c r="M1452" s="104" t="s">
        <v>54</v>
      </c>
      <c r="N1452" s="104" t="s">
        <v>1284</v>
      </c>
      <c r="O1452" s="104" t="s">
        <v>1285</v>
      </c>
      <c r="P1452" s="105">
        <v>796</v>
      </c>
      <c r="Q1452" s="104" t="s">
        <v>57</v>
      </c>
      <c r="R1452" s="106">
        <v>1</v>
      </c>
      <c r="S1452" s="106">
        <v>800000</v>
      </c>
      <c r="T1452" s="107">
        <f t="shared" si="151"/>
        <v>800000</v>
      </c>
      <c r="U1452" s="107">
        <f t="shared" si="152"/>
        <v>896000.00000000012</v>
      </c>
      <c r="V1452" s="108"/>
      <c r="W1452" s="112">
        <v>2016</v>
      </c>
      <c r="X1452" s="103"/>
    </row>
    <row r="1453" spans="1:24" s="6" customFormat="1" ht="50.1" customHeight="1">
      <c r="A1453" s="102" t="s">
        <v>5524</v>
      </c>
      <c r="B1453" s="103" t="s">
        <v>5974</v>
      </c>
      <c r="C1453" s="104" t="s">
        <v>2562</v>
      </c>
      <c r="D1453" s="210" t="s">
        <v>2563</v>
      </c>
      <c r="E1453" s="103" t="s">
        <v>2564</v>
      </c>
      <c r="F1453" s="103" t="s">
        <v>2565</v>
      </c>
      <c r="G1453" s="103" t="s">
        <v>4</v>
      </c>
      <c r="H1453" s="103">
        <v>0</v>
      </c>
      <c r="I1453" s="111">
        <v>590000000</v>
      </c>
      <c r="J1453" s="105" t="s">
        <v>5</v>
      </c>
      <c r="K1453" s="129" t="s">
        <v>610</v>
      </c>
      <c r="L1453" s="112" t="s">
        <v>5</v>
      </c>
      <c r="M1453" s="103" t="s">
        <v>54</v>
      </c>
      <c r="N1453" s="103" t="s">
        <v>2371</v>
      </c>
      <c r="O1453" s="124" t="s">
        <v>2472</v>
      </c>
      <c r="P1453" s="103">
        <v>166</v>
      </c>
      <c r="Q1453" s="103" t="s">
        <v>2372</v>
      </c>
      <c r="R1453" s="134">
        <v>25</v>
      </c>
      <c r="S1453" s="151">
        <v>534</v>
      </c>
      <c r="T1453" s="107">
        <f t="shared" si="151"/>
        <v>13350</v>
      </c>
      <c r="U1453" s="107">
        <f t="shared" si="152"/>
        <v>14952.000000000002</v>
      </c>
      <c r="V1453" s="152"/>
      <c r="W1453" s="112">
        <v>2016</v>
      </c>
      <c r="X1453" s="103"/>
    </row>
    <row r="1454" spans="1:24" s="6" customFormat="1" ht="50.1" customHeight="1">
      <c r="A1454" s="102" t="s">
        <v>5525</v>
      </c>
      <c r="B1454" s="103" t="s">
        <v>5974</v>
      </c>
      <c r="C1454" s="103" t="s">
        <v>3649</v>
      </c>
      <c r="D1454" s="104" t="s">
        <v>3650</v>
      </c>
      <c r="E1454" s="103" t="s">
        <v>3651</v>
      </c>
      <c r="F1454" s="103" t="s">
        <v>3652</v>
      </c>
      <c r="G1454" s="118" t="s">
        <v>4</v>
      </c>
      <c r="H1454" s="103">
        <v>0</v>
      </c>
      <c r="I1454" s="118" t="s">
        <v>13</v>
      </c>
      <c r="J1454" s="112" t="s">
        <v>5</v>
      </c>
      <c r="K1454" s="112" t="s">
        <v>143</v>
      </c>
      <c r="L1454" s="112" t="s">
        <v>2932</v>
      </c>
      <c r="M1454" s="118" t="s">
        <v>144</v>
      </c>
      <c r="N1454" s="112" t="s">
        <v>2942</v>
      </c>
      <c r="O1454" s="112" t="s">
        <v>146</v>
      </c>
      <c r="P1454" s="112" t="s">
        <v>871</v>
      </c>
      <c r="Q1454" s="112" t="s">
        <v>57</v>
      </c>
      <c r="R1454" s="103">
        <v>7</v>
      </c>
      <c r="S1454" s="139">
        <v>5500</v>
      </c>
      <c r="T1454" s="107">
        <f t="shared" si="151"/>
        <v>38500</v>
      </c>
      <c r="U1454" s="107">
        <f t="shared" si="152"/>
        <v>43120.000000000007</v>
      </c>
      <c r="V1454" s="123"/>
      <c r="W1454" s="112">
        <v>2016</v>
      </c>
      <c r="X1454" s="123"/>
    </row>
    <row r="1455" spans="1:24" s="6" customFormat="1" ht="50.1" customHeight="1">
      <c r="A1455" s="102" t="s">
        <v>5526</v>
      </c>
      <c r="B1455" s="103" t="s">
        <v>5974</v>
      </c>
      <c r="C1455" s="104" t="s">
        <v>283</v>
      </c>
      <c r="D1455" s="104" t="s">
        <v>284</v>
      </c>
      <c r="E1455" s="104" t="s">
        <v>285</v>
      </c>
      <c r="F1455" s="105" t="s">
        <v>286</v>
      </c>
      <c r="G1455" s="105" t="s">
        <v>4</v>
      </c>
      <c r="H1455" s="103">
        <v>0</v>
      </c>
      <c r="I1455" s="113">
        <v>590000000</v>
      </c>
      <c r="J1455" s="105" t="s">
        <v>5</v>
      </c>
      <c r="K1455" s="105" t="s">
        <v>193</v>
      </c>
      <c r="L1455" s="105" t="s">
        <v>67</v>
      </c>
      <c r="M1455" s="114" t="s">
        <v>144</v>
      </c>
      <c r="N1455" s="105" t="s">
        <v>145</v>
      </c>
      <c r="O1455" s="105" t="s">
        <v>146</v>
      </c>
      <c r="P1455" s="105">
        <v>796</v>
      </c>
      <c r="Q1455" s="105" t="s">
        <v>57</v>
      </c>
      <c r="R1455" s="115">
        <v>2</v>
      </c>
      <c r="S1455" s="115">
        <v>3900</v>
      </c>
      <c r="T1455" s="107">
        <f t="shared" si="151"/>
        <v>7800</v>
      </c>
      <c r="U1455" s="107">
        <f t="shared" si="152"/>
        <v>8736</v>
      </c>
      <c r="V1455" s="105"/>
      <c r="W1455" s="112">
        <v>2016</v>
      </c>
      <c r="X1455" s="103"/>
    </row>
    <row r="1456" spans="1:24" s="6" customFormat="1" ht="50.1" customHeight="1">
      <c r="A1456" s="102" t="s">
        <v>5527</v>
      </c>
      <c r="B1456" s="103" t="s">
        <v>5974</v>
      </c>
      <c r="C1456" s="104" t="s">
        <v>283</v>
      </c>
      <c r="D1456" s="104" t="s">
        <v>284</v>
      </c>
      <c r="E1456" s="104" t="s">
        <v>285</v>
      </c>
      <c r="F1456" s="105" t="s">
        <v>284</v>
      </c>
      <c r="G1456" s="105" t="s">
        <v>4</v>
      </c>
      <c r="H1456" s="103">
        <v>0</v>
      </c>
      <c r="I1456" s="113">
        <v>590000000</v>
      </c>
      <c r="J1456" s="105" t="s">
        <v>5</v>
      </c>
      <c r="K1456" s="105" t="s">
        <v>193</v>
      </c>
      <c r="L1456" s="105" t="s">
        <v>67</v>
      </c>
      <c r="M1456" s="114" t="s">
        <v>144</v>
      </c>
      <c r="N1456" s="105" t="s">
        <v>145</v>
      </c>
      <c r="O1456" s="105" t="s">
        <v>146</v>
      </c>
      <c r="P1456" s="105">
        <v>796</v>
      </c>
      <c r="Q1456" s="105" t="s">
        <v>57</v>
      </c>
      <c r="R1456" s="115">
        <v>2</v>
      </c>
      <c r="S1456" s="115">
        <v>1400</v>
      </c>
      <c r="T1456" s="107">
        <f t="shared" si="151"/>
        <v>2800</v>
      </c>
      <c r="U1456" s="107">
        <f t="shared" si="152"/>
        <v>3136.0000000000005</v>
      </c>
      <c r="V1456" s="105"/>
      <c r="W1456" s="112">
        <v>2016</v>
      </c>
      <c r="X1456" s="103"/>
    </row>
    <row r="1457" spans="1:61" s="6" customFormat="1" ht="50.1" customHeight="1">
      <c r="A1457" s="102" t="s">
        <v>5528</v>
      </c>
      <c r="B1457" s="103" t="s">
        <v>5974</v>
      </c>
      <c r="C1457" s="104" t="s">
        <v>287</v>
      </c>
      <c r="D1457" s="104" t="s">
        <v>288</v>
      </c>
      <c r="E1457" s="104" t="s">
        <v>289</v>
      </c>
      <c r="F1457" s="105" t="s">
        <v>290</v>
      </c>
      <c r="G1457" s="105" t="s">
        <v>4</v>
      </c>
      <c r="H1457" s="103">
        <v>0</v>
      </c>
      <c r="I1457" s="113">
        <v>590000000</v>
      </c>
      <c r="J1457" s="105" t="s">
        <v>5</v>
      </c>
      <c r="K1457" s="105" t="s">
        <v>4227</v>
      </c>
      <c r="L1457" s="105" t="s">
        <v>67</v>
      </c>
      <c r="M1457" s="114" t="s">
        <v>144</v>
      </c>
      <c r="N1457" s="105" t="s">
        <v>145</v>
      </c>
      <c r="O1457" s="105" t="s">
        <v>146</v>
      </c>
      <c r="P1457" s="105">
        <v>796</v>
      </c>
      <c r="Q1457" s="105" t="s">
        <v>57</v>
      </c>
      <c r="R1457" s="115">
        <v>20</v>
      </c>
      <c r="S1457" s="115">
        <v>1300</v>
      </c>
      <c r="T1457" s="107">
        <f t="shared" si="151"/>
        <v>26000</v>
      </c>
      <c r="U1457" s="107">
        <f t="shared" si="152"/>
        <v>29120.000000000004</v>
      </c>
      <c r="V1457" s="105"/>
      <c r="W1457" s="112">
        <v>2016</v>
      </c>
      <c r="X1457" s="103"/>
    </row>
    <row r="1458" spans="1:61" s="6" customFormat="1" ht="50.1" customHeight="1">
      <c r="A1458" s="102" t="s">
        <v>5529</v>
      </c>
      <c r="B1458" s="103" t="s">
        <v>5974</v>
      </c>
      <c r="C1458" s="104" t="s">
        <v>287</v>
      </c>
      <c r="D1458" s="104" t="s">
        <v>288</v>
      </c>
      <c r="E1458" s="104" t="s">
        <v>289</v>
      </c>
      <c r="F1458" s="105" t="s">
        <v>290</v>
      </c>
      <c r="G1458" s="105" t="s">
        <v>4</v>
      </c>
      <c r="H1458" s="103">
        <v>0</v>
      </c>
      <c r="I1458" s="113">
        <v>590000000</v>
      </c>
      <c r="J1458" s="105" t="s">
        <v>5</v>
      </c>
      <c r="K1458" s="105" t="s">
        <v>291</v>
      </c>
      <c r="L1458" s="105" t="s">
        <v>67</v>
      </c>
      <c r="M1458" s="114" t="s">
        <v>144</v>
      </c>
      <c r="N1458" s="105" t="s">
        <v>145</v>
      </c>
      <c r="O1458" s="105" t="s">
        <v>146</v>
      </c>
      <c r="P1458" s="105">
        <v>796</v>
      </c>
      <c r="Q1458" s="105" t="s">
        <v>57</v>
      </c>
      <c r="R1458" s="115">
        <v>4</v>
      </c>
      <c r="S1458" s="115">
        <v>1460</v>
      </c>
      <c r="T1458" s="107">
        <f t="shared" si="151"/>
        <v>5840</v>
      </c>
      <c r="U1458" s="107">
        <f t="shared" si="152"/>
        <v>6540.8</v>
      </c>
      <c r="V1458" s="105"/>
      <c r="W1458" s="112">
        <v>2016</v>
      </c>
      <c r="X1458" s="103"/>
    </row>
    <row r="1459" spans="1:61" s="6" customFormat="1" ht="50.1" customHeight="1">
      <c r="A1459" s="102" t="s">
        <v>5530</v>
      </c>
      <c r="B1459" s="103" t="s">
        <v>5974</v>
      </c>
      <c r="C1459" s="104" t="s">
        <v>287</v>
      </c>
      <c r="D1459" s="104" t="s">
        <v>288</v>
      </c>
      <c r="E1459" s="104" t="s">
        <v>289</v>
      </c>
      <c r="F1459" s="105" t="s">
        <v>290</v>
      </c>
      <c r="G1459" s="105" t="s">
        <v>4</v>
      </c>
      <c r="H1459" s="103">
        <v>0</v>
      </c>
      <c r="I1459" s="113">
        <v>590000000</v>
      </c>
      <c r="J1459" s="105" t="s">
        <v>5</v>
      </c>
      <c r="K1459" s="105" t="s">
        <v>292</v>
      </c>
      <c r="L1459" s="105" t="s">
        <v>67</v>
      </c>
      <c r="M1459" s="114" t="s">
        <v>144</v>
      </c>
      <c r="N1459" s="105" t="s">
        <v>145</v>
      </c>
      <c r="O1459" s="105" t="s">
        <v>146</v>
      </c>
      <c r="P1459" s="105">
        <v>796</v>
      </c>
      <c r="Q1459" s="105" t="s">
        <v>57</v>
      </c>
      <c r="R1459" s="115">
        <v>15</v>
      </c>
      <c r="S1459" s="115">
        <v>1200</v>
      </c>
      <c r="T1459" s="107">
        <f t="shared" si="151"/>
        <v>18000</v>
      </c>
      <c r="U1459" s="107">
        <f t="shared" si="152"/>
        <v>20160.000000000004</v>
      </c>
      <c r="V1459" s="105"/>
      <c r="W1459" s="112">
        <v>2016</v>
      </c>
      <c r="X1459" s="103"/>
    </row>
    <row r="1460" spans="1:61" s="6" customFormat="1" ht="50.1" customHeight="1">
      <c r="A1460" s="102" t="s">
        <v>5531</v>
      </c>
      <c r="B1460" s="103" t="s">
        <v>5974</v>
      </c>
      <c r="C1460" s="104" t="s">
        <v>287</v>
      </c>
      <c r="D1460" s="104" t="s">
        <v>288</v>
      </c>
      <c r="E1460" s="104" t="s">
        <v>289</v>
      </c>
      <c r="F1460" s="105" t="s">
        <v>290</v>
      </c>
      <c r="G1460" s="105" t="s">
        <v>4</v>
      </c>
      <c r="H1460" s="103">
        <v>0</v>
      </c>
      <c r="I1460" s="113">
        <v>590000000</v>
      </c>
      <c r="J1460" s="105" t="s">
        <v>5</v>
      </c>
      <c r="K1460" s="105" t="s">
        <v>4227</v>
      </c>
      <c r="L1460" s="105" t="s">
        <v>67</v>
      </c>
      <c r="M1460" s="114" t="s">
        <v>144</v>
      </c>
      <c r="N1460" s="105" t="s">
        <v>145</v>
      </c>
      <c r="O1460" s="105" t="s">
        <v>146</v>
      </c>
      <c r="P1460" s="105">
        <v>796</v>
      </c>
      <c r="Q1460" s="105" t="s">
        <v>57</v>
      </c>
      <c r="R1460" s="115">
        <v>10</v>
      </c>
      <c r="S1460" s="115">
        <v>1350</v>
      </c>
      <c r="T1460" s="107">
        <f t="shared" si="151"/>
        <v>13500</v>
      </c>
      <c r="U1460" s="107">
        <f t="shared" si="152"/>
        <v>15120.000000000002</v>
      </c>
      <c r="V1460" s="105"/>
      <c r="W1460" s="112">
        <v>2016</v>
      </c>
      <c r="X1460" s="103"/>
    </row>
    <row r="1461" spans="1:61" s="6" customFormat="1" ht="50.1" customHeight="1">
      <c r="A1461" s="102" t="s">
        <v>5532</v>
      </c>
      <c r="B1461" s="103" t="s">
        <v>5974</v>
      </c>
      <c r="C1461" s="104" t="s">
        <v>293</v>
      </c>
      <c r="D1461" s="104" t="s">
        <v>294</v>
      </c>
      <c r="E1461" s="104" t="s">
        <v>295</v>
      </c>
      <c r="F1461" s="105"/>
      <c r="G1461" s="105" t="s">
        <v>4</v>
      </c>
      <c r="H1461" s="103">
        <v>0</v>
      </c>
      <c r="I1461" s="113">
        <v>590000000</v>
      </c>
      <c r="J1461" s="105" t="s">
        <v>5</v>
      </c>
      <c r="K1461" s="105" t="s">
        <v>296</v>
      </c>
      <c r="L1461" s="105" t="s">
        <v>67</v>
      </c>
      <c r="M1461" s="114" t="s">
        <v>144</v>
      </c>
      <c r="N1461" s="105" t="s">
        <v>145</v>
      </c>
      <c r="O1461" s="105" t="s">
        <v>146</v>
      </c>
      <c r="P1461" s="105">
        <v>796</v>
      </c>
      <c r="Q1461" s="105" t="s">
        <v>57</v>
      </c>
      <c r="R1461" s="115">
        <v>1</v>
      </c>
      <c r="S1461" s="115">
        <v>35840</v>
      </c>
      <c r="T1461" s="107">
        <f t="shared" si="151"/>
        <v>35840</v>
      </c>
      <c r="U1461" s="107">
        <f t="shared" si="152"/>
        <v>40140.800000000003</v>
      </c>
      <c r="V1461" s="105"/>
      <c r="W1461" s="112">
        <v>2016</v>
      </c>
      <c r="X1461" s="103"/>
    </row>
    <row r="1462" spans="1:61" s="6" customFormat="1" ht="50.1" customHeight="1">
      <c r="A1462" s="102" t="s">
        <v>5533</v>
      </c>
      <c r="B1462" s="103" t="s">
        <v>5974</v>
      </c>
      <c r="C1462" s="104" t="s">
        <v>2566</v>
      </c>
      <c r="D1462" s="137" t="s">
        <v>2567</v>
      </c>
      <c r="E1462" s="149" t="s">
        <v>2568</v>
      </c>
      <c r="F1462" s="103" t="s">
        <v>2569</v>
      </c>
      <c r="G1462" s="127" t="s">
        <v>4</v>
      </c>
      <c r="H1462" s="103">
        <v>0</v>
      </c>
      <c r="I1462" s="111">
        <v>590000000</v>
      </c>
      <c r="J1462" s="105" t="s">
        <v>5</v>
      </c>
      <c r="K1462" s="129" t="s">
        <v>610</v>
      </c>
      <c r="L1462" s="112" t="s">
        <v>5</v>
      </c>
      <c r="M1462" s="103" t="s">
        <v>54</v>
      </c>
      <c r="N1462" s="103" t="s">
        <v>2570</v>
      </c>
      <c r="O1462" s="124" t="s">
        <v>2472</v>
      </c>
      <c r="P1462" s="127">
        <v>166</v>
      </c>
      <c r="Q1462" s="127" t="s">
        <v>2372</v>
      </c>
      <c r="R1462" s="134">
        <v>200</v>
      </c>
      <c r="S1462" s="103">
        <v>493</v>
      </c>
      <c r="T1462" s="107">
        <f t="shared" si="151"/>
        <v>98600</v>
      </c>
      <c r="U1462" s="107">
        <f t="shared" si="152"/>
        <v>110432.00000000001</v>
      </c>
      <c r="V1462" s="103"/>
      <c r="W1462" s="112">
        <v>2016</v>
      </c>
      <c r="X1462" s="103"/>
    </row>
    <row r="1463" spans="1:61" s="29" customFormat="1" ht="50.1" customHeight="1">
      <c r="A1463" s="220" t="s">
        <v>5534</v>
      </c>
      <c r="B1463" s="220" t="s">
        <v>5974</v>
      </c>
      <c r="C1463" s="221" t="s">
        <v>418</v>
      </c>
      <c r="D1463" s="221" t="s">
        <v>419</v>
      </c>
      <c r="E1463" s="221" t="s">
        <v>420</v>
      </c>
      <c r="F1463" s="221" t="s">
        <v>421</v>
      </c>
      <c r="G1463" s="220" t="s">
        <v>4</v>
      </c>
      <c r="H1463" s="220">
        <v>0</v>
      </c>
      <c r="I1463" s="426">
        <v>590000000</v>
      </c>
      <c r="J1463" s="222" t="s">
        <v>5</v>
      </c>
      <c r="K1463" s="70" t="s">
        <v>422</v>
      </c>
      <c r="L1463" s="222" t="s">
        <v>67</v>
      </c>
      <c r="M1463" s="70" t="s">
        <v>144</v>
      </c>
      <c r="N1463" s="70" t="s">
        <v>364</v>
      </c>
      <c r="O1463" s="222" t="s">
        <v>146</v>
      </c>
      <c r="P1463" s="70">
        <v>796</v>
      </c>
      <c r="Q1463" s="220" t="s">
        <v>57</v>
      </c>
      <c r="R1463" s="506">
        <v>6</v>
      </c>
      <c r="S1463" s="506">
        <v>297</v>
      </c>
      <c r="T1463" s="506">
        <v>0</v>
      </c>
      <c r="U1463" s="506">
        <v>0</v>
      </c>
      <c r="V1463" s="220"/>
      <c r="W1463" s="222">
        <v>2016</v>
      </c>
      <c r="X1463" s="220">
        <v>11</v>
      </c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27"/>
      <c r="AL1463" s="27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27"/>
      <c r="AX1463" s="27"/>
      <c r="AY1463" s="27"/>
      <c r="AZ1463" s="27"/>
      <c r="BA1463" s="27"/>
      <c r="BB1463" s="27"/>
      <c r="BC1463" s="27"/>
      <c r="BD1463" s="27"/>
      <c r="BE1463" s="27"/>
      <c r="BF1463" s="27"/>
      <c r="BG1463" s="27"/>
      <c r="BH1463" s="27"/>
      <c r="BI1463" s="27"/>
    </row>
    <row r="1464" spans="1:61" s="29" customFormat="1" ht="50.1" customHeight="1">
      <c r="A1464" s="220" t="s">
        <v>9415</v>
      </c>
      <c r="B1464" s="220" t="s">
        <v>5974</v>
      </c>
      <c r="C1464" s="221" t="s">
        <v>418</v>
      </c>
      <c r="D1464" s="221" t="s">
        <v>419</v>
      </c>
      <c r="E1464" s="221" t="s">
        <v>420</v>
      </c>
      <c r="F1464" s="221" t="s">
        <v>421</v>
      </c>
      <c r="G1464" s="220" t="s">
        <v>4</v>
      </c>
      <c r="H1464" s="220">
        <v>0</v>
      </c>
      <c r="I1464" s="426">
        <v>590000000</v>
      </c>
      <c r="J1464" s="222" t="s">
        <v>5</v>
      </c>
      <c r="K1464" s="70" t="s">
        <v>9387</v>
      </c>
      <c r="L1464" s="222" t="s">
        <v>67</v>
      </c>
      <c r="M1464" s="70" t="s">
        <v>144</v>
      </c>
      <c r="N1464" s="70" t="s">
        <v>364</v>
      </c>
      <c r="O1464" s="222" t="s">
        <v>9407</v>
      </c>
      <c r="P1464" s="70">
        <v>796</v>
      </c>
      <c r="Q1464" s="220" t="s">
        <v>57</v>
      </c>
      <c r="R1464" s="506">
        <v>6</v>
      </c>
      <c r="S1464" s="506">
        <v>297</v>
      </c>
      <c r="T1464" s="506">
        <f>R1464*S1464</f>
        <v>1782</v>
      </c>
      <c r="U1464" s="506">
        <f>T1464*1.12</f>
        <v>1995.8400000000001</v>
      </c>
      <c r="V1464" s="220"/>
      <c r="W1464" s="222">
        <v>2016</v>
      </c>
      <c r="X1464" s="22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27"/>
      <c r="AL1464" s="27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27"/>
      <c r="AX1464" s="27"/>
      <c r="AY1464" s="27"/>
      <c r="AZ1464" s="27"/>
      <c r="BA1464" s="27"/>
      <c r="BB1464" s="27"/>
      <c r="BC1464" s="27"/>
      <c r="BD1464" s="27"/>
      <c r="BE1464" s="27"/>
      <c r="BF1464" s="27"/>
      <c r="BG1464" s="27"/>
      <c r="BH1464" s="27"/>
      <c r="BI1464" s="27"/>
    </row>
    <row r="1465" spans="1:61" s="29" customFormat="1" ht="50.1" customHeight="1">
      <c r="A1465" s="220" t="s">
        <v>5535</v>
      </c>
      <c r="B1465" s="220" t="s">
        <v>5974</v>
      </c>
      <c r="C1465" s="221" t="s">
        <v>423</v>
      </c>
      <c r="D1465" s="221" t="s">
        <v>419</v>
      </c>
      <c r="E1465" s="221" t="s">
        <v>424</v>
      </c>
      <c r="F1465" s="221" t="s">
        <v>425</v>
      </c>
      <c r="G1465" s="220" t="s">
        <v>4</v>
      </c>
      <c r="H1465" s="220">
        <v>0</v>
      </c>
      <c r="I1465" s="426">
        <v>590000000</v>
      </c>
      <c r="J1465" s="222" t="s">
        <v>5</v>
      </c>
      <c r="K1465" s="70" t="s">
        <v>422</v>
      </c>
      <c r="L1465" s="222" t="s">
        <v>67</v>
      </c>
      <c r="M1465" s="70" t="s">
        <v>144</v>
      </c>
      <c r="N1465" s="70" t="s">
        <v>364</v>
      </c>
      <c r="O1465" s="222" t="s">
        <v>146</v>
      </c>
      <c r="P1465" s="70">
        <v>796</v>
      </c>
      <c r="Q1465" s="220" t="s">
        <v>57</v>
      </c>
      <c r="R1465" s="506">
        <v>6</v>
      </c>
      <c r="S1465" s="506">
        <v>59</v>
      </c>
      <c r="T1465" s="506">
        <v>0</v>
      </c>
      <c r="U1465" s="506">
        <v>0</v>
      </c>
      <c r="V1465" s="220"/>
      <c r="W1465" s="222">
        <v>2016</v>
      </c>
      <c r="X1465" s="220">
        <v>11</v>
      </c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27"/>
      <c r="AL1465" s="27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27"/>
      <c r="AX1465" s="27"/>
      <c r="AY1465" s="27"/>
      <c r="AZ1465" s="27"/>
      <c r="BA1465" s="27"/>
      <c r="BB1465" s="27"/>
      <c r="BC1465" s="27"/>
      <c r="BD1465" s="27"/>
      <c r="BE1465" s="27"/>
      <c r="BF1465" s="27"/>
      <c r="BG1465" s="27"/>
      <c r="BH1465" s="27"/>
      <c r="BI1465" s="27"/>
    </row>
    <row r="1466" spans="1:61" s="29" customFormat="1" ht="50.1" customHeight="1">
      <c r="A1466" s="220" t="s">
        <v>9416</v>
      </c>
      <c r="B1466" s="220" t="s">
        <v>5974</v>
      </c>
      <c r="C1466" s="221" t="s">
        <v>423</v>
      </c>
      <c r="D1466" s="221" t="s">
        <v>419</v>
      </c>
      <c r="E1466" s="221" t="s">
        <v>424</v>
      </c>
      <c r="F1466" s="221" t="s">
        <v>425</v>
      </c>
      <c r="G1466" s="220" t="s">
        <v>4</v>
      </c>
      <c r="H1466" s="220">
        <v>0</v>
      </c>
      <c r="I1466" s="426">
        <v>590000000</v>
      </c>
      <c r="J1466" s="222" t="s">
        <v>5</v>
      </c>
      <c r="K1466" s="70" t="s">
        <v>9387</v>
      </c>
      <c r="L1466" s="222" t="s">
        <v>67</v>
      </c>
      <c r="M1466" s="70" t="s">
        <v>144</v>
      </c>
      <c r="N1466" s="70" t="s">
        <v>364</v>
      </c>
      <c r="O1466" s="222" t="s">
        <v>9407</v>
      </c>
      <c r="P1466" s="70">
        <v>796</v>
      </c>
      <c r="Q1466" s="220" t="s">
        <v>57</v>
      </c>
      <c r="R1466" s="506">
        <v>6</v>
      </c>
      <c r="S1466" s="506">
        <v>59</v>
      </c>
      <c r="T1466" s="506">
        <f>R1466*S1466</f>
        <v>354</v>
      </c>
      <c r="U1466" s="506">
        <f>T1466*1.12</f>
        <v>396.48</v>
      </c>
      <c r="V1466" s="220"/>
      <c r="W1466" s="222">
        <v>2016</v>
      </c>
      <c r="X1466" s="22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27"/>
      <c r="AL1466" s="27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27"/>
      <c r="AX1466" s="27"/>
      <c r="AY1466" s="27"/>
      <c r="AZ1466" s="27"/>
      <c r="BA1466" s="27"/>
      <c r="BB1466" s="27"/>
      <c r="BC1466" s="27"/>
      <c r="BD1466" s="27"/>
      <c r="BE1466" s="27"/>
      <c r="BF1466" s="27"/>
      <c r="BG1466" s="27"/>
      <c r="BH1466" s="27"/>
      <c r="BI1466" s="27"/>
    </row>
    <row r="1467" spans="1:61" s="6" customFormat="1" ht="50.1" customHeight="1">
      <c r="A1467" s="102" t="s">
        <v>5536</v>
      </c>
      <c r="B1467" s="103" t="s">
        <v>5974</v>
      </c>
      <c r="C1467" s="104" t="s">
        <v>2603</v>
      </c>
      <c r="D1467" s="109" t="s">
        <v>2604</v>
      </c>
      <c r="E1467" s="103" t="s">
        <v>2605</v>
      </c>
      <c r="F1467" s="110"/>
      <c r="G1467" s="103" t="s">
        <v>4</v>
      </c>
      <c r="H1467" s="103">
        <v>0</v>
      </c>
      <c r="I1467" s="111">
        <v>590000000</v>
      </c>
      <c r="J1467" s="105" t="s">
        <v>5</v>
      </c>
      <c r="K1467" s="129" t="s">
        <v>66</v>
      </c>
      <c r="L1467" s="112" t="s">
        <v>5</v>
      </c>
      <c r="M1467" s="110" t="s">
        <v>201</v>
      </c>
      <c r="N1467" s="103" t="s">
        <v>2371</v>
      </c>
      <c r="O1467" s="111" t="s">
        <v>1946</v>
      </c>
      <c r="P1467" s="219" t="s">
        <v>1602</v>
      </c>
      <c r="Q1467" s="110" t="s">
        <v>2372</v>
      </c>
      <c r="R1467" s="134" t="s">
        <v>2606</v>
      </c>
      <c r="S1467" s="110" t="s">
        <v>2607</v>
      </c>
      <c r="T1467" s="107">
        <f t="shared" si="151"/>
        <v>190000</v>
      </c>
      <c r="U1467" s="107">
        <f t="shared" si="152"/>
        <v>212800.00000000003</v>
      </c>
      <c r="V1467" s="110"/>
      <c r="W1467" s="112">
        <v>2016</v>
      </c>
      <c r="X1467" s="103"/>
    </row>
    <row r="1468" spans="1:61" s="6" customFormat="1" ht="50.1" customHeight="1">
      <c r="A1468" s="102" t="s">
        <v>5537</v>
      </c>
      <c r="B1468" s="103" t="s">
        <v>5974</v>
      </c>
      <c r="C1468" s="104" t="s">
        <v>2608</v>
      </c>
      <c r="D1468" s="109" t="s">
        <v>2604</v>
      </c>
      <c r="E1468" s="103" t="s">
        <v>2609</v>
      </c>
      <c r="F1468" s="103" t="s">
        <v>2610</v>
      </c>
      <c r="G1468" s="103" t="s">
        <v>4</v>
      </c>
      <c r="H1468" s="103">
        <v>0</v>
      </c>
      <c r="I1468" s="111">
        <v>590000000</v>
      </c>
      <c r="J1468" s="105" t="s">
        <v>5</v>
      </c>
      <c r="K1468" s="129" t="s">
        <v>2611</v>
      </c>
      <c r="L1468" s="112" t="s">
        <v>5</v>
      </c>
      <c r="M1468" s="110" t="s">
        <v>201</v>
      </c>
      <c r="N1468" s="103" t="s">
        <v>2371</v>
      </c>
      <c r="O1468" s="111" t="s">
        <v>1946</v>
      </c>
      <c r="P1468" s="219" t="s">
        <v>1602</v>
      </c>
      <c r="Q1468" s="110" t="s">
        <v>2372</v>
      </c>
      <c r="R1468" s="134" t="s">
        <v>2612</v>
      </c>
      <c r="S1468" s="110" t="s">
        <v>2613</v>
      </c>
      <c r="T1468" s="107">
        <f t="shared" si="151"/>
        <v>340550</v>
      </c>
      <c r="U1468" s="107">
        <f t="shared" si="152"/>
        <v>381416.00000000006</v>
      </c>
      <c r="V1468" s="110"/>
      <c r="W1468" s="112">
        <v>2016</v>
      </c>
      <c r="X1468" s="103"/>
    </row>
    <row r="1469" spans="1:61" s="6" customFormat="1" ht="50.1" customHeight="1">
      <c r="A1469" s="102" t="s">
        <v>5538</v>
      </c>
      <c r="B1469" s="103" t="s">
        <v>5974</v>
      </c>
      <c r="C1469" s="104" t="s">
        <v>2614</v>
      </c>
      <c r="D1469" s="109" t="s">
        <v>2604</v>
      </c>
      <c r="E1469" s="103" t="s">
        <v>2615</v>
      </c>
      <c r="F1469" s="110"/>
      <c r="G1469" s="103" t="s">
        <v>4</v>
      </c>
      <c r="H1469" s="103">
        <v>0</v>
      </c>
      <c r="I1469" s="111">
        <v>590000000</v>
      </c>
      <c r="J1469" s="105" t="s">
        <v>5</v>
      </c>
      <c r="K1469" s="129" t="s">
        <v>66</v>
      </c>
      <c r="L1469" s="112" t="s">
        <v>5</v>
      </c>
      <c r="M1469" s="110" t="s">
        <v>201</v>
      </c>
      <c r="N1469" s="103" t="s">
        <v>2371</v>
      </c>
      <c r="O1469" s="111" t="s">
        <v>1946</v>
      </c>
      <c r="P1469" s="219" t="s">
        <v>1602</v>
      </c>
      <c r="Q1469" s="110" t="s">
        <v>2372</v>
      </c>
      <c r="R1469" s="134" t="s">
        <v>2606</v>
      </c>
      <c r="S1469" s="110" t="s">
        <v>2616</v>
      </c>
      <c r="T1469" s="107">
        <f t="shared" si="151"/>
        <v>287200</v>
      </c>
      <c r="U1469" s="107">
        <f t="shared" si="152"/>
        <v>321664.00000000006</v>
      </c>
      <c r="V1469" s="110"/>
      <c r="W1469" s="112">
        <v>2016</v>
      </c>
      <c r="X1469" s="103"/>
    </row>
    <row r="1470" spans="1:61" s="6" customFormat="1" ht="50.1" customHeight="1">
      <c r="A1470" s="102" t="s">
        <v>5539</v>
      </c>
      <c r="B1470" s="103" t="s">
        <v>5974</v>
      </c>
      <c r="C1470" s="104" t="s">
        <v>967</v>
      </c>
      <c r="D1470" s="104" t="s">
        <v>968</v>
      </c>
      <c r="E1470" s="104" t="s">
        <v>969</v>
      </c>
      <c r="F1470" s="104" t="s">
        <v>970</v>
      </c>
      <c r="G1470" s="104" t="s">
        <v>4</v>
      </c>
      <c r="H1470" s="103">
        <v>0</v>
      </c>
      <c r="I1470" s="105">
        <v>590000000</v>
      </c>
      <c r="J1470" s="105" t="s">
        <v>5</v>
      </c>
      <c r="K1470" s="104" t="s">
        <v>775</v>
      </c>
      <c r="L1470" s="105" t="s">
        <v>67</v>
      </c>
      <c r="M1470" s="104" t="s">
        <v>201</v>
      </c>
      <c r="N1470" s="104" t="s">
        <v>922</v>
      </c>
      <c r="O1470" s="104" t="s">
        <v>35</v>
      </c>
      <c r="P1470" s="105">
        <v>796</v>
      </c>
      <c r="Q1470" s="104" t="s">
        <v>57</v>
      </c>
      <c r="R1470" s="106">
        <v>30</v>
      </c>
      <c r="S1470" s="106">
        <v>8000</v>
      </c>
      <c r="T1470" s="107">
        <f t="shared" si="151"/>
        <v>240000</v>
      </c>
      <c r="U1470" s="107">
        <f t="shared" si="152"/>
        <v>268800</v>
      </c>
      <c r="V1470" s="108"/>
      <c r="W1470" s="112">
        <v>2016</v>
      </c>
      <c r="X1470" s="103"/>
    </row>
    <row r="1471" spans="1:61" s="6" customFormat="1" ht="50.1" customHeight="1">
      <c r="A1471" s="102" t="s">
        <v>5540</v>
      </c>
      <c r="B1471" s="103" t="s">
        <v>5974</v>
      </c>
      <c r="C1471" s="104" t="s">
        <v>967</v>
      </c>
      <c r="D1471" s="104" t="s">
        <v>968</v>
      </c>
      <c r="E1471" s="104" t="s">
        <v>969</v>
      </c>
      <c r="F1471" s="104" t="s">
        <v>971</v>
      </c>
      <c r="G1471" s="104" t="s">
        <v>4</v>
      </c>
      <c r="H1471" s="103">
        <v>0</v>
      </c>
      <c r="I1471" s="105">
        <v>590000000</v>
      </c>
      <c r="J1471" s="105" t="s">
        <v>5</v>
      </c>
      <c r="K1471" s="104" t="s">
        <v>775</v>
      </c>
      <c r="L1471" s="105" t="s">
        <v>67</v>
      </c>
      <c r="M1471" s="104" t="s">
        <v>201</v>
      </c>
      <c r="N1471" s="104" t="s">
        <v>922</v>
      </c>
      <c r="O1471" s="104" t="s">
        <v>35</v>
      </c>
      <c r="P1471" s="105">
        <v>796</v>
      </c>
      <c r="Q1471" s="104" t="s">
        <v>57</v>
      </c>
      <c r="R1471" s="106">
        <v>30</v>
      </c>
      <c r="S1471" s="106">
        <v>3000</v>
      </c>
      <c r="T1471" s="107">
        <f t="shared" si="151"/>
        <v>90000</v>
      </c>
      <c r="U1471" s="107">
        <f t="shared" si="152"/>
        <v>100800.00000000001</v>
      </c>
      <c r="V1471" s="108"/>
      <c r="W1471" s="112">
        <v>2016</v>
      </c>
      <c r="X1471" s="103"/>
    </row>
    <row r="1472" spans="1:61" s="6" customFormat="1" ht="50.1" customHeight="1">
      <c r="A1472" s="102" t="s">
        <v>5541</v>
      </c>
      <c r="B1472" s="103" t="s">
        <v>5974</v>
      </c>
      <c r="C1472" s="104" t="s">
        <v>2103</v>
      </c>
      <c r="D1472" s="104" t="s">
        <v>2104</v>
      </c>
      <c r="E1472" s="104" t="s">
        <v>2105</v>
      </c>
      <c r="F1472" s="104" t="s">
        <v>2106</v>
      </c>
      <c r="G1472" s="104" t="s">
        <v>4</v>
      </c>
      <c r="H1472" s="103">
        <v>0</v>
      </c>
      <c r="I1472" s="105">
        <v>590000000</v>
      </c>
      <c r="J1472" s="105" t="s">
        <v>5</v>
      </c>
      <c r="K1472" s="104" t="s">
        <v>1944</v>
      </c>
      <c r="L1472" s="105" t="s">
        <v>67</v>
      </c>
      <c r="M1472" s="104" t="s">
        <v>54</v>
      </c>
      <c r="N1472" s="104" t="s">
        <v>1945</v>
      </c>
      <c r="O1472" s="104" t="s">
        <v>1946</v>
      </c>
      <c r="P1472" s="105" t="s">
        <v>186</v>
      </c>
      <c r="Q1472" s="104" t="s">
        <v>187</v>
      </c>
      <c r="R1472" s="106">
        <v>4600</v>
      </c>
      <c r="S1472" s="106">
        <v>140</v>
      </c>
      <c r="T1472" s="107">
        <f t="shared" si="151"/>
        <v>644000</v>
      </c>
      <c r="U1472" s="107">
        <f t="shared" si="152"/>
        <v>721280.00000000012</v>
      </c>
      <c r="V1472" s="108"/>
      <c r="W1472" s="112">
        <v>2016</v>
      </c>
      <c r="X1472" s="103"/>
    </row>
    <row r="1473" spans="1:50" s="6" customFormat="1" ht="50.1" customHeight="1">
      <c r="A1473" s="102" t="s">
        <v>5542</v>
      </c>
      <c r="B1473" s="103" t="s">
        <v>5974</v>
      </c>
      <c r="C1473" s="104" t="s">
        <v>2110</v>
      </c>
      <c r="D1473" s="104" t="s">
        <v>2104</v>
      </c>
      <c r="E1473" s="104" t="s">
        <v>2111</v>
      </c>
      <c r="F1473" s="104" t="s">
        <v>2112</v>
      </c>
      <c r="G1473" s="104" t="s">
        <v>4</v>
      </c>
      <c r="H1473" s="103">
        <v>0</v>
      </c>
      <c r="I1473" s="105">
        <v>590000000</v>
      </c>
      <c r="J1473" s="105" t="s">
        <v>5</v>
      </c>
      <c r="K1473" s="104" t="s">
        <v>1944</v>
      </c>
      <c r="L1473" s="105" t="s">
        <v>67</v>
      </c>
      <c r="M1473" s="104" t="s">
        <v>54</v>
      </c>
      <c r="N1473" s="104" t="s">
        <v>1945</v>
      </c>
      <c r="O1473" s="104" t="s">
        <v>1946</v>
      </c>
      <c r="P1473" s="105" t="s">
        <v>186</v>
      </c>
      <c r="Q1473" s="104" t="s">
        <v>187</v>
      </c>
      <c r="R1473" s="106">
        <v>500</v>
      </c>
      <c r="S1473" s="106">
        <v>512</v>
      </c>
      <c r="T1473" s="107">
        <f t="shared" si="151"/>
        <v>256000</v>
      </c>
      <c r="U1473" s="107">
        <f t="shared" si="152"/>
        <v>286720</v>
      </c>
      <c r="V1473" s="108"/>
      <c r="W1473" s="112">
        <v>2016</v>
      </c>
      <c r="X1473" s="103"/>
    </row>
    <row r="1474" spans="1:50" s="6" customFormat="1" ht="50.1" customHeight="1">
      <c r="A1474" s="102" t="s">
        <v>5543</v>
      </c>
      <c r="B1474" s="103" t="s">
        <v>5974</v>
      </c>
      <c r="C1474" s="104" t="s">
        <v>2113</v>
      </c>
      <c r="D1474" s="104" t="s">
        <v>2104</v>
      </c>
      <c r="E1474" s="104" t="s">
        <v>2114</v>
      </c>
      <c r="F1474" s="104" t="s">
        <v>2115</v>
      </c>
      <c r="G1474" s="104" t="s">
        <v>4</v>
      </c>
      <c r="H1474" s="103">
        <v>0</v>
      </c>
      <c r="I1474" s="105">
        <v>590000000</v>
      </c>
      <c r="J1474" s="105" t="s">
        <v>5</v>
      </c>
      <c r="K1474" s="104" t="s">
        <v>1944</v>
      </c>
      <c r="L1474" s="105" t="s">
        <v>67</v>
      </c>
      <c r="M1474" s="104" t="s">
        <v>54</v>
      </c>
      <c r="N1474" s="104" t="s">
        <v>1945</v>
      </c>
      <c r="O1474" s="104" t="s">
        <v>1946</v>
      </c>
      <c r="P1474" s="105" t="s">
        <v>186</v>
      </c>
      <c r="Q1474" s="104" t="s">
        <v>187</v>
      </c>
      <c r="R1474" s="106">
        <v>500</v>
      </c>
      <c r="S1474" s="106">
        <v>215</v>
      </c>
      <c r="T1474" s="107">
        <f t="shared" si="151"/>
        <v>107500</v>
      </c>
      <c r="U1474" s="107">
        <f t="shared" si="152"/>
        <v>120400.00000000001</v>
      </c>
      <c r="V1474" s="108"/>
      <c r="W1474" s="112">
        <v>2016</v>
      </c>
      <c r="X1474" s="103"/>
    </row>
    <row r="1475" spans="1:50" s="6" customFormat="1" ht="50.1" customHeight="1">
      <c r="A1475" s="102" t="s">
        <v>5544</v>
      </c>
      <c r="B1475" s="103" t="s">
        <v>5974</v>
      </c>
      <c r="C1475" s="104" t="s">
        <v>2116</v>
      </c>
      <c r="D1475" s="104" t="s">
        <v>2104</v>
      </c>
      <c r="E1475" s="104" t="s">
        <v>2117</v>
      </c>
      <c r="F1475" s="104" t="s">
        <v>2118</v>
      </c>
      <c r="G1475" s="104" t="s">
        <v>4</v>
      </c>
      <c r="H1475" s="103">
        <v>0</v>
      </c>
      <c r="I1475" s="105">
        <v>590000000</v>
      </c>
      <c r="J1475" s="105" t="s">
        <v>5</v>
      </c>
      <c r="K1475" s="104" t="s">
        <v>1944</v>
      </c>
      <c r="L1475" s="105" t="s">
        <v>67</v>
      </c>
      <c r="M1475" s="104" t="s">
        <v>54</v>
      </c>
      <c r="N1475" s="104" t="s">
        <v>1945</v>
      </c>
      <c r="O1475" s="104" t="s">
        <v>1946</v>
      </c>
      <c r="P1475" s="105" t="s">
        <v>186</v>
      </c>
      <c r="Q1475" s="104" t="s">
        <v>187</v>
      </c>
      <c r="R1475" s="106">
        <v>400</v>
      </c>
      <c r="S1475" s="106">
        <v>214</v>
      </c>
      <c r="T1475" s="107">
        <f t="shared" si="151"/>
        <v>85600</v>
      </c>
      <c r="U1475" s="107">
        <f t="shared" si="152"/>
        <v>95872.000000000015</v>
      </c>
      <c r="V1475" s="108"/>
      <c r="W1475" s="112">
        <v>2016</v>
      </c>
      <c r="X1475" s="103"/>
    </row>
    <row r="1476" spans="1:50" s="6" customFormat="1" ht="50.1" customHeight="1">
      <c r="A1476" s="102" t="s">
        <v>5545</v>
      </c>
      <c r="B1476" s="103" t="s">
        <v>5974</v>
      </c>
      <c r="C1476" s="104" t="s">
        <v>2625</v>
      </c>
      <c r="D1476" s="109" t="s">
        <v>2626</v>
      </c>
      <c r="E1476" s="103" t="s">
        <v>2627</v>
      </c>
      <c r="F1476" s="110" t="s">
        <v>2628</v>
      </c>
      <c r="G1476" s="103" t="s">
        <v>4</v>
      </c>
      <c r="H1476" s="103">
        <v>0</v>
      </c>
      <c r="I1476" s="111">
        <v>590000000</v>
      </c>
      <c r="J1476" s="105" t="s">
        <v>5</v>
      </c>
      <c r="K1476" s="129" t="s">
        <v>2629</v>
      </c>
      <c r="L1476" s="112" t="s">
        <v>5</v>
      </c>
      <c r="M1476" s="110" t="s">
        <v>201</v>
      </c>
      <c r="N1476" s="103" t="s">
        <v>2371</v>
      </c>
      <c r="O1476" s="111" t="s">
        <v>1946</v>
      </c>
      <c r="P1476" s="110" t="s">
        <v>1741</v>
      </c>
      <c r="Q1476" s="110" t="s">
        <v>2630</v>
      </c>
      <c r="R1476" s="134" t="s">
        <v>2411</v>
      </c>
      <c r="S1476" s="110" t="s">
        <v>2631</v>
      </c>
      <c r="T1476" s="107">
        <f t="shared" si="151"/>
        <v>180700</v>
      </c>
      <c r="U1476" s="107">
        <f t="shared" si="152"/>
        <v>202384.00000000003</v>
      </c>
      <c r="V1476" s="110"/>
      <c r="W1476" s="112">
        <v>2016</v>
      </c>
      <c r="X1476" s="103"/>
    </row>
    <row r="1477" spans="1:50" s="29" customFormat="1" ht="50.1" customHeight="1">
      <c r="A1477" s="103" t="s">
        <v>5546</v>
      </c>
      <c r="B1477" s="103" t="s">
        <v>5974</v>
      </c>
      <c r="C1477" s="104" t="s">
        <v>319</v>
      </c>
      <c r="D1477" s="104" t="s">
        <v>320</v>
      </c>
      <c r="E1477" s="104" t="s">
        <v>321</v>
      </c>
      <c r="F1477" s="104" t="s">
        <v>322</v>
      </c>
      <c r="G1477" s="112" t="s">
        <v>4</v>
      </c>
      <c r="H1477" s="103">
        <v>0</v>
      </c>
      <c r="I1477" s="112">
        <v>590000000</v>
      </c>
      <c r="J1477" s="112" t="s">
        <v>5</v>
      </c>
      <c r="K1477" s="112" t="s">
        <v>317</v>
      </c>
      <c r="L1477" s="112" t="s">
        <v>67</v>
      </c>
      <c r="M1477" s="127" t="s">
        <v>144</v>
      </c>
      <c r="N1477" s="112" t="s">
        <v>145</v>
      </c>
      <c r="O1477" s="112" t="s">
        <v>146</v>
      </c>
      <c r="P1477" s="112">
        <v>796</v>
      </c>
      <c r="Q1477" s="112" t="s">
        <v>57</v>
      </c>
      <c r="R1477" s="249">
        <v>2</v>
      </c>
      <c r="S1477" s="249">
        <v>150000</v>
      </c>
      <c r="T1477" s="249">
        <v>0</v>
      </c>
      <c r="U1477" s="249">
        <v>0</v>
      </c>
      <c r="V1477" s="112"/>
      <c r="W1477" s="112">
        <v>2016</v>
      </c>
      <c r="X1477" s="103" t="s">
        <v>8514</v>
      </c>
      <c r="Y1477" s="30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27"/>
      <c r="AX1477" s="27"/>
    </row>
    <row r="1478" spans="1:50" s="29" customFormat="1" ht="50.1" customHeight="1">
      <c r="A1478" s="103" t="s">
        <v>8515</v>
      </c>
      <c r="B1478" s="103" t="s">
        <v>5974</v>
      </c>
      <c r="C1478" s="104" t="s">
        <v>319</v>
      </c>
      <c r="D1478" s="104" t="s">
        <v>320</v>
      </c>
      <c r="E1478" s="104" t="s">
        <v>321</v>
      </c>
      <c r="F1478" s="104" t="s">
        <v>322</v>
      </c>
      <c r="G1478" s="112" t="s">
        <v>4</v>
      </c>
      <c r="H1478" s="103">
        <v>0</v>
      </c>
      <c r="I1478" s="112">
        <v>590000000</v>
      </c>
      <c r="J1478" s="112" t="s">
        <v>5</v>
      </c>
      <c r="K1478" s="112" t="s">
        <v>8516</v>
      </c>
      <c r="L1478" s="112" t="s">
        <v>67</v>
      </c>
      <c r="M1478" s="127" t="s">
        <v>144</v>
      </c>
      <c r="N1478" s="112" t="s">
        <v>8517</v>
      </c>
      <c r="O1478" s="112" t="s">
        <v>2980</v>
      </c>
      <c r="P1478" s="112">
        <v>796</v>
      </c>
      <c r="Q1478" s="112" t="s">
        <v>57</v>
      </c>
      <c r="R1478" s="249">
        <v>2</v>
      </c>
      <c r="S1478" s="249">
        <v>174107.142857</v>
      </c>
      <c r="T1478" s="249">
        <f>S1478*R1478</f>
        <v>348214.285714</v>
      </c>
      <c r="U1478" s="249">
        <f t="shared" ref="U1478" si="153">T1478*1.12</f>
        <v>389999.99999968003</v>
      </c>
      <c r="V1478" s="112"/>
      <c r="W1478" s="112">
        <v>2016</v>
      </c>
      <c r="X1478" s="103"/>
      <c r="Y1478" s="30"/>
      <c r="Z1478" s="27"/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27"/>
      <c r="AX1478" s="27"/>
    </row>
    <row r="1479" spans="1:50" s="6" customFormat="1" ht="50.1" customHeight="1">
      <c r="A1479" s="102" t="s">
        <v>5547</v>
      </c>
      <c r="B1479" s="103" t="s">
        <v>5974</v>
      </c>
      <c r="C1479" s="104" t="s">
        <v>319</v>
      </c>
      <c r="D1479" s="104" t="s">
        <v>320</v>
      </c>
      <c r="E1479" s="104" t="s">
        <v>321</v>
      </c>
      <c r="F1479" s="105" t="s">
        <v>349</v>
      </c>
      <c r="G1479" s="105" t="s">
        <v>4</v>
      </c>
      <c r="H1479" s="103">
        <v>0</v>
      </c>
      <c r="I1479" s="113">
        <v>590000000</v>
      </c>
      <c r="J1479" s="105" t="s">
        <v>5</v>
      </c>
      <c r="K1479" s="105" t="s">
        <v>350</v>
      </c>
      <c r="L1479" s="105" t="s">
        <v>67</v>
      </c>
      <c r="M1479" s="114" t="s">
        <v>144</v>
      </c>
      <c r="N1479" s="105" t="s">
        <v>145</v>
      </c>
      <c r="O1479" s="105" t="s">
        <v>146</v>
      </c>
      <c r="P1479" s="105">
        <v>796</v>
      </c>
      <c r="Q1479" s="105" t="s">
        <v>57</v>
      </c>
      <c r="R1479" s="115">
        <v>250</v>
      </c>
      <c r="S1479" s="115">
        <v>482</v>
      </c>
      <c r="T1479" s="107">
        <f t="shared" si="151"/>
        <v>120500</v>
      </c>
      <c r="U1479" s="107">
        <f t="shared" si="152"/>
        <v>134960</v>
      </c>
      <c r="V1479" s="105"/>
      <c r="W1479" s="112">
        <v>2016</v>
      </c>
      <c r="X1479" s="103"/>
    </row>
    <row r="1480" spans="1:50" s="6" customFormat="1" ht="50.1" customHeight="1">
      <c r="A1480" s="102" t="s">
        <v>5548</v>
      </c>
      <c r="B1480" s="103" t="s">
        <v>5974</v>
      </c>
      <c r="C1480" s="104" t="s">
        <v>319</v>
      </c>
      <c r="D1480" s="104" t="s">
        <v>320</v>
      </c>
      <c r="E1480" s="104" t="s">
        <v>321</v>
      </c>
      <c r="F1480" s="105" t="s">
        <v>351</v>
      </c>
      <c r="G1480" s="105" t="s">
        <v>4</v>
      </c>
      <c r="H1480" s="103">
        <v>0</v>
      </c>
      <c r="I1480" s="113">
        <v>590000000</v>
      </c>
      <c r="J1480" s="105" t="s">
        <v>5</v>
      </c>
      <c r="K1480" s="105" t="s">
        <v>350</v>
      </c>
      <c r="L1480" s="105" t="s">
        <v>67</v>
      </c>
      <c r="M1480" s="114" t="s">
        <v>144</v>
      </c>
      <c r="N1480" s="105" t="s">
        <v>145</v>
      </c>
      <c r="O1480" s="105" t="s">
        <v>146</v>
      </c>
      <c r="P1480" s="105">
        <v>796</v>
      </c>
      <c r="Q1480" s="105" t="s">
        <v>57</v>
      </c>
      <c r="R1480" s="115">
        <v>250</v>
      </c>
      <c r="S1480" s="115">
        <v>450</v>
      </c>
      <c r="T1480" s="107">
        <f t="shared" si="151"/>
        <v>112500</v>
      </c>
      <c r="U1480" s="107">
        <f t="shared" si="152"/>
        <v>126000.00000000001</v>
      </c>
      <c r="V1480" s="105"/>
      <c r="W1480" s="112">
        <v>2016</v>
      </c>
      <c r="X1480" s="103"/>
    </row>
    <row r="1481" spans="1:50" s="6" customFormat="1" ht="50.1" customHeight="1">
      <c r="A1481" s="102" t="s">
        <v>5549</v>
      </c>
      <c r="B1481" s="103" t="s">
        <v>5974</v>
      </c>
      <c r="C1481" s="104" t="s">
        <v>319</v>
      </c>
      <c r="D1481" s="104" t="s">
        <v>320</v>
      </c>
      <c r="E1481" s="104" t="s">
        <v>321</v>
      </c>
      <c r="F1481" s="105" t="s">
        <v>352</v>
      </c>
      <c r="G1481" s="105" t="s">
        <v>4</v>
      </c>
      <c r="H1481" s="103">
        <v>0</v>
      </c>
      <c r="I1481" s="113">
        <v>590000000</v>
      </c>
      <c r="J1481" s="105" t="s">
        <v>5</v>
      </c>
      <c r="K1481" s="105" t="s">
        <v>350</v>
      </c>
      <c r="L1481" s="105" t="s">
        <v>67</v>
      </c>
      <c r="M1481" s="114" t="s">
        <v>144</v>
      </c>
      <c r="N1481" s="105" t="s">
        <v>145</v>
      </c>
      <c r="O1481" s="105" t="s">
        <v>146</v>
      </c>
      <c r="P1481" s="105">
        <v>796</v>
      </c>
      <c r="Q1481" s="105" t="s">
        <v>57</v>
      </c>
      <c r="R1481" s="115">
        <v>18</v>
      </c>
      <c r="S1481" s="115">
        <v>4100</v>
      </c>
      <c r="T1481" s="107">
        <f t="shared" si="151"/>
        <v>73800</v>
      </c>
      <c r="U1481" s="107">
        <f t="shared" si="152"/>
        <v>82656.000000000015</v>
      </c>
      <c r="V1481" s="105"/>
      <c r="W1481" s="112">
        <v>2016</v>
      </c>
      <c r="X1481" s="103"/>
    </row>
    <row r="1482" spans="1:50" s="6" customFormat="1" ht="50.1" customHeight="1">
      <c r="A1482" s="102" t="s">
        <v>5550</v>
      </c>
      <c r="B1482" s="103" t="s">
        <v>5974</v>
      </c>
      <c r="C1482" s="104" t="s">
        <v>319</v>
      </c>
      <c r="D1482" s="104" t="s">
        <v>320</v>
      </c>
      <c r="E1482" s="104" t="s">
        <v>321</v>
      </c>
      <c r="F1482" s="105" t="s">
        <v>359</v>
      </c>
      <c r="G1482" s="105" t="s">
        <v>4</v>
      </c>
      <c r="H1482" s="103">
        <v>0</v>
      </c>
      <c r="I1482" s="113">
        <v>590000000</v>
      </c>
      <c r="J1482" s="105" t="s">
        <v>5</v>
      </c>
      <c r="K1482" s="105" t="s">
        <v>350</v>
      </c>
      <c r="L1482" s="105" t="s">
        <v>67</v>
      </c>
      <c r="M1482" s="114" t="s">
        <v>144</v>
      </c>
      <c r="N1482" s="105" t="s">
        <v>145</v>
      </c>
      <c r="O1482" s="105" t="s">
        <v>146</v>
      </c>
      <c r="P1482" s="105">
        <v>796</v>
      </c>
      <c r="Q1482" s="105" t="s">
        <v>57</v>
      </c>
      <c r="R1482" s="115">
        <v>77</v>
      </c>
      <c r="S1482" s="115">
        <v>600</v>
      </c>
      <c r="T1482" s="107">
        <f t="shared" si="151"/>
        <v>46200</v>
      </c>
      <c r="U1482" s="107">
        <f t="shared" si="152"/>
        <v>51744.000000000007</v>
      </c>
      <c r="V1482" s="105"/>
      <c r="W1482" s="112">
        <v>2016</v>
      </c>
      <c r="X1482" s="103"/>
    </row>
    <row r="1483" spans="1:50" s="6" customFormat="1" ht="50.1" customHeight="1">
      <c r="A1483" s="102" t="s">
        <v>5551</v>
      </c>
      <c r="B1483" s="103" t="s">
        <v>5974</v>
      </c>
      <c r="C1483" s="104" t="s">
        <v>354</v>
      </c>
      <c r="D1483" s="104" t="s">
        <v>355</v>
      </c>
      <c r="E1483" s="104" t="s">
        <v>356</v>
      </c>
      <c r="F1483" s="105" t="s">
        <v>357</v>
      </c>
      <c r="G1483" s="105" t="s">
        <v>4</v>
      </c>
      <c r="H1483" s="103">
        <v>0</v>
      </c>
      <c r="I1483" s="113">
        <v>590000000</v>
      </c>
      <c r="J1483" s="105" t="s">
        <v>5</v>
      </c>
      <c r="K1483" s="105" t="s">
        <v>358</v>
      </c>
      <c r="L1483" s="105" t="s">
        <v>67</v>
      </c>
      <c r="M1483" s="114" t="s">
        <v>144</v>
      </c>
      <c r="N1483" s="105" t="s">
        <v>145</v>
      </c>
      <c r="O1483" s="105" t="s">
        <v>146</v>
      </c>
      <c r="P1483" s="105">
        <v>796</v>
      </c>
      <c r="Q1483" s="105" t="s">
        <v>57</v>
      </c>
      <c r="R1483" s="115">
        <v>8</v>
      </c>
      <c r="S1483" s="115">
        <v>31000</v>
      </c>
      <c r="T1483" s="107">
        <f t="shared" si="151"/>
        <v>248000</v>
      </c>
      <c r="U1483" s="107">
        <f t="shared" si="152"/>
        <v>277760</v>
      </c>
      <c r="V1483" s="105"/>
      <c r="W1483" s="112">
        <v>2016</v>
      </c>
      <c r="X1483" s="103"/>
    </row>
    <row r="1484" spans="1:50" s="6" customFormat="1" ht="50.1" customHeight="1">
      <c r="A1484" s="102" t="s">
        <v>5552</v>
      </c>
      <c r="B1484" s="103" t="s">
        <v>5974</v>
      </c>
      <c r="C1484" s="104" t="s">
        <v>1947</v>
      </c>
      <c r="D1484" s="104" t="s">
        <v>1948</v>
      </c>
      <c r="E1484" s="104" t="s">
        <v>1949</v>
      </c>
      <c r="F1484" s="104" t="s">
        <v>1950</v>
      </c>
      <c r="G1484" s="104" t="s">
        <v>631</v>
      </c>
      <c r="H1484" s="103">
        <v>40</v>
      </c>
      <c r="I1484" s="105">
        <v>590000000</v>
      </c>
      <c r="J1484" s="105" t="s">
        <v>5</v>
      </c>
      <c r="K1484" s="104" t="s">
        <v>422</v>
      </c>
      <c r="L1484" s="105" t="s">
        <v>67</v>
      </c>
      <c r="M1484" s="104" t="s">
        <v>54</v>
      </c>
      <c r="N1484" s="104" t="s">
        <v>1951</v>
      </c>
      <c r="O1484" s="104" t="s">
        <v>1952</v>
      </c>
      <c r="P1484" s="105">
        <v>168</v>
      </c>
      <c r="Q1484" s="104" t="s">
        <v>1727</v>
      </c>
      <c r="R1484" s="106">
        <v>128</v>
      </c>
      <c r="S1484" s="106">
        <v>66875</v>
      </c>
      <c r="T1484" s="107">
        <f t="shared" si="151"/>
        <v>8560000</v>
      </c>
      <c r="U1484" s="107">
        <f t="shared" si="152"/>
        <v>9587200</v>
      </c>
      <c r="V1484" s="108" t="s">
        <v>777</v>
      </c>
      <c r="W1484" s="112">
        <v>2016</v>
      </c>
      <c r="X1484" s="103"/>
    </row>
    <row r="1485" spans="1:50" s="6" customFormat="1" ht="50.1" customHeight="1">
      <c r="A1485" s="102" t="s">
        <v>5553</v>
      </c>
      <c r="B1485" s="103" t="s">
        <v>5974</v>
      </c>
      <c r="C1485" s="104" t="s">
        <v>2045</v>
      </c>
      <c r="D1485" s="104" t="s">
        <v>1948</v>
      </c>
      <c r="E1485" s="104" t="s">
        <v>2046</v>
      </c>
      <c r="F1485" s="104" t="s">
        <v>2047</v>
      </c>
      <c r="G1485" s="104" t="s">
        <v>4</v>
      </c>
      <c r="H1485" s="103">
        <v>0</v>
      </c>
      <c r="I1485" s="105">
        <v>590000000</v>
      </c>
      <c r="J1485" s="105" t="s">
        <v>5</v>
      </c>
      <c r="K1485" s="104" t="s">
        <v>1944</v>
      </c>
      <c r="L1485" s="105" t="s">
        <v>67</v>
      </c>
      <c r="M1485" s="104" t="s">
        <v>54</v>
      </c>
      <c r="N1485" s="104" t="s">
        <v>1945</v>
      </c>
      <c r="O1485" s="104" t="s">
        <v>1946</v>
      </c>
      <c r="P1485" s="105">
        <v>112</v>
      </c>
      <c r="Q1485" s="104" t="s">
        <v>1957</v>
      </c>
      <c r="R1485" s="106">
        <v>2000</v>
      </c>
      <c r="S1485" s="106">
        <v>200</v>
      </c>
      <c r="T1485" s="107">
        <f t="shared" si="151"/>
        <v>400000</v>
      </c>
      <c r="U1485" s="107">
        <f t="shared" si="152"/>
        <v>448000.00000000006</v>
      </c>
      <c r="V1485" s="108"/>
      <c r="W1485" s="112">
        <v>2016</v>
      </c>
      <c r="X1485" s="103"/>
    </row>
    <row r="1486" spans="1:50" s="6" customFormat="1" ht="50.1" customHeight="1">
      <c r="A1486" s="102" t="s">
        <v>5554</v>
      </c>
      <c r="B1486" s="103" t="s">
        <v>5974</v>
      </c>
      <c r="C1486" s="147" t="s">
        <v>2875</v>
      </c>
      <c r="D1486" s="148" t="s">
        <v>1948</v>
      </c>
      <c r="E1486" s="147" t="s">
        <v>2876</v>
      </c>
      <c r="F1486" s="147" t="s">
        <v>2877</v>
      </c>
      <c r="G1486" s="118" t="s">
        <v>4</v>
      </c>
      <c r="H1486" s="119">
        <v>100</v>
      </c>
      <c r="I1486" s="120" t="s">
        <v>13</v>
      </c>
      <c r="J1486" s="105" t="s">
        <v>5</v>
      </c>
      <c r="K1486" s="105" t="s">
        <v>2871</v>
      </c>
      <c r="L1486" s="120" t="s">
        <v>93</v>
      </c>
      <c r="M1486" s="118" t="s">
        <v>54</v>
      </c>
      <c r="N1486" s="120" t="s">
        <v>55</v>
      </c>
      <c r="O1486" s="118">
        <v>100</v>
      </c>
      <c r="P1486" s="149">
        <v>112</v>
      </c>
      <c r="Q1486" s="150" t="s">
        <v>1957</v>
      </c>
      <c r="R1486" s="121">
        <v>37000</v>
      </c>
      <c r="S1486" s="121">
        <v>99</v>
      </c>
      <c r="T1486" s="107">
        <f t="shared" si="151"/>
        <v>3663000</v>
      </c>
      <c r="U1486" s="107">
        <f t="shared" si="152"/>
        <v>4102560.0000000005</v>
      </c>
      <c r="V1486" s="162"/>
      <c r="W1486" s="112">
        <v>2016</v>
      </c>
      <c r="X1486" s="123"/>
    </row>
    <row r="1487" spans="1:50" s="6" customFormat="1" ht="50.1" customHeight="1">
      <c r="A1487" s="102" t="s">
        <v>5555</v>
      </c>
      <c r="B1487" s="103" t="s">
        <v>5974</v>
      </c>
      <c r="C1487" s="103" t="s">
        <v>3653</v>
      </c>
      <c r="D1487" s="105" t="s">
        <v>3654</v>
      </c>
      <c r="E1487" s="103" t="s">
        <v>3655</v>
      </c>
      <c r="F1487" s="103" t="s">
        <v>3656</v>
      </c>
      <c r="G1487" s="118" t="s">
        <v>4</v>
      </c>
      <c r="H1487" s="119">
        <v>30</v>
      </c>
      <c r="I1487" s="118" t="s">
        <v>13</v>
      </c>
      <c r="J1487" s="112" t="s">
        <v>5</v>
      </c>
      <c r="K1487" s="112" t="s">
        <v>143</v>
      </c>
      <c r="L1487" s="112" t="s">
        <v>2932</v>
      </c>
      <c r="M1487" s="118" t="s">
        <v>144</v>
      </c>
      <c r="N1487" s="112" t="s">
        <v>2942</v>
      </c>
      <c r="O1487" s="112" t="s">
        <v>146</v>
      </c>
      <c r="P1487" s="112" t="s">
        <v>871</v>
      </c>
      <c r="Q1487" s="112" t="s">
        <v>57</v>
      </c>
      <c r="R1487" s="103">
        <v>2</v>
      </c>
      <c r="S1487" s="139">
        <v>15600000</v>
      </c>
      <c r="T1487" s="107">
        <f t="shared" si="151"/>
        <v>31200000</v>
      </c>
      <c r="U1487" s="107">
        <f t="shared" si="152"/>
        <v>34944000</v>
      </c>
      <c r="V1487" s="123"/>
      <c r="W1487" s="112">
        <v>2016</v>
      </c>
      <c r="X1487" s="123"/>
    </row>
    <row r="1488" spans="1:50" s="6" customFormat="1" ht="50.1" customHeight="1">
      <c r="A1488" s="102" t="s">
        <v>5556</v>
      </c>
      <c r="B1488" s="103" t="s">
        <v>5974</v>
      </c>
      <c r="C1488" s="104" t="s">
        <v>937</v>
      </c>
      <c r="D1488" s="104" t="s">
        <v>938</v>
      </c>
      <c r="E1488" s="104" t="s">
        <v>939</v>
      </c>
      <c r="F1488" s="104" t="s">
        <v>940</v>
      </c>
      <c r="G1488" s="104" t="s">
        <v>4</v>
      </c>
      <c r="H1488" s="103">
        <v>0</v>
      </c>
      <c r="I1488" s="105">
        <v>590000000</v>
      </c>
      <c r="J1488" s="105" t="s">
        <v>5</v>
      </c>
      <c r="K1488" s="104" t="s">
        <v>775</v>
      </c>
      <c r="L1488" s="105" t="s">
        <v>67</v>
      </c>
      <c r="M1488" s="104" t="s">
        <v>201</v>
      </c>
      <c r="N1488" s="104" t="s">
        <v>922</v>
      </c>
      <c r="O1488" s="104" t="s">
        <v>35</v>
      </c>
      <c r="P1488" s="105">
        <v>796</v>
      </c>
      <c r="Q1488" s="104" t="s">
        <v>57</v>
      </c>
      <c r="R1488" s="106">
        <v>8</v>
      </c>
      <c r="S1488" s="106">
        <v>36</v>
      </c>
      <c r="T1488" s="107">
        <f t="shared" si="151"/>
        <v>288</v>
      </c>
      <c r="U1488" s="107">
        <f t="shared" si="152"/>
        <v>322.56000000000006</v>
      </c>
      <c r="V1488" s="108"/>
      <c r="W1488" s="112">
        <v>2016</v>
      </c>
      <c r="X1488" s="103"/>
    </row>
    <row r="1489" spans="1:24" s="6" customFormat="1" ht="50.1" customHeight="1">
      <c r="A1489" s="102" t="s">
        <v>5557</v>
      </c>
      <c r="B1489" s="103" t="s">
        <v>5974</v>
      </c>
      <c r="C1489" s="104" t="s">
        <v>1641</v>
      </c>
      <c r="D1489" s="104" t="s">
        <v>1642</v>
      </c>
      <c r="E1489" s="104" t="s">
        <v>1643</v>
      </c>
      <c r="F1489" s="104" t="s">
        <v>1644</v>
      </c>
      <c r="G1489" s="104" t="s">
        <v>4</v>
      </c>
      <c r="H1489" s="103">
        <v>0</v>
      </c>
      <c r="I1489" s="105">
        <v>590000000</v>
      </c>
      <c r="J1489" s="105" t="s">
        <v>5</v>
      </c>
      <c r="K1489" s="104" t="s">
        <v>866</v>
      </c>
      <c r="L1489" s="105" t="s">
        <v>67</v>
      </c>
      <c r="M1489" s="104" t="s">
        <v>201</v>
      </c>
      <c r="N1489" s="104" t="s">
        <v>1291</v>
      </c>
      <c r="O1489" s="104" t="s">
        <v>532</v>
      </c>
      <c r="P1489" s="105" t="s">
        <v>871</v>
      </c>
      <c r="Q1489" s="104" t="s">
        <v>57</v>
      </c>
      <c r="R1489" s="106">
        <v>12</v>
      </c>
      <c r="S1489" s="106">
        <v>13100</v>
      </c>
      <c r="T1489" s="107">
        <f t="shared" si="151"/>
        <v>157200</v>
      </c>
      <c r="U1489" s="107">
        <f t="shared" si="152"/>
        <v>176064.00000000003</v>
      </c>
      <c r="V1489" s="108"/>
      <c r="W1489" s="112">
        <v>2016</v>
      </c>
      <c r="X1489" s="103"/>
    </row>
    <row r="1490" spans="1:24" s="6" customFormat="1" ht="50.1" customHeight="1">
      <c r="A1490" s="102" t="s">
        <v>5558</v>
      </c>
      <c r="B1490" s="103" t="s">
        <v>5974</v>
      </c>
      <c r="C1490" s="103" t="s">
        <v>1641</v>
      </c>
      <c r="D1490" s="104" t="s">
        <v>1642</v>
      </c>
      <c r="E1490" s="103" t="s">
        <v>1643</v>
      </c>
      <c r="F1490" s="103" t="s">
        <v>1644</v>
      </c>
      <c r="G1490" s="118" t="s">
        <v>4</v>
      </c>
      <c r="H1490" s="103">
        <v>0</v>
      </c>
      <c r="I1490" s="118" t="s">
        <v>13</v>
      </c>
      <c r="J1490" s="112" t="s">
        <v>5</v>
      </c>
      <c r="K1490" s="112" t="s">
        <v>4232</v>
      </c>
      <c r="L1490" s="112" t="s">
        <v>2932</v>
      </c>
      <c r="M1490" s="118" t="s">
        <v>144</v>
      </c>
      <c r="N1490" s="112" t="s">
        <v>2942</v>
      </c>
      <c r="O1490" s="112" t="s">
        <v>146</v>
      </c>
      <c r="P1490" s="112" t="s">
        <v>871</v>
      </c>
      <c r="Q1490" s="112" t="s">
        <v>57</v>
      </c>
      <c r="R1490" s="103">
        <v>20</v>
      </c>
      <c r="S1490" s="139">
        <v>15200</v>
      </c>
      <c r="T1490" s="107">
        <f t="shared" si="151"/>
        <v>304000</v>
      </c>
      <c r="U1490" s="107">
        <f t="shared" si="152"/>
        <v>340480.00000000006</v>
      </c>
      <c r="V1490" s="123"/>
      <c r="W1490" s="112">
        <v>2016</v>
      </c>
      <c r="X1490" s="123"/>
    </row>
    <row r="1491" spans="1:24" s="6" customFormat="1" ht="50.1" customHeight="1">
      <c r="A1491" s="102" t="s">
        <v>5559</v>
      </c>
      <c r="B1491" s="103" t="s">
        <v>5974</v>
      </c>
      <c r="C1491" s="104" t="s">
        <v>1499</v>
      </c>
      <c r="D1491" s="104" t="s">
        <v>1500</v>
      </c>
      <c r="E1491" s="104" t="s">
        <v>1501</v>
      </c>
      <c r="F1491" s="104" t="s">
        <v>1502</v>
      </c>
      <c r="G1491" s="104" t="s">
        <v>62</v>
      </c>
      <c r="H1491" s="103">
        <v>10</v>
      </c>
      <c r="I1491" s="105">
        <v>590000000</v>
      </c>
      <c r="J1491" s="105" t="s">
        <v>5</v>
      </c>
      <c r="K1491" s="104" t="s">
        <v>775</v>
      </c>
      <c r="L1491" s="105" t="s">
        <v>67</v>
      </c>
      <c r="M1491" s="104" t="s">
        <v>54</v>
      </c>
      <c r="N1491" s="104" t="s">
        <v>2361</v>
      </c>
      <c r="O1491" s="104" t="s">
        <v>532</v>
      </c>
      <c r="P1491" s="105">
        <v>796</v>
      </c>
      <c r="Q1491" s="104" t="s">
        <v>57</v>
      </c>
      <c r="R1491" s="106">
        <v>50</v>
      </c>
      <c r="S1491" s="106">
        <v>291</v>
      </c>
      <c r="T1491" s="107">
        <f t="shared" ref="T1491:T1569" si="154">R1491*S1491</f>
        <v>14550</v>
      </c>
      <c r="U1491" s="107">
        <f t="shared" ref="U1491:U1569" si="155">T1491*1.12</f>
        <v>16296.000000000002</v>
      </c>
      <c r="V1491" s="153" t="s">
        <v>777</v>
      </c>
      <c r="W1491" s="112">
        <v>2016</v>
      </c>
      <c r="X1491" s="103"/>
    </row>
    <row r="1492" spans="1:24" s="6" customFormat="1" ht="50.1" customHeight="1">
      <c r="A1492" s="102" t="s">
        <v>5560</v>
      </c>
      <c r="B1492" s="103" t="s">
        <v>5974</v>
      </c>
      <c r="C1492" s="104" t="s">
        <v>1503</v>
      </c>
      <c r="D1492" s="104" t="s">
        <v>1500</v>
      </c>
      <c r="E1492" s="104" t="s">
        <v>1504</v>
      </c>
      <c r="F1492" s="104" t="s">
        <v>1505</v>
      </c>
      <c r="G1492" s="104" t="s">
        <v>62</v>
      </c>
      <c r="H1492" s="103">
        <v>10</v>
      </c>
      <c r="I1492" s="105">
        <v>590000000</v>
      </c>
      <c r="J1492" s="105" t="s">
        <v>5</v>
      </c>
      <c r="K1492" s="104" t="s">
        <v>775</v>
      </c>
      <c r="L1492" s="105" t="s">
        <v>67</v>
      </c>
      <c r="M1492" s="104" t="s">
        <v>54</v>
      </c>
      <c r="N1492" s="104" t="s">
        <v>2361</v>
      </c>
      <c r="O1492" s="104" t="s">
        <v>532</v>
      </c>
      <c r="P1492" s="105">
        <v>796</v>
      </c>
      <c r="Q1492" s="104" t="s">
        <v>57</v>
      </c>
      <c r="R1492" s="106">
        <v>50</v>
      </c>
      <c r="S1492" s="106">
        <v>139</v>
      </c>
      <c r="T1492" s="107">
        <f t="shared" si="154"/>
        <v>6950</v>
      </c>
      <c r="U1492" s="107">
        <f t="shared" si="155"/>
        <v>7784.0000000000009</v>
      </c>
      <c r="V1492" s="153" t="s">
        <v>777</v>
      </c>
      <c r="W1492" s="112">
        <v>2016</v>
      </c>
      <c r="X1492" s="103"/>
    </row>
    <row r="1493" spans="1:24" s="6" customFormat="1" ht="50.1" customHeight="1">
      <c r="A1493" s="102" t="s">
        <v>5561</v>
      </c>
      <c r="B1493" s="103" t="s">
        <v>5974</v>
      </c>
      <c r="C1493" s="104" t="s">
        <v>1506</v>
      </c>
      <c r="D1493" s="104" t="s">
        <v>1500</v>
      </c>
      <c r="E1493" s="104" t="s">
        <v>1507</v>
      </c>
      <c r="F1493" s="104" t="s">
        <v>1508</v>
      </c>
      <c r="G1493" s="104" t="s">
        <v>62</v>
      </c>
      <c r="H1493" s="103">
        <v>10</v>
      </c>
      <c r="I1493" s="105">
        <v>590000000</v>
      </c>
      <c r="J1493" s="105" t="s">
        <v>5</v>
      </c>
      <c r="K1493" s="104" t="s">
        <v>775</v>
      </c>
      <c r="L1493" s="105" t="s">
        <v>67</v>
      </c>
      <c r="M1493" s="104" t="s">
        <v>54</v>
      </c>
      <c r="N1493" s="104" t="s">
        <v>2361</v>
      </c>
      <c r="O1493" s="104" t="s">
        <v>532</v>
      </c>
      <c r="P1493" s="105">
        <v>796</v>
      </c>
      <c r="Q1493" s="104" t="s">
        <v>57</v>
      </c>
      <c r="R1493" s="106">
        <v>50</v>
      </c>
      <c r="S1493" s="106">
        <v>134</v>
      </c>
      <c r="T1493" s="107">
        <f t="shared" si="154"/>
        <v>6700</v>
      </c>
      <c r="U1493" s="107">
        <f t="shared" si="155"/>
        <v>7504.0000000000009</v>
      </c>
      <c r="V1493" s="153" t="s">
        <v>777</v>
      </c>
      <c r="W1493" s="112">
        <v>2016</v>
      </c>
      <c r="X1493" s="103"/>
    </row>
    <row r="1494" spans="1:24" s="6" customFormat="1" ht="50.1" customHeight="1">
      <c r="A1494" s="102" t="s">
        <v>5562</v>
      </c>
      <c r="B1494" s="103" t="s">
        <v>5974</v>
      </c>
      <c r="C1494" s="104" t="s">
        <v>1509</v>
      </c>
      <c r="D1494" s="104" t="s">
        <v>1500</v>
      </c>
      <c r="E1494" s="104" t="s">
        <v>1510</v>
      </c>
      <c r="F1494" s="104" t="s">
        <v>1511</v>
      </c>
      <c r="G1494" s="104" t="s">
        <v>62</v>
      </c>
      <c r="H1494" s="103">
        <v>10</v>
      </c>
      <c r="I1494" s="105">
        <v>590000000</v>
      </c>
      <c r="J1494" s="105" t="s">
        <v>5</v>
      </c>
      <c r="K1494" s="104" t="s">
        <v>775</v>
      </c>
      <c r="L1494" s="105" t="s">
        <v>67</v>
      </c>
      <c r="M1494" s="104" t="s">
        <v>54</v>
      </c>
      <c r="N1494" s="104" t="s">
        <v>2361</v>
      </c>
      <c r="O1494" s="104" t="s">
        <v>532</v>
      </c>
      <c r="P1494" s="105">
        <v>796</v>
      </c>
      <c r="Q1494" s="104" t="s">
        <v>57</v>
      </c>
      <c r="R1494" s="106">
        <v>50</v>
      </c>
      <c r="S1494" s="106">
        <v>103</v>
      </c>
      <c r="T1494" s="107">
        <f t="shared" si="154"/>
        <v>5150</v>
      </c>
      <c r="U1494" s="107">
        <f t="shared" si="155"/>
        <v>5768.0000000000009</v>
      </c>
      <c r="V1494" s="153" t="s">
        <v>777</v>
      </c>
      <c r="W1494" s="112">
        <v>2016</v>
      </c>
      <c r="X1494" s="103"/>
    </row>
    <row r="1495" spans="1:24" s="6" customFormat="1" ht="50.1" customHeight="1">
      <c r="A1495" s="102" t="s">
        <v>5563</v>
      </c>
      <c r="B1495" s="103" t="s">
        <v>5974</v>
      </c>
      <c r="C1495" s="104" t="s">
        <v>1512</v>
      </c>
      <c r="D1495" s="104" t="s">
        <v>1500</v>
      </c>
      <c r="E1495" s="104" t="s">
        <v>1513</v>
      </c>
      <c r="F1495" s="104" t="s">
        <v>1514</v>
      </c>
      <c r="G1495" s="104" t="s">
        <v>62</v>
      </c>
      <c r="H1495" s="103">
        <v>10</v>
      </c>
      <c r="I1495" s="105">
        <v>590000000</v>
      </c>
      <c r="J1495" s="105" t="s">
        <v>5</v>
      </c>
      <c r="K1495" s="104" t="s">
        <v>775</v>
      </c>
      <c r="L1495" s="105" t="s">
        <v>67</v>
      </c>
      <c r="M1495" s="104" t="s">
        <v>54</v>
      </c>
      <c r="N1495" s="104" t="s">
        <v>2361</v>
      </c>
      <c r="O1495" s="104" t="s">
        <v>532</v>
      </c>
      <c r="P1495" s="105">
        <v>796</v>
      </c>
      <c r="Q1495" s="104" t="s">
        <v>57</v>
      </c>
      <c r="R1495" s="106">
        <v>50</v>
      </c>
      <c r="S1495" s="106">
        <v>76</v>
      </c>
      <c r="T1495" s="107">
        <f t="shared" si="154"/>
        <v>3800</v>
      </c>
      <c r="U1495" s="107">
        <f t="shared" si="155"/>
        <v>4256</v>
      </c>
      <c r="V1495" s="153" t="s">
        <v>777</v>
      </c>
      <c r="W1495" s="112">
        <v>2016</v>
      </c>
      <c r="X1495" s="103"/>
    </row>
    <row r="1496" spans="1:24" s="6" customFormat="1" ht="50.1" customHeight="1">
      <c r="A1496" s="102" t="s">
        <v>5564</v>
      </c>
      <c r="B1496" s="103" t="s">
        <v>5974</v>
      </c>
      <c r="C1496" s="103" t="s">
        <v>3657</v>
      </c>
      <c r="D1496" s="104" t="s">
        <v>1500</v>
      </c>
      <c r="E1496" s="103" t="s">
        <v>3658</v>
      </c>
      <c r="F1496" s="103" t="s">
        <v>3659</v>
      </c>
      <c r="G1496" s="118" t="s">
        <v>4</v>
      </c>
      <c r="H1496" s="103">
        <v>0</v>
      </c>
      <c r="I1496" s="118" t="s">
        <v>13</v>
      </c>
      <c r="J1496" s="112" t="s">
        <v>5</v>
      </c>
      <c r="K1496" s="112" t="s">
        <v>143</v>
      </c>
      <c r="L1496" s="112" t="s">
        <v>2932</v>
      </c>
      <c r="M1496" s="118" t="s">
        <v>144</v>
      </c>
      <c r="N1496" s="112" t="s">
        <v>2942</v>
      </c>
      <c r="O1496" s="112" t="s">
        <v>146</v>
      </c>
      <c r="P1496" s="112">
        <v>796</v>
      </c>
      <c r="Q1496" s="112" t="s">
        <v>57</v>
      </c>
      <c r="R1496" s="103">
        <v>7</v>
      </c>
      <c r="S1496" s="139">
        <v>550</v>
      </c>
      <c r="T1496" s="107">
        <f t="shared" si="154"/>
        <v>3850</v>
      </c>
      <c r="U1496" s="107">
        <f t="shared" si="155"/>
        <v>4312</v>
      </c>
      <c r="V1496" s="123"/>
      <c r="W1496" s="112">
        <v>2016</v>
      </c>
      <c r="X1496" s="123"/>
    </row>
    <row r="1497" spans="1:24" s="6" customFormat="1" ht="50.1" customHeight="1">
      <c r="A1497" s="102" t="s">
        <v>5565</v>
      </c>
      <c r="B1497" s="103" t="s">
        <v>5974</v>
      </c>
      <c r="C1497" s="104" t="s">
        <v>1410</v>
      </c>
      <c r="D1497" s="104" t="s">
        <v>1411</v>
      </c>
      <c r="E1497" s="104" t="s">
        <v>1412</v>
      </c>
      <c r="F1497" s="104" t="s">
        <v>1413</v>
      </c>
      <c r="G1497" s="104" t="s">
        <v>4</v>
      </c>
      <c r="H1497" s="103">
        <v>0</v>
      </c>
      <c r="I1497" s="105">
        <v>590000000</v>
      </c>
      <c r="J1497" s="105" t="s">
        <v>5</v>
      </c>
      <c r="K1497" s="104" t="s">
        <v>775</v>
      </c>
      <c r="L1497" s="105" t="s">
        <v>67</v>
      </c>
      <c r="M1497" s="104" t="s">
        <v>201</v>
      </c>
      <c r="N1497" s="104" t="s">
        <v>922</v>
      </c>
      <c r="O1497" s="104" t="s">
        <v>532</v>
      </c>
      <c r="P1497" s="105">
        <v>796</v>
      </c>
      <c r="Q1497" s="104" t="s">
        <v>57</v>
      </c>
      <c r="R1497" s="106">
        <v>15</v>
      </c>
      <c r="S1497" s="106">
        <v>650</v>
      </c>
      <c r="T1497" s="107">
        <f t="shared" si="154"/>
        <v>9750</v>
      </c>
      <c r="U1497" s="107">
        <f t="shared" si="155"/>
        <v>10920.000000000002</v>
      </c>
      <c r="V1497" s="108"/>
      <c r="W1497" s="112">
        <v>2016</v>
      </c>
      <c r="X1497" s="103"/>
    </row>
    <row r="1498" spans="1:24" s="6" customFormat="1" ht="50.1" customHeight="1">
      <c r="A1498" s="102" t="s">
        <v>5566</v>
      </c>
      <c r="B1498" s="103" t="s">
        <v>5974</v>
      </c>
      <c r="C1498" s="104" t="s">
        <v>1436</v>
      </c>
      <c r="D1498" s="104" t="s">
        <v>1411</v>
      </c>
      <c r="E1498" s="104" t="s">
        <v>1437</v>
      </c>
      <c r="F1498" s="104" t="s">
        <v>1438</v>
      </c>
      <c r="G1498" s="104" t="s">
        <v>62</v>
      </c>
      <c r="H1498" s="103">
        <v>10</v>
      </c>
      <c r="I1498" s="105">
        <v>590000000</v>
      </c>
      <c r="J1498" s="105" t="s">
        <v>5</v>
      </c>
      <c r="K1498" s="104" t="s">
        <v>775</v>
      </c>
      <c r="L1498" s="105" t="s">
        <v>67</v>
      </c>
      <c r="M1498" s="104" t="s">
        <v>54</v>
      </c>
      <c r="N1498" s="104" t="s">
        <v>1933</v>
      </c>
      <c r="O1498" s="104" t="s">
        <v>532</v>
      </c>
      <c r="P1498" s="105">
        <v>796</v>
      </c>
      <c r="Q1498" s="104" t="s">
        <v>57</v>
      </c>
      <c r="R1498" s="106">
        <v>50</v>
      </c>
      <c r="S1498" s="106">
        <v>700</v>
      </c>
      <c r="T1498" s="107">
        <f t="shared" si="154"/>
        <v>35000</v>
      </c>
      <c r="U1498" s="107">
        <f t="shared" si="155"/>
        <v>39200.000000000007</v>
      </c>
      <c r="V1498" s="153" t="s">
        <v>777</v>
      </c>
      <c r="W1498" s="112">
        <v>2016</v>
      </c>
      <c r="X1498" s="103"/>
    </row>
    <row r="1499" spans="1:24" s="6" customFormat="1" ht="50.1" customHeight="1">
      <c r="A1499" s="102" t="s">
        <v>5567</v>
      </c>
      <c r="B1499" s="103" t="s">
        <v>5974</v>
      </c>
      <c r="C1499" s="104" t="s">
        <v>1439</v>
      </c>
      <c r="D1499" s="104" t="s">
        <v>1411</v>
      </c>
      <c r="E1499" s="104" t="s">
        <v>1440</v>
      </c>
      <c r="F1499" s="104" t="s">
        <v>1441</v>
      </c>
      <c r="G1499" s="104" t="s">
        <v>62</v>
      </c>
      <c r="H1499" s="103">
        <v>10</v>
      </c>
      <c r="I1499" s="105">
        <v>590000000</v>
      </c>
      <c r="J1499" s="105" t="s">
        <v>5</v>
      </c>
      <c r="K1499" s="104" t="s">
        <v>775</v>
      </c>
      <c r="L1499" s="105" t="s">
        <v>67</v>
      </c>
      <c r="M1499" s="104" t="s">
        <v>54</v>
      </c>
      <c r="N1499" s="104" t="s">
        <v>1933</v>
      </c>
      <c r="O1499" s="104" t="s">
        <v>532</v>
      </c>
      <c r="P1499" s="105">
        <v>796</v>
      </c>
      <c r="Q1499" s="104" t="s">
        <v>57</v>
      </c>
      <c r="R1499" s="106">
        <v>50</v>
      </c>
      <c r="S1499" s="106">
        <v>200</v>
      </c>
      <c r="T1499" s="107">
        <f t="shared" si="154"/>
        <v>10000</v>
      </c>
      <c r="U1499" s="107">
        <f t="shared" si="155"/>
        <v>11200.000000000002</v>
      </c>
      <c r="V1499" s="153" t="s">
        <v>777</v>
      </c>
      <c r="W1499" s="112">
        <v>2016</v>
      </c>
      <c r="X1499" s="103"/>
    </row>
    <row r="1500" spans="1:24" s="6" customFormat="1" ht="50.1" customHeight="1">
      <c r="A1500" s="102" t="s">
        <v>5568</v>
      </c>
      <c r="B1500" s="103" t="s">
        <v>5974</v>
      </c>
      <c r="C1500" s="104" t="s">
        <v>1460</v>
      </c>
      <c r="D1500" s="104" t="s">
        <v>1411</v>
      </c>
      <c r="E1500" s="104" t="s">
        <v>1461</v>
      </c>
      <c r="F1500" s="104" t="s">
        <v>1462</v>
      </c>
      <c r="G1500" s="104" t="s">
        <v>62</v>
      </c>
      <c r="H1500" s="103">
        <v>10</v>
      </c>
      <c r="I1500" s="105">
        <v>590000000</v>
      </c>
      <c r="J1500" s="105" t="s">
        <v>5</v>
      </c>
      <c r="K1500" s="104" t="s">
        <v>775</v>
      </c>
      <c r="L1500" s="105" t="s">
        <v>67</v>
      </c>
      <c r="M1500" s="104" t="s">
        <v>54</v>
      </c>
      <c r="N1500" s="104" t="s">
        <v>2361</v>
      </c>
      <c r="O1500" s="104" t="s">
        <v>532</v>
      </c>
      <c r="P1500" s="105" t="s">
        <v>186</v>
      </c>
      <c r="Q1500" s="104" t="s">
        <v>187</v>
      </c>
      <c r="R1500" s="106">
        <v>50</v>
      </c>
      <c r="S1500" s="106">
        <v>780</v>
      </c>
      <c r="T1500" s="107">
        <f t="shared" si="154"/>
        <v>39000</v>
      </c>
      <c r="U1500" s="107">
        <f t="shared" si="155"/>
        <v>43680.000000000007</v>
      </c>
      <c r="V1500" s="153" t="s">
        <v>777</v>
      </c>
      <c r="W1500" s="112">
        <v>2016</v>
      </c>
      <c r="X1500" s="103"/>
    </row>
    <row r="1501" spans="1:24" s="6" customFormat="1" ht="50.1" customHeight="1">
      <c r="A1501" s="102" t="s">
        <v>5569</v>
      </c>
      <c r="B1501" s="103" t="s">
        <v>5974</v>
      </c>
      <c r="C1501" s="104" t="s">
        <v>1463</v>
      </c>
      <c r="D1501" s="104" t="s">
        <v>1411</v>
      </c>
      <c r="E1501" s="104" t="s">
        <v>1464</v>
      </c>
      <c r="F1501" s="104" t="s">
        <v>1465</v>
      </c>
      <c r="G1501" s="104" t="s">
        <v>62</v>
      </c>
      <c r="H1501" s="103">
        <v>10</v>
      </c>
      <c r="I1501" s="105">
        <v>590000000</v>
      </c>
      <c r="J1501" s="105" t="s">
        <v>5</v>
      </c>
      <c r="K1501" s="104" t="s">
        <v>775</v>
      </c>
      <c r="L1501" s="105" t="s">
        <v>67</v>
      </c>
      <c r="M1501" s="104" t="s">
        <v>54</v>
      </c>
      <c r="N1501" s="104" t="s">
        <v>2361</v>
      </c>
      <c r="O1501" s="104" t="s">
        <v>532</v>
      </c>
      <c r="P1501" s="105" t="s">
        <v>186</v>
      </c>
      <c r="Q1501" s="104" t="s">
        <v>187</v>
      </c>
      <c r="R1501" s="106">
        <v>50</v>
      </c>
      <c r="S1501" s="106">
        <v>550</v>
      </c>
      <c r="T1501" s="107">
        <f t="shared" si="154"/>
        <v>27500</v>
      </c>
      <c r="U1501" s="107">
        <f t="shared" si="155"/>
        <v>30800.000000000004</v>
      </c>
      <c r="V1501" s="153" t="s">
        <v>777</v>
      </c>
      <c r="W1501" s="112">
        <v>2016</v>
      </c>
      <c r="X1501" s="103"/>
    </row>
    <row r="1502" spans="1:24" s="6" customFormat="1" ht="50.1" customHeight="1">
      <c r="A1502" s="102" t="s">
        <v>5570</v>
      </c>
      <c r="B1502" s="103" t="s">
        <v>5974</v>
      </c>
      <c r="C1502" s="104" t="s">
        <v>1466</v>
      </c>
      <c r="D1502" s="104" t="s">
        <v>1411</v>
      </c>
      <c r="E1502" s="104" t="s">
        <v>1467</v>
      </c>
      <c r="F1502" s="104" t="s">
        <v>1468</v>
      </c>
      <c r="G1502" s="104" t="s">
        <v>62</v>
      </c>
      <c r="H1502" s="103">
        <v>10</v>
      </c>
      <c r="I1502" s="105">
        <v>590000000</v>
      </c>
      <c r="J1502" s="105" t="s">
        <v>5</v>
      </c>
      <c r="K1502" s="104" t="s">
        <v>775</v>
      </c>
      <c r="L1502" s="105" t="s">
        <v>67</v>
      </c>
      <c r="M1502" s="104" t="s">
        <v>54</v>
      </c>
      <c r="N1502" s="104" t="s">
        <v>2361</v>
      </c>
      <c r="O1502" s="104" t="s">
        <v>532</v>
      </c>
      <c r="P1502" s="105" t="s">
        <v>186</v>
      </c>
      <c r="Q1502" s="104" t="s">
        <v>187</v>
      </c>
      <c r="R1502" s="106">
        <v>50</v>
      </c>
      <c r="S1502" s="106">
        <v>450</v>
      </c>
      <c r="T1502" s="107">
        <f t="shared" si="154"/>
        <v>22500</v>
      </c>
      <c r="U1502" s="107">
        <f t="shared" si="155"/>
        <v>25200.000000000004</v>
      </c>
      <c r="V1502" s="153" t="s">
        <v>777</v>
      </c>
      <c r="W1502" s="112">
        <v>2016</v>
      </c>
      <c r="X1502" s="103"/>
    </row>
    <row r="1503" spans="1:24" s="6" customFormat="1" ht="50.1" customHeight="1">
      <c r="A1503" s="102" t="s">
        <v>5571</v>
      </c>
      <c r="B1503" s="103" t="s">
        <v>5974</v>
      </c>
      <c r="C1503" s="104" t="s">
        <v>1469</v>
      </c>
      <c r="D1503" s="104" t="s">
        <v>1411</v>
      </c>
      <c r="E1503" s="104" t="s">
        <v>1470</v>
      </c>
      <c r="F1503" s="104" t="s">
        <v>1471</v>
      </c>
      <c r="G1503" s="104" t="s">
        <v>62</v>
      </c>
      <c r="H1503" s="103">
        <v>10</v>
      </c>
      <c r="I1503" s="105">
        <v>590000000</v>
      </c>
      <c r="J1503" s="105" t="s">
        <v>5</v>
      </c>
      <c r="K1503" s="104" t="s">
        <v>775</v>
      </c>
      <c r="L1503" s="105" t="s">
        <v>67</v>
      </c>
      <c r="M1503" s="104" t="s">
        <v>54</v>
      </c>
      <c r="N1503" s="104" t="s">
        <v>2361</v>
      </c>
      <c r="O1503" s="104" t="s">
        <v>532</v>
      </c>
      <c r="P1503" s="105" t="s">
        <v>186</v>
      </c>
      <c r="Q1503" s="104" t="s">
        <v>187</v>
      </c>
      <c r="R1503" s="106">
        <v>50</v>
      </c>
      <c r="S1503" s="106">
        <v>300</v>
      </c>
      <c r="T1503" s="107">
        <f t="shared" si="154"/>
        <v>15000</v>
      </c>
      <c r="U1503" s="107">
        <f t="shared" si="155"/>
        <v>16800</v>
      </c>
      <c r="V1503" s="153" t="s">
        <v>777</v>
      </c>
      <c r="W1503" s="112">
        <v>2016</v>
      </c>
      <c r="X1503" s="103"/>
    </row>
    <row r="1504" spans="1:24" s="6" customFormat="1" ht="50.1" customHeight="1">
      <c r="A1504" s="102" t="s">
        <v>5572</v>
      </c>
      <c r="B1504" s="103" t="s">
        <v>5974</v>
      </c>
      <c r="C1504" s="104" t="s">
        <v>1472</v>
      </c>
      <c r="D1504" s="104" t="s">
        <v>1411</v>
      </c>
      <c r="E1504" s="104" t="s">
        <v>1473</v>
      </c>
      <c r="F1504" s="104" t="s">
        <v>1474</v>
      </c>
      <c r="G1504" s="104" t="s">
        <v>62</v>
      </c>
      <c r="H1504" s="103">
        <v>10</v>
      </c>
      <c r="I1504" s="105">
        <v>590000000</v>
      </c>
      <c r="J1504" s="105" t="s">
        <v>5</v>
      </c>
      <c r="K1504" s="104" t="s">
        <v>775</v>
      </c>
      <c r="L1504" s="105" t="s">
        <v>67</v>
      </c>
      <c r="M1504" s="104" t="s">
        <v>54</v>
      </c>
      <c r="N1504" s="104" t="s">
        <v>2361</v>
      </c>
      <c r="O1504" s="104" t="s">
        <v>532</v>
      </c>
      <c r="P1504" s="105" t="s">
        <v>186</v>
      </c>
      <c r="Q1504" s="104" t="s">
        <v>187</v>
      </c>
      <c r="R1504" s="106">
        <v>50</v>
      </c>
      <c r="S1504" s="164">
        <v>250</v>
      </c>
      <c r="T1504" s="107">
        <f t="shared" si="154"/>
        <v>12500</v>
      </c>
      <c r="U1504" s="107">
        <f t="shared" si="155"/>
        <v>14000.000000000002</v>
      </c>
      <c r="V1504" s="153" t="s">
        <v>777</v>
      </c>
      <c r="W1504" s="112">
        <v>2016</v>
      </c>
      <c r="X1504" s="103"/>
    </row>
    <row r="1505" spans="1:46" s="6" customFormat="1" ht="50.1" customHeight="1">
      <c r="A1505" s="102" t="s">
        <v>5573</v>
      </c>
      <c r="B1505" s="103" t="s">
        <v>5974</v>
      </c>
      <c r="C1505" s="104" t="s">
        <v>1657</v>
      </c>
      <c r="D1505" s="104" t="s">
        <v>1411</v>
      </c>
      <c r="E1505" s="104" t="s">
        <v>1658</v>
      </c>
      <c r="F1505" s="104" t="s">
        <v>1659</v>
      </c>
      <c r="G1505" s="104" t="s">
        <v>62</v>
      </c>
      <c r="H1505" s="103">
        <v>10</v>
      </c>
      <c r="I1505" s="105">
        <v>590000000</v>
      </c>
      <c r="J1505" s="105" t="s">
        <v>5</v>
      </c>
      <c r="K1505" s="104" t="s">
        <v>775</v>
      </c>
      <c r="L1505" s="105" t="s">
        <v>67</v>
      </c>
      <c r="M1505" s="104" t="s">
        <v>54</v>
      </c>
      <c r="N1505" s="104" t="s">
        <v>1937</v>
      </c>
      <c r="O1505" s="104" t="s">
        <v>532</v>
      </c>
      <c r="P1505" s="105" t="s">
        <v>186</v>
      </c>
      <c r="Q1505" s="104" t="s">
        <v>187</v>
      </c>
      <c r="R1505" s="106">
        <v>100</v>
      </c>
      <c r="S1505" s="106">
        <v>1100</v>
      </c>
      <c r="T1505" s="107">
        <f t="shared" si="154"/>
        <v>110000</v>
      </c>
      <c r="U1505" s="107">
        <f t="shared" si="155"/>
        <v>123200.00000000001</v>
      </c>
      <c r="V1505" s="108" t="s">
        <v>777</v>
      </c>
      <c r="W1505" s="112">
        <v>2016</v>
      </c>
      <c r="X1505" s="103"/>
    </row>
    <row r="1506" spans="1:46" s="6" customFormat="1" ht="50.1" customHeight="1">
      <c r="A1506" s="102" t="s">
        <v>5574</v>
      </c>
      <c r="B1506" s="103" t="s">
        <v>5974</v>
      </c>
      <c r="C1506" s="104" t="s">
        <v>1660</v>
      </c>
      <c r="D1506" s="104" t="s">
        <v>1411</v>
      </c>
      <c r="E1506" s="104" t="s">
        <v>1661</v>
      </c>
      <c r="F1506" s="104" t="s">
        <v>1662</v>
      </c>
      <c r="G1506" s="104" t="s">
        <v>62</v>
      </c>
      <c r="H1506" s="103">
        <v>10</v>
      </c>
      <c r="I1506" s="105">
        <v>590000000</v>
      </c>
      <c r="J1506" s="105" t="s">
        <v>5</v>
      </c>
      <c r="K1506" s="104" t="s">
        <v>775</v>
      </c>
      <c r="L1506" s="105" t="s">
        <v>67</v>
      </c>
      <c r="M1506" s="104" t="s">
        <v>54</v>
      </c>
      <c r="N1506" s="104" t="s">
        <v>1937</v>
      </c>
      <c r="O1506" s="104" t="s">
        <v>532</v>
      </c>
      <c r="P1506" s="105" t="s">
        <v>186</v>
      </c>
      <c r="Q1506" s="104" t="s">
        <v>187</v>
      </c>
      <c r="R1506" s="106">
        <v>10</v>
      </c>
      <c r="S1506" s="106">
        <v>143</v>
      </c>
      <c r="T1506" s="107">
        <f t="shared" si="154"/>
        <v>1430</v>
      </c>
      <c r="U1506" s="107">
        <f t="shared" si="155"/>
        <v>1601.6000000000001</v>
      </c>
      <c r="V1506" s="108" t="s">
        <v>777</v>
      </c>
      <c r="W1506" s="112">
        <v>2016</v>
      </c>
      <c r="X1506" s="103"/>
    </row>
    <row r="1507" spans="1:46" s="6" customFormat="1" ht="50.1" customHeight="1">
      <c r="A1507" s="102" t="s">
        <v>5575</v>
      </c>
      <c r="B1507" s="103" t="s">
        <v>5974</v>
      </c>
      <c r="C1507" s="104" t="s">
        <v>1663</v>
      </c>
      <c r="D1507" s="104" t="s">
        <v>1411</v>
      </c>
      <c r="E1507" s="104" t="s">
        <v>1664</v>
      </c>
      <c r="F1507" s="104" t="s">
        <v>1665</v>
      </c>
      <c r="G1507" s="104" t="s">
        <v>62</v>
      </c>
      <c r="H1507" s="103">
        <v>10</v>
      </c>
      <c r="I1507" s="105">
        <v>590000000</v>
      </c>
      <c r="J1507" s="105" t="s">
        <v>5</v>
      </c>
      <c r="K1507" s="104" t="s">
        <v>775</v>
      </c>
      <c r="L1507" s="105" t="s">
        <v>67</v>
      </c>
      <c r="M1507" s="104" t="s">
        <v>54</v>
      </c>
      <c r="N1507" s="104" t="s">
        <v>1937</v>
      </c>
      <c r="O1507" s="104" t="s">
        <v>532</v>
      </c>
      <c r="P1507" s="105" t="s">
        <v>186</v>
      </c>
      <c r="Q1507" s="104" t="s">
        <v>187</v>
      </c>
      <c r="R1507" s="106">
        <v>20</v>
      </c>
      <c r="S1507" s="106">
        <v>350</v>
      </c>
      <c r="T1507" s="107">
        <f t="shared" si="154"/>
        <v>7000</v>
      </c>
      <c r="U1507" s="107">
        <f t="shared" si="155"/>
        <v>7840.0000000000009</v>
      </c>
      <c r="V1507" s="108" t="s">
        <v>777</v>
      </c>
      <c r="W1507" s="112">
        <v>2016</v>
      </c>
      <c r="X1507" s="103"/>
    </row>
    <row r="1508" spans="1:46" s="6" customFormat="1" ht="50.1" customHeight="1">
      <c r="A1508" s="102" t="s">
        <v>5576</v>
      </c>
      <c r="B1508" s="103" t="s">
        <v>5974</v>
      </c>
      <c r="C1508" s="104" t="s">
        <v>1666</v>
      </c>
      <c r="D1508" s="104" t="s">
        <v>1411</v>
      </c>
      <c r="E1508" s="104" t="s">
        <v>1667</v>
      </c>
      <c r="F1508" s="104" t="s">
        <v>1668</v>
      </c>
      <c r="G1508" s="104" t="s">
        <v>62</v>
      </c>
      <c r="H1508" s="103">
        <v>10</v>
      </c>
      <c r="I1508" s="105">
        <v>590000000</v>
      </c>
      <c r="J1508" s="105" t="s">
        <v>5</v>
      </c>
      <c r="K1508" s="104" t="s">
        <v>775</v>
      </c>
      <c r="L1508" s="105" t="s">
        <v>67</v>
      </c>
      <c r="M1508" s="104" t="s">
        <v>54</v>
      </c>
      <c r="N1508" s="104" t="s">
        <v>1937</v>
      </c>
      <c r="O1508" s="104" t="s">
        <v>532</v>
      </c>
      <c r="P1508" s="105" t="s">
        <v>186</v>
      </c>
      <c r="Q1508" s="104" t="s">
        <v>187</v>
      </c>
      <c r="R1508" s="106">
        <v>20</v>
      </c>
      <c r="S1508" s="106">
        <v>650</v>
      </c>
      <c r="T1508" s="107">
        <f t="shared" si="154"/>
        <v>13000</v>
      </c>
      <c r="U1508" s="107">
        <f t="shared" si="155"/>
        <v>14560.000000000002</v>
      </c>
      <c r="V1508" s="108" t="s">
        <v>777</v>
      </c>
      <c r="W1508" s="112">
        <v>2016</v>
      </c>
      <c r="X1508" s="103"/>
    </row>
    <row r="1509" spans="1:46" s="6" customFormat="1" ht="50.1" customHeight="1">
      <c r="A1509" s="102" t="s">
        <v>5577</v>
      </c>
      <c r="B1509" s="103" t="s">
        <v>5974</v>
      </c>
      <c r="C1509" s="143" t="s">
        <v>3949</v>
      </c>
      <c r="D1509" s="104" t="s">
        <v>1411</v>
      </c>
      <c r="E1509" s="143" t="s">
        <v>3950</v>
      </c>
      <c r="F1509" s="143"/>
      <c r="G1509" s="112" t="s">
        <v>4</v>
      </c>
      <c r="H1509" s="103">
        <v>0</v>
      </c>
      <c r="I1509" s="112">
        <v>590000000</v>
      </c>
      <c r="J1509" s="105" t="s">
        <v>5</v>
      </c>
      <c r="K1509" s="112" t="s">
        <v>4228</v>
      </c>
      <c r="L1509" s="112" t="s">
        <v>67</v>
      </c>
      <c r="M1509" s="112" t="s">
        <v>54</v>
      </c>
      <c r="N1509" s="125" t="s">
        <v>3748</v>
      </c>
      <c r="O1509" s="112" t="s">
        <v>3749</v>
      </c>
      <c r="P1509" s="103">
        <v>166</v>
      </c>
      <c r="Q1509" s="103" t="s">
        <v>1204</v>
      </c>
      <c r="R1509" s="144">
        <v>500</v>
      </c>
      <c r="S1509" s="144">
        <v>147</v>
      </c>
      <c r="T1509" s="107">
        <f t="shared" si="154"/>
        <v>73500</v>
      </c>
      <c r="U1509" s="107">
        <f t="shared" si="155"/>
        <v>82320.000000000015</v>
      </c>
      <c r="V1509" s="146"/>
      <c r="W1509" s="112">
        <v>2016</v>
      </c>
      <c r="X1509" s="146"/>
    </row>
    <row r="1510" spans="1:46" s="6" customFormat="1" ht="50.1" customHeight="1">
      <c r="A1510" s="102" t="s">
        <v>5578</v>
      </c>
      <c r="B1510" s="103" t="s">
        <v>5974</v>
      </c>
      <c r="C1510" s="143" t="s">
        <v>3951</v>
      </c>
      <c r="D1510" s="104" t="s">
        <v>1411</v>
      </c>
      <c r="E1510" s="143" t="s">
        <v>3952</v>
      </c>
      <c r="F1510" s="143"/>
      <c r="G1510" s="112" t="s">
        <v>4</v>
      </c>
      <c r="H1510" s="103">
        <v>0</v>
      </c>
      <c r="I1510" s="112">
        <v>590000000</v>
      </c>
      <c r="J1510" s="105" t="s">
        <v>5</v>
      </c>
      <c r="K1510" s="112" t="s">
        <v>4228</v>
      </c>
      <c r="L1510" s="112" t="s">
        <v>67</v>
      </c>
      <c r="M1510" s="112" t="s">
        <v>54</v>
      </c>
      <c r="N1510" s="125" t="s">
        <v>3748</v>
      </c>
      <c r="O1510" s="112" t="s">
        <v>3749</v>
      </c>
      <c r="P1510" s="103" t="s">
        <v>1726</v>
      </c>
      <c r="Q1510" s="103" t="s">
        <v>1727</v>
      </c>
      <c r="R1510" s="144">
        <v>10</v>
      </c>
      <c r="S1510" s="192">
        <v>386000</v>
      </c>
      <c r="T1510" s="107">
        <f t="shared" si="154"/>
        <v>3860000</v>
      </c>
      <c r="U1510" s="107">
        <f t="shared" si="155"/>
        <v>4323200</v>
      </c>
      <c r="V1510" s="146"/>
      <c r="W1510" s="112">
        <v>2016</v>
      </c>
      <c r="X1510" s="146"/>
    </row>
    <row r="1511" spans="1:46" s="29" customFormat="1" ht="50.1" customHeight="1">
      <c r="A1511" s="142" t="s">
        <v>5579</v>
      </c>
      <c r="B1511" s="103" t="s">
        <v>5974</v>
      </c>
      <c r="C1511" s="104" t="s">
        <v>3953</v>
      </c>
      <c r="D1511" s="104" t="s">
        <v>1411</v>
      </c>
      <c r="E1511" s="104" t="s">
        <v>3954</v>
      </c>
      <c r="F1511" s="104"/>
      <c r="G1511" s="112" t="s">
        <v>4</v>
      </c>
      <c r="H1511" s="103">
        <v>0</v>
      </c>
      <c r="I1511" s="112">
        <v>590000000</v>
      </c>
      <c r="J1511" s="112" t="s">
        <v>5</v>
      </c>
      <c r="K1511" s="112" t="s">
        <v>4228</v>
      </c>
      <c r="L1511" s="112" t="s">
        <v>67</v>
      </c>
      <c r="M1511" s="112" t="s">
        <v>54</v>
      </c>
      <c r="N1511" s="125" t="s">
        <v>3748</v>
      </c>
      <c r="O1511" s="112" t="s">
        <v>3749</v>
      </c>
      <c r="P1511" s="112">
        <v>168</v>
      </c>
      <c r="Q1511" s="103" t="s">
        <v>1727</v>
      </c>
      <c r="R1511" s="106">
        <v>1</v>
      </c>
      <c r="S1511" s="106">
        <v>208000</v>
      </c>
      <c r="T1511" s="294">
        <v>0</v>
      </c>
      <c r="U1511" s="107">
        <f t="shared" ref="U1511:U1518" si="156">T1511*1.12</f>
        <v>0</v>
      </c>
      <c r="V1511" s="146"/>
      <c r="W1511" s="112">
        <v>2016</v>
      </c>
      <c r="X1511" s="112">
        <v>19</v>
      </c>
      <c r="Y1511" s="27"/>
      <c r="Z1511" s="27"/>
      <c r="AA1511" s="27"/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  <c r="AL1511" s="27"/>
      <c r="AM1511" s="27"/>
      <c r="AN1511" s="27"/>
      <c r="AO1511" s="27"/>
      <c r="AP1511" s="27"/>
      <c r="AQ1511" s="27"/>
      <c r="AR1511" s="27"/>
      <c r="AS1511" s="27"/>
      <c r="AT1511" s="27"/>
    </row>
    <row r="1512" spans="1:46" s="29" customFormat="1" ht="50.1" customHeight="1">
      <c r="A1512" s="142" t="s">
        <v>7739</v>
      </c>
      <c r="B1512" s="103" t="s">
        <v>5974</v>
      </c>
      <c r="C1512" s="104" t="s">
        <v>3953</v>
      </c>
      <c r="D1512" s="104" t="s">
        <v>1411</v>
      </c>
      <c r="E1512" s="104" t="s">
        <v>3954</v>
      </c>
      <c r="F1512" s="104"/>
      <c r="G1512" s="112" t="s">
        <v>4</v>
      </c>
      <c r="H1512" s="103">
        <v>0</v>
      </c>
      <c r="I1512" s="112">
        <v>590000000</v>
      </c>
      <c r="J1512" s="112" t="s">
        <v>5</v>
      </c>
      <c r="K1512" s="112" t="s">
        <v>4228</v>
      </c>
      <c r="L1512" s="112" t="s">
        <v>67</v>
      </c>
      <c r="M1512" s="112" t="s">
        <v>54</v>
      </c>
      <c r="N1512" s="125" t="s">
        <v>3748</v>
      </c>
      <c r="O1512" s="112" t="s">
        <v>3749</v>
      </c>
      <c r="P1512" s="112">
        <v>168</v>
      </c>
      <c r="Q1512" s="103" t="s">
        <v>1727</v>
      </c>
      <c r="R1512" s="106">
        <v>1</v>
      </c>
      <c r="S1512" s="106">
        <v>257000</v>
      </c>
      <c r="T1512" s="294">
        <f>R1512*S1512</f>
        <v>257000</v>
      </c>
      <c r="U1512" s="107">
        <f t="shared" si="156"/>
        <v>287840</v>
      </c>
      <c r="V1512" s="146"/>
      <c r="W1512" s="112">
        <v>2016</v>
      </c>
      <c r="X1512" s="112"/>
      <c r="Y1512" s="27"/>
      <c r="Z1512" s="27"/>
      <c r="AA1512" s="27"/>
      <c r="AB1512" s="27"/>
      <c r="AC1512" s="27"/>
      <c r="AD1512" s="27"/>
      <c r="AE1512" s="27"/>
      <c r="AF1512" s="27"/>
      <c r="AG1512" s="27"/>
      <c r="AH1512" s="27"/>
      <c r="AI1512" s="27"/>
      <c r="AJ1512" s="27"/>
      <c r="AK1512" s="27"/>
      <c r="AL1512" s="27"/>
      <c r="AM1512" s="27"/>
      <c r="AN1512" s="27"/>
      <c r="AO1512" s="27"/>
      <c r="AP1512" s="27"/>
      <c r="AQ1512" s="27"/>
      <c r="AR1512" s="27"/>
      <c r="AS1512" s="27"/>
      <c r="AT1512" s="27"/>
    </row>
    <row r="1513" spans="1:46" s="29" customFormat="1" ht="50.1" customHeight="1">
      <c r="A1513" s="57" t="s">
        <v>5580</v>
      </c>
      <c r="B1513" s="103" t="s">
        <v>5974</v>
      </c>
      <c r="C1513" s="104" t="s">
        <v>3955</v>
      </c>
      <c r="D1513" s="104" t="s">
        <v>1411</v>
      </c>
      <c r="E1513" s="104" t="s">
        <v>3956</v>
      </c>
      <c r="F1513" s="104"/>
      <c r="G1513" s="112" t="s">
        <v>4</v>
      </c>
      <c r="H1513" s="103">
        <v>0</v>
      </c>
      <c r="I1513" s="112">
        <v>590000000</v>
      </c>
      <c r="J1513" s="112" t="s">
        <v>5</v>
      </c>
      <c r="K1513" s="112" t="s">
        <v>4228</v>
      </c>
      <c r="L1513" s="112" t="s">
        <v>67</v>
      </c>
      <c r="M1513" s="112" t="s">
        <v>54</v>
      </c>
      <c r="N1513" s="125" t="s">
        <v>3748</v>
      </c>
      <c r="O1513" s="112" t="s">
        <v>3749</v>
      </c>
      <c r="P1513" s="112">
        <v>168</v>
      </c>
      <c r="Q1513" s="103" t="s">
        <v>1727</v>
      </c>
      <c r="R1513" s="106">
        <v>1</v>
      </c>
      <c r="S1513" s="106">
        <v>334000</v>
      </c>
      <c r="T1513" s="294">
        <v>0</v>
      </c>
      <c r="U1513" s="107">
        <f t="shared" si="156"/>
        <v>0</v>
      </c>
      <c r="V1513" s="112"/>
      <c r="W1513" s="112">
        <v>2016</v>
      </c>
      <c r="X1513" s="103" t="s">
        <v>7368</v>
      </c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/>
      <c r="AP1513" s="27"/>
      <c r="AQ1513" s="27"/>
      <c r="AR1513" s="27"/>
    </row>
    <row r="1514" spans="1:46" s="29" customFormat="1" ht="50.1" customHeight="1">
      <c r="A1514" s="57" t="s">
        <v>7479</v>
      </c>
      <c r="B1514" s="103" t="s">
        <v>5974</v>
      </c>
      <c r="C1514" s="104" t="s">
        <v>3955</v>
      </c>
      <c r="D1514" s="104" t="s">
        <v>1411</v>
      </c>
      <c r="E1514" s="104" t="s">
        <v>3956</v>
      </c>
      <c r="F1514" s="104"/>
      <c r="G1514" s="112" t="s">
        <v>4</v>
      </c>
      <c r="H1514" s="103">
        <v>0</v>
      </c>
      <c r="I1514" s="112">
        <v>590000000</v>
      </c>
      <c r="J1514" s="112" t="s">
        <v>5</v>
      </c>
      <c r="K1514" s="112" t="s">
        <v>4228</v>
      </c>
      <c r="L1514" s="112" t="s">
        <v>67</v>
      </c>
      <c r="M1514" s="112" t="s">
        <v>54</v>
      </c>
      <c r="N1514" s="125" t="s">
        <v>7474</v>
      </c>
      <c r="O1514" s="112" t="s">
        <v>2102</v>
      </c>
      <c r="P1514" s="112">
        <v>168</v>
      </c>
      <c r="Q1514" s="103" t="s">
        <v>1727</v>
      </c>
      <c r="R1514" s="106">
        <v>1</v>
      </c>
      <c r="S1514" s="106">
        <v>457000</v>
      </c>
      <c r="T1514" s="294">
        <f>R1514*S1514</f>
        <v>457000</v>
      </c>
      <c r="U1514" s="107">
        <f t="shared" si="156"/>
        <v>511840.00000000006</v>
      </c>
      <c r="V1514" s="112"/>
      <c r="W1514" s="112">
        <v>2016</v>
      </c>
      <c r="X1514" s="103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/>
      <c r="AP1514" s="27"/>
      <c r="AQ1514" s="27"/>
      <c r="AR1514" s="27"/>
    </row>
    <row r="1515" spans="1:46" ht="50.1" customHeight="1">
      <c r="A1515" s="229" t="s">
        <v>5581</v>
      </c>
      <c r="B1515" s="220" t="s">
        <v>5974</v>
      </c>
      <c r="C1515" s="221" t="s">
        <v>3957</v>
      </c>
      <c r="D1515" s="221" t="s">
        <v>1411</v>
      </c>
      <c r="E1515" s="221" t="s">
        <v>3958</v>
      </c>
      <c r="F1515" s="221"/>
      <c r="G1515" s="222" t="s">
        <v>4</v>
      </c>
      <c r="H1515" s="220">
        <v>0</v>
      </c>
      <c r="I1515" s="222">
        <v>590000000</v>
      </c>
      <c r="J1515" s="222" t="s">
        <v>5</v>
      </c>
      <c r="K1515" s="222" t="s">
        <v>4228</v>
      </c>
      <c r="L1515" s="222" t="s">
        <v>67</v>
      </c>
      <c r="M1515" s="222" t="s">
        <v>54</v>
      </c>
      <c r="N1515" s="223" t="s">
        <v>3748</v>
      </c>
      <c r="O1515" s="222" t="s">
        <v>3749</v>
      </c>
      <c r="P1515" s="222">
        <v>168</v>
      </c>
      <c r="Q1515" s="220" t="s">
        <v>1727</v>
      </c>
      <c r="R1515" s="635">
        <v>1</v>
      </c>
      <c r="S1515" s="506">
        <v>208000</v>
      </c>
      <c r="T1515" s="506">
        <v>0</v>
      </c>
      <c r="U1515" s="506">
        <f t="shared" si="156"/>
        <v>0</v>
      </c>
      <c r="V1515" s="228"/>
      <c r="W1515" s="222">
        <v>2016</v>
      </c>
      <c r="X1515" s="222" t="s">
        <v>6873</v>
      </c>
    </row>
    <row r="1516" spans="1:46" ht="50.1" customHeight="1">
      <c r="A1516" s="229" t="s">
        <v>8847</v>
      </c>
      <c r="B1516" s="220" t="s">
        <v>5974</v>
      </c>
      <c r="C1516" s="221" t="s">
        <v>3957</v>
      </c>
      <c r="D1516" s="221" t="s">
        <v>1411</v>
      </c>
      <c r="E1516" s="221" t="s">
        <v>3958</v>
      </c>
      <c r="F1516" s="221"/>
      <c r="G1516" s="222" t="s">
        <v>4</v>
      </c>
      <c r="H1516" s="220">
        <v>0</v>
      </c>
      <c r="I1516" s="222">
        <v>590000000</v>
      </c>
      <c r="J1516" s="222" t="s">
        <v>5</v>
      </c>
      <c r="K1516" s="222" t="s">
        <v>78</v>
      </c>
      <c r="L1516" s="222" t="s">
        <v>67</v>
      </c>
      <c r="M1516" s="222" t="s">
        <v>54</v>
      </c>
      <c r="N1516" s="223" t="s">
        <v>3748</v>
      </c>
      <c r="O1516" s="222" t="s">
        <v>3749</v>
      </c>
      <c r="P1516" s="222">
        <v>168</v>
      </c>
      <c r="Q1516" s="220" t="s">
        <v>1727</v>
      </c>
      <c r="R1516" s="635">
        <v>1.012</v>
      </c>
      <c r="S1516" s="506">
        <v>293000</v>
      </c>
      <c r="T1516" s="506">
        <f t="shared" ref="T1516" si="157">R1516*S1516</f>
        <v>296516</v>
      </c>
      <c r="U1516" s="506">
        <f t="shared" si="156"/>
        <v>332097.92000000004</v>
      </c>
      <c r="V1516" s="228"/>
      <c r="W1516" s="222">
        <v>2016</v>
      </c>
      <c r="X1516" s="222"/>
    </row>
    <row r="1517" spans="1:46" ht="50.1" customHeight="1">
      <c r="A1517" s="102" t="s">
        <v>5582</v>
      </c>
      <c r="B1517" s="103" t="s">
        <v>5974</v>
      </c>
      <c r="C1517" s="143" t="s">
        <v>3959</v>
      </c>
      <c r="D1517" s="104" t="s">
        <v>1411</v>
      </c>
      <c r="E1517" s="143" t="s">
        <v>3960</v>
      </c>
      <c r="F1517" s="143"/>
      <c r="G1517" s="112" t="s">
        <v>4</v>
      </c>
      <c r="H1517" s="103">
        <v>0</v>
      </c>
      <c r="I1517" s="112">
        <v>590000000</v>
      </c>
      <c r="J1517" s="112" t="s">
        <v>5</v>
      </c>
      <c r="K1517" s="112" t="s">
        <v>4228</v>
      </c>
      <c r="L1517" s="112" t="s">
        <v>67</v>
      </c>
      <c r="M1517" s="112" t="s">
        <v>54</v>
      </c>
      <c r="N1517" s="125" t="s">
        <v>3748</v>
      </c>
      <c r="O1517" s="112" t="s">
        <v>3749</v>
      </c>
      <c r="P1517" s="112">
        <v>168</v>
      </c>
      <c r="Q1517" s="103" t="s">
        <v>1727</v>
      </c>
      <c r="R1517" s="106">
        <v>1</v>
      </c>
      <c r="S1517" s="115">
        <v>429000</v>
      </c>
      <c r="T1517" s="107">
        <v>0</v>
      </c>
      <c r="U1517" s="107">
        <f t="shared" si="156"/>
        <v>0</v>
      </c>
      <c r="V1517" s="146"/>
      <c r="W1517" s="112">
        <v>2016</v>
      </c>
      <c r="X1517" s="112" t="s">
        <v>7368</v>
      </c>
    </row>
    <row r="1518" spans="1:46" ht="50.1" customHeight="1">
      <c r="A1518" s="102" t="s">
        <v>7379</v>
      </c>
      <c r="B1518" s="103" t="s">
        <v>5974</v>
      </c>
      <c r="C1518" s="143" t="s">
        <v>3959</v>
      </c>
      <c r="D1518" s="104" t="s">
        <v>1411</v>
      </c>
      <c r="E1518" s="143" t="s">
        <v>3960</v>
      </c>
      <c r="F1518" s="143"/>
      <c r="G1518" s="112" t="s">
        <v>4</v>
      </c>
      <c r="H1518" s="103">
        <v>0</v>
      </c>
      <c r="I1518" s="112">
        <v>590000000</v>
      </c>
      <c r="J1518" s="112" t="s">
        <v>5</v>
      </c>
      <c r="K1518" s="112" t="s">
        <v>4228</v>
      </c>
      <c r="L1518" s="112" t="s">
        <v>67</v>
      </c>
      <c r="M1518" s="112" t="s">
        <v>54</v>
      </c>
      <c r="N1518" s="125" t="s">
        <v>7375</v>
      </c>
      <c r="O1518" s="112" t="s">
        <v>2102</v>
      </c>
      <c r="P1518" s="112">
        <v>168</v>
      </c>
      <c r="Q1518" s="103" t="s">
        <v>1727</v>
      </c>
      <c r="R1518" s="106">
        <v>1</v>
      </c>
      <c r="S1518" s="115">
        <v>715000</v>
      </c>
      <c r="T1518" s="107">
        <f>R1518*S1518</f>
        <v>715000</v>
      </c>
      <c r="U1518" s="107">
        <f t="shared" si="156"/>
        <v>800800.00000000012</v>
      </c>
      <c r="V1518" s="146"/>
      <c r="W1518" s="112">
        <v>2016</v>
      </c>
      <c r="X1518" s="146"/>
    </row>
    <row r="1519" spans="1:46" s="6" customFormat="1" ht="50.1" customHeight="1">
      <c r="A1519" s="102" t="s">
        <v>5583</v>
      </c>
      <c r="B1519" s="103" t="s">
        <v>5974</v>
      </c>
      <c r="C1519" s="143" t="s">
        <v>3961</v>
      </c>
      <c r="D1519" s="104" t="s">
        <v>1411</v>
      </c>
      <c r="E1519" s="143" t="s">
        <v>3962</v>
      </c>
      <c r="F1519" s="143"/>
      <c r="G1519" s="172" t="s">
        <v>4</v>
      </c>
      <c r="H1519" s="103">
        <v>0</v>
      </c>
      <c r="I1519" s="112">
        <v>590000000</v>
      </c>
      <c r="J1519" s="105" t="s">
        <v>5</v>
      </c>
      <c r="K1519" s="112" t="s">
        <v>4228</v>
      </c>
      <c r="L1519" s="112" t="s">
        <v>67</v>
      </c>
      <c r="M1519" s="112" t="s">
        <v>54</v>
      </c>
      <c r="N1519" s="125" t="s">
        <v>3748</v>
      </c>
      <c r="O1519" s="112" t="s">
        <v>3749</v>
      </c>
      <c r="P1519" s="103" t="s">
        <v>1726</v>
      </c>
      <c r="Q1519" s="103" t="s">
        <v>1727</v>
      </c>
      <c r="R1519" s="144">
        <v>1</v>
      </c>
      <c r="S1519" s="144">
        <v>356000</v>
      </c>
      <c r="T1519" s="107">
        <f t="shared" si="154"/>
        <v>356000</v>
      </c>
      <c r="U1519" s="107">
        <f t="shared" si="155"/>
        <v>398720.00000000006</v>
      </c>
      <c r="V1519" s="146"/>
      <c r="W1519" s="112">
        <v>2016</v>
      </c>
      <c r="X1519" s="146"/>
    </row>
    <row r="1520" spans="1:46" s="29" customFormat="1" ht="50.1" customHeight="1">
      <c r="A1520" s="64" t="s">
        <v>5584</v>
      </c>
      <c r="B1520" s="220" t="s">
        <v>5974</v>
      </c>
      <c r="C1520" s="221" t="s">
        <v>3963</v>
      </c>
      <c r="D1520" s="221" t="s">
        <v>1411</v>
      </c>
      <c r="E1520" s="221" t="s">
        <v>3964</v>
      </c>
      <c r="F1520" s="221"/>
      <c r="G1520" s="222" t="s">
        <v>4</v>
      </c>
      <c r="H1520" s="220">
        <v>0</v>
      </c>
      <c r="I1520" s="222">
        <v>590000000</v>
      </c>
      <c r="J1520" s="222" t="s">
        <v>5</v>
      </c>
      <c r="K1520" s="222" t="s">
        <v>4228</v>
      </c>
      <c r="L1520" s="222" t="s">
        <v>67</v>
      </c>
      <c r="M1520" s="222" t="s">
        <v>54</v>
      </c>
      <c r="N1520" s="223" t="s">
        <v>3748</v>
      </c>
      <c r="O1520" s="222" t="s">
        <v>3749</v>
      </c>
      <c r="P1520" s="222">
        <v>168</v>
      </c>
      <c r="Q1520" s="220" t="s">
        <v>1727</v>
      </c>
      <c r="R1520" s="224">
        <v>5</v>
      </c>
      <c r="S1520" s="225">
        <v>421000</v>
      </c>
      <c r="T1520" s="226">
        <v>0</v>
      </c>
      <c r="U1520" s="227">
        <f t="shared" ref="U1520:U1525" si="158">T1520*1.12</f>
        <v>0</v>
      </c>
      <c r="V1520" s="228"/>
      <c r="W1520" s="222">
        <v>2016</v>
      </c>
      <c r="X1520" s="222">
        <v>19</v>
      </c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/>
      <c r="AP1520" s="27"/>
      <c r="AQ1520" s="27"/>
      <c r="AR1520" s="27"/>
    </row>
    <row r="1521" spans="1:50" s="29" customFormat="1" ht="50.1" customHeight="1">
      <c r="A1521" s="64" t="s">
        <v>6981</v>
      </c>
      <c r="B1521" s="220" t="s">
        <v>5974</v>
      </c>
      <c r="C1521" s="221" t="s">
        <v>3963</v>
      </c>
      <c r="D1521" s="221" t="s">
        <v>1411</v>
      </c>
      <c r="E1521" s="221" t="s">
        <v>3964</v>
      </c>
      <c r="F1521" s="221"/>
      <c r="G1521" s="222" t="s">
        <v>4</v>
      </c>
      <c r="H1521" s="220">
        <v>0</v>
      </c>
      <c r="I1521" s="222">
        <v>590000000</v>
      </c>
      <c r="J1521" s="222" t="s">
        <v>5</v>
      </c>
      <c r="K1521" s="222" t="s">
        <v>4228</v>
      </c>
      <c r="L1521" s="222" t="s">
        <v>67</v>
      </c>
      <c r="M1521" s="222" t="s">
        <v>54</v>
      </c>
      <c r="N1521" s="223" t="s">
        <v>3748</v>
      </c>
      <c r="O1521" s="222" t="s">
        <v>3749</v>
      </c>
      <c r="P1521" s="222">
        <v>168</v>
      </c>
      <c r="Q1521" s="220" t="s">
        <v>1727</v>
      </c>
      <c r="R1521" s="224">
        <v>5</v>
      </c>
      <c r="S1521" s="225">
        <v>468000</v>
      </c>
      <c r="T1521" s="226">
        <f>R1521*S1521</f>
        <v>2340000</v>
      </c>
      <c r="U1521" s="227">
        <f t="shared" si="158"/>
        <v>2620800.0000000005</v>
      </c>
      <c r="V1521" s="228"/>
      <c r="W1521" s="222">
        <v>2016</v>
      </c>
      <c r="X1521" s="222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/>
      <c r="AI1521" s="27"/>
      <c r="AJ1521" s="27"/>
      <c r="AK1521" s="27"/>
      <c r="AL1521" s="27"/>
      <c r="AM1521" s="27"/>
      <c r="AN1521" s="27"/>
      <c r="AO1521" s="27"/>
      <c r="AP1521" s="27"/>
      <c r="AQ1521" s="27"/>
      <c r="AR1521" s="27"/>
    </row>
    <row r="1522" spans="1:50" ht="50.1" customHeight="1">
      <c r="A1522" s="229" t="s">
        <v>5585</v>
      </c>
      <c r="B1522" s="220" t="s">
        <v>5974</v>
      </c>
      <c r="C1522" s="221" t="s">
        <v>3965</v>
      </c>
      <c r="D1522" s="221" t="s">
        <v>1411</v>
      </c>
      <c r="E1522" s="221" t="s">
        <v>3966</v>
      </c>
      <c r="F1522" s="221"/>
      <c r="G1522" s="222" t="s">
        <v>4</v>
      </c>
      <c r="H1522" s="220">
        <v>0</v>
      </c>
      <c r="I1522" s="222">
        <v>590000000</v>
      </c>
      <c r="J1522" s="222" t="s">
        <v>5</v>
      </c>
      <c r="K1522" s="222" t="s">
        <v>4228</v>
      </c>
      <c r="L1522" s="222" t="s">
        <v>67</v>
      </c>
      <c r="M1522" s="222" t="s">
        <v>54</v>
      </c>
      <c r="N1522" s="223" t="s">
        <v>3748</v>
      </c>
      <c r="O1522" s="222" t="s">
        <v>3749</v>
      </c>
      <c r="P1522" s="222">
        <v>168</v>
      </c>
      <c r="Q1522" s="220" t="s">
        <v>1727</v>
      </c>
      <c r="R1522" s="635">
        <v>3</v>
      </c>
      <c r="S1522" s="506">
        <v>481000</v>
      </c>
      <c r="T1522" s="506">
        <v>0</v>
      </c>
      <c r="U1522" s="506">
        <f t="shared" si="158"/>
        <v>0</v>
      </c>
      <c r="V1522" s="228"/>
      <c r="W1522" s="222">
        <v>2016</v>
      </c>
      <c r="X1522" s="222">
        <v>11.18</v>
      </c>
    </row>
    <row r="1523" spans="1:50" ht="50.1" customHeight="1">
      <c r="A1523" s="229" t="s">
        <v>8850</v>
      </c>
      <c r="B1523" s="220" t="s">
        <v>5974</v>
      </c>
      <c r="C1523" s="221" t="s">
        <v>3965</v>
      </c>
      <c r="D1523" s="221" t="s">
        <v>1411</v>
      </c>
      <c r="E1523" s="221" t="s">
        <v>3966</v>
      </c>
      <c r="F1523" s="221"/>
      <c r="G1523" s="222" t="s">
        <v>4</v>
      </c>
      <c r="H1523" s="220">
        <v>0</v>
      </c>
      <c r="I1523" s="222">
        <v>590000000</v>
      </c>
      <c r="J1523" s="222" t="s">
        <v>5</v>
      </c>
      <c r="K1523" s="222" t="s">
        <v>78</v>
      </c>
      <c r="L1523" s="222" t="s">
        <v>67</v>
      </c>
      <c r="M1523" s="222" t="s">
        <v>54</v>
      </c>
      <c r="N1523" s="223" t="s">
        <v>3748</v>
      </c>
      <c r="O1523" s="222" t="s">
        <v>3749</v>
      </c>
      <c r="P1523" s="222">
        <v>168</v>
      </c>
      <c r="Q1523" s="220" t="s">
        <v>1727</v>
      </c>
      <c r="R1523" s="635">
        <v>4.6749999999999998</v>
      </c>
      <c r="S1523" s="506">
        <v>481000</v>
      </c>
      <c r="T1523" s="506">
        <f>R1523*S1523</f>
        <v>2248675</v>
      </c>
      <c r="U1523" s="506">
        <f t="shared" si="158"/>
        <v>2518516.0000000005</v>
      </c>
      <c r="V1523" s="228"/>
      <c r="W1523" s="222">
        <v>2016</v>
      </c>
      <c r="X1523" s="222"/>
    </row>
    <row r="1524" spans="1:50" s="29" customFormat="1" ht="50.1" customHeight="1">
      <c r="A1524" s="57" t="s">
        <v>5586</v>
      </c>
      <c r="B1524" s="103" t="s">
        <v>5974</v>
      </c>
      <c r="C1524" s="143" t="s">
        <v>3967</v>
      </c>
      <c r="D1524" s="104" t="s">
        <v>1411</v>
      </c>
      <c r="E1524" s="143" t="s">
        <v>3968</v>
      </c>
      <c r="F1524" s="143"/>
      <c r="G1524" s="112" t="s">
        <v>4</v>
      </c>
      <c r="H1524" s="178">
        <v>0</v>
      </c>
      <c r="I1524" s="112">
        <v>590000000</v>
      </c>
      <c r="J1524" s="112" t="s">
        <v>5</v>
      </c>
      <c r="K1524" s="112" t="s">
        <v>4228</v>
      </c>
      <c r="L1524" s="112" t="s">
        <v>67</v>
      </c>
      <c r="M1524" s="112" t="s">
        <v>54</v>
      </c>
      <c r="N1524" s="125" t="s">
        <v>3748</v>
      </c>
      <c r="O1524" s="112" t="s">
        <v>3749</v>
      </c>
      <c r="P1524" s="112">
        <v>168</v>
      </c>
      <c r="Q1524" s="103" t="s">
        <v>1727</v>
      </c>
      <c r="R1524" s="106">
        <v>1</v>
      </c>
      <c r="S1524" s="275">
        <v>429000</v>
      </c>
      <c r="T1524" s="294">
        <v>0</v>
      </c>
      <c r="U1524" s="107">
        <f t="shared" si="158"/>
        <v>0</v>
      </c>
      <c r="V1524" s="146"/>
      <c r="W1524" s="112">
        <v>2016</v>
      </c>
      <c r="X1524" s="112" t="s">
        <v>6683</v>
      </c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</row>
    <row r="1525" spans="1:50" s="29" customFormat="1" ht="50.1" customHeight="1">
      <c r="A1525" s="57" t="s">
        <v>6689</v>
      </c>
      <c r="B1525" s="103" t="s">
        <v>5974</v>
      </c>
      <c r="C1525" s="143" t="s">
        <v>3967</v>
      </c>
      <c r="D1525" s="104" t="s">
        <v>1411</v>
      </c>
      <c r="E1525" s="143" t="s">
        <v>3968</v>
      </c>
      <c r="F1525" s="143"/>
      <c r="G1525" s="112" t="s">
        <v>4</v>
      </c>
      <c r="H1525" s="178">
        <v>0</v>
      </c>
      <c r="I1525" s="112">
        <v>590000000</v>
      </c>
      <c r="J1525" s="112" t="s">
        <v>5</v>
      </c>
      <c r="K1525" s="112" t="s">
        <v>4228</v>
      </c>
      <c r="L1525" s="112" t="s">
        <v>67</v>
      </c>
      <c r="M1525" s="112" t="s">
        <v>54</v>
      </c>
      <c r="N1525" s="125" t="s">
        <v>6685</v>
      </c>
      <c r="O1525" s="112" t="s">
        <v>3749</v>
      </c>
      <c r="P1525" s="112">
        <v>168</v>
      </c>
      <c r="Q1525" s="103" t="s">
        <v>1727</v>
      </c>
      <c r="R1525" s="106">
        <v>11</v>
      </c>
      <c r="S1525" s="275">
        <v>561000</v>
      </c>
      <c r="T1525" s="294">
        <f>R1525*S1525</f>
        <v>6171000</v>
      </c>
      <c r="U1525" s="107">
        <f t="shared" si="158"/>
        <v>6911520.0000000009</v>
      </c>
      <c r="V1525" s="146"/>
      <c r="W1525" s="112">
        <v>2016</v>
      </c>
      <c r="X1525" s="112"/>
      <c r="Y1525" s="27"/>
      <c r="Z1525" s="27"/>
      <c r="AA1525" s="27"/>
      <c r="AB1525" s="27"/>
      <c r="AC1525" s="27"/>
      <c r="AD1525" s="27"/>
      <c r="AE1525" s="27"/>
      <c r="AF1525" s="27"/>
      <c r="AG1525" s="27"/>
      <c r="AH1525" s="27"/>
      <c r="AI1525" s="27"/>
      <c r="AJ1525" s="27"/>
      <c r="AK1525" s="27"/>
      <c r="AL1525" s="27"/>
      <c r="AM1525" s="27"/>
      <c r="AN1525" s="27"/>
      <c r="AO1525" s="27"/>
      <c r="AP1525" s="27"/>
      <c r="AQ1525" s="27"/>
      <c r="AR1525" s="27"/>
    </row>
    <row r="1526" spans="1:50" s="6" customFormat="1" ht="50.1" customHeight="1">
      <c r="A1526" s="102" t="s">
        <v>5587</v>
      </c>
      <c r="B1526" s="103" t="s">
        <v>5974</v>
      </c>
      <c r="C1526" s="143" t="s">
        <v>3969</v>
      </c>
      <c r="D1526" s="104" t="s">
        <v>1411</v>
      </c>
      <c r="E1526" s="143" t="s">
        <v>3970</v>
      </c>
      <c r="F1526" s="143"/>
      <c r="G1526" s="112" t="s">
        <v>4</v>
      </c>
      <c r="H1526" s="103">
        <v>0</v>
      </c>
      <c r="I1526" s="112">
        <v>590000000</v>
      </c>
      <c r="J1526" s="105" t="s">
        <v>5</v>
      </c>
      <c r="K1526" s="112" t="s">
        <v>4228</v>
      </c>
      <c r="L1526" s="112" t="s">
        <v>67</v>
      </c>
      <c r="M1526" s="112" t="s">
        <v>54</v>
      </c>
      <c r="N1526" s="125" t="s">
        <v>3748</v>
      </c>
      <c r="O1526" s="112" t="s">
        <v>3749</v>
      </c>
      <c r="P1526" s="103" t="s">
        <v>1726</v>
      </c>
      <c r="Q1526" s="103" t="s">
        <v>1727</v>
      </c>
      <c r="R1526" s="144">
        <v>0.5</v>
      </c>
      <c r="S1526" s="144">
        <v>250000</v>
      </c>
      <c r="T1526" s="107">
        <f t="shared" si="154"/>
        <v>125000</v>
      </c>
      <c r="U1526" s="107">
        <f t="shared" si="155"/>
        <v>140000</v>
      </c>
      <c r="V1526" s="146"/>
      <c r="W1526" s="112">
        <v>2016</v>
      </c>
      <c r="X1526" s="146"/>
    </row>
    <row r="1527" spans="1:50" ht="50.1" customHeight="1">
      <c r="A1527" s="229" t="s">
        <v>5588</v>
      </c>
      <c r="B1527" s="220" t="s">
        <v>5974</v>
      </c>
      <c r="C1527" s="221" t="s">
        <v>3971</v>
      </c>
      <c r="D1527" s="221" t="s">
        <v>1411</v>
      </c>
      <c r="E1527" s="221" t="s">
        <v>3972</v>
      </c>
      <c r="F1527" s="221"/>
      <c r="G1527" s="222" t="s">
        <v>4</v>
      </c>
      <c r="H1527" s="220">
        <v>0</v>
      </c>
      <c r="I1527" s="222">
        <v>590000000</v>
      </c>
      <c r="J1527" s="222" t="s">
        <v>5</v>
      </c>
      <c r="K1527" s="222" t="s">
        <v>4228</v>
      </c>
      <c r="L1527" s="222" t="s">
        <v>67</v>
      </c>
      <c r="M1527" s="222" t="s">
        <v>54</v>
      </c>
      <c r="N1527" s="223" t="s">
        <v>3748</v>
      </c>
      <c r="O1527" s="222" t="s">
        <v>3749</v>
      </c>
      <c r="P1527" s="222">
        <v>168</v>
      </c>
      <c r="Q1527" s="220" t="s">
        <v>1727</v>
      </c>
      <c r="R1527" s="635">
        <v>1</v>
      </c>
      <c r="S1527" s="506">
        <v>250000</v>
      </c>
      <c r="T1527" s="506">
        <v>0</v>
      </c>
      <c r="U1527" s="506">
        <f>T1527*1.12</f>
        <v>0</v>
      </c>
      <c r="V1527" s="228"/>
      <c r="W1527" s="222">
        <v>2016</v>
      </c>
      <c r="X1527" s="222">
        <v>19</v>
      </c>
    </row>
    <row r="1528" spans="1:50" ht="50.1" customHeight="1">
      <c r="A1528" s="229" t="s">
        <v>8848</v>
      </c>
      <c r="B1528" s="220" t="s">
        <v>5974</v>
      </c>
      <c r="C1528" s="221" t="s">
        <v>3971</v>
      </c>
      <c r="D1528" s="221" t="s">
        <v>1411</v>
      </c>
      <c r="E1528" s="221" t="s">
        <v>3972</v>
      </c>
      <c r="F1528" s="221"/>
      <c r="G1528" s="222" t="s">
        <v>4</v>
      </c>
      <c r="H1528" s="220">
        <v>0</v>
      </c>
      <c r="I1528" s="222">
        <v>590000000</v>
      </c>
      <c r="J1528" s="222" t="s">
        <v>5</v>
      </c>
      <c r="K1528" s="222" t="s">
        <v>4228</v>
      </c>
      <c r="L1528" s="222" t="s">
        <v>67</v>
      </c>
      <c r="M1528" s="222" t="s">
        <v>54</v>
      </c>
      <c r="N1528" s="223" t="s">
        <v>3748</v>
      </c>
      <c r="O1528" s="222" t="s">
        <v>3749</v>
      </c>
      <c r="P1528" s="222">
        <v>168</v>
      </c>
      <c r="Q1528" s="220" t="s">
        <v>1727</v>
      </c>
      <c r="R1528" s="635">
        <v>1</v>
      </c>
      <c r="S1528" s="506">
        <v>402000</v>
      </c>
      <c r="T1528" s="506">
        <f t="shared" ref="T1528" si="159">R1528*S1528</f>
        <v>402000</v>
      </c>
      <c r="U1528" s="506">
        <f>T1528*1.12</f>
        <v>450240.00000000006</v>
      </c>
      <c r="V1528" s="228"/>
      <c r="W1528" s="222">
        <v>2016</v>
      </c>
      <c r="X1528" s="222"/>
    </row>
    <row r="1529" spans="1:50" s="6" customFormat="1" ht="50.1" customHeight="1">
      <c r="A1529" s="102" t="s">
        <v>5589</v>
      </c>
      <c r="B1529" s="103" t="s">
        <v>5974</v>
      </c>
      <c r="C1529" s="143" t="s">
        <v>3973</v>
      </c>
      <c r="D1529" s="104" t="s">
        <v>1411</v>
      </c>
      <c r="E1529" s="143" t="s">
        <v>3974</v>
      </c>
      <c r="F1529" s="143"/>
      <c r="G1529" s="112" t="s">
        <v>4</v>
      </c>
      <c r="H1529" s="103">
        <v>0</v>
      </c>
      <c r="I1529" s="112">
        <v>590000000</v>
      </c>
      <c r="J1529" s="105" t="s">
        <v>5</v>
      </c>
      <c r="K1529" s="112" t="s">
        <v>4228</v>
      </c>
      <c r="L1529" s="112" t="s">
        <v>67</v>
      </c>
      <c r="M1529" s="112" t="s">
        <v>54</v>
      </c>
      <c r="N1529" s="125" t="s">
        <v>3748</v>
      </c>
      <c r="O1529" s="112" t="s">
        <v>3749</v>
      </c>
      <c r="P1529" s="103" t="s">
        <v>1726</v>
      </c>
      <c r="Q1529" s="103" t="s">
        <v>1727</v>
      </c>
      <c r="R1529" s="144">
        <v>5</v>
      </c>
      <c r="S1529" s="144">
        <v>296000</v>
      </c>
      <c r="T1529" s="107">
        <f t="shared" si="154"/>
        <v>1480000</v>
      </c>
      <c r="U1529" s="107">
        <f t="shared" si="155"/>
        <v>1657600.0000000002</v>
      </c>
      <c r="V1529" s="146"/>
      <c r="W1529" s="112">
        <v>2016</v>
      </c>
      <c r="X1529" s="146"/>
    </row>
    <row r="1530" spans="1:50" ht="50.1" customHeight="1">
      <c r="A1530" s="102" t="s">
        <v>5590</v>
      </c>
      <c r="B1530" s="103" t="s">
        <v>5974</v>
      </c>
      <c r="C1530" s="143" t="s">
        <v>3975</v>
      </c>
      <c r="D1530" s="104" t="s">
        <v>1411</v>
      </c>
      <c r="E1530" s="143" t="s">
        <v>3976</v>
      </c>
      <c r="F1530" s="143"/>
      <c r="G1530" s="112" t="s">
        <v>4</v>
      </c>
      <c r="H1530" s="103">
        <v>0</v>
      </c>
      <c r="I1530" s="112">
        <v>590000000</v>
      </c>
      <c r="J1530" s="112" t="s">
        <v>5</v>
      </c>
      <c r="K1530" s="112" t="s">
        <v>4228</v>
      </c>
      <c r="L1530" s="112" t="s">
        <v>67</v>
      </c>
      <c r="M1530" s="112" t="s">
        <v>54</v>
      </c>
      <c r="N1530" s="125" t="s">
        <v>3748</v>
      </c>
      <c r="O1530" s="112" t="s">
        <v>3749</v>
      </c>
      <c r="P1530" s="112">
        <v>168</v>
      </c>
      <c r="Q1530" s="103" t="s">
        <v>1727</v>
      </c>
      <c r="R1530" s="106">
        <v>5</v>
      </c>
      <c r="S1530" s="295">
        <v>1882000</v>
      </c>
      <c r="T1530" s="107">
        <v>0</v>
      </c>
      <c r="U1530" s="107">
        <f t="shared" ref="U1530:U1537" si="160">T1530*1.12</f>
        <v>0</v>
      </c>
      <c r="V1530" s="146"/>
      <c r="W1530" s="112">
        <v>2016</v>
      </c>
      <c r="X1530" s="112" t="s">
        <v>7368</v>
      </c>
    </row>
    <row r="1531" spans="1:50" ht="50.1" customHeight="1">
      <c r="A1531" s="102" t="s">
        <v>7380</v>
      </c>
      <c r="B1531" s="103" t="s">
        <v>5974</v>
      </c>
      <c r="C1531" s="143" t="s">
        <v>3975</v>
      </c>
      <c r="D1531" s="104" t="s">
        <v>1411</v>
      </c>
      <c r="E1531" s="143" t="s">
        <v>3976</v>
      </c>
      <c r="F1531" s="143"/>
      <c r="G1531" s="112" t="s">
        <v>4</v>
      </c>
      <c r="H1531" s="103">
        <v>0</v>
      </c>
      <c r="I1531" s="112">
        <v>590000000</v>
      </c>
      <c r="J1531" s="112" t="s">
        <v>5</v>
      </c>
      <c r="K1531" s="112" t="s">
        <v>4228</v>
      </c>
      <c r="L1531" s="112" t="s">
        <v>67</v>
      </c>
      <c r="M1531" s="112" t="s">
        <v>54</v>
      </c>
      <c r="N1531" s="125" t="s">
        <v>7375</v>
      </c>
      <c r="O1531" s="112" t="s">
        <v>2102</v>
      </c>
      <c r="P1531" s="112">
        <v>168</v>
      </c>
      <c r="Q1531" s="103" t="s">
        <v>1727</v>
      </c>
      <c r="R1531" s="106">
        <v>5</v>
      </c>
      <c r="S1531" s="295">
        <v>2305000</v>
      </c>
      <c r="T1531" s="107">
        <f>R1531*S1531</f>
        <v>11525000</v>
      </c>
      <c r="U1531" s="107">
        <f t="shared" si="160"/>
        <v>12908000.000000002</v>
      </c>
      <c r="V1531" s="146"/>
      <c r="W1531" s="112">
        <v>2016</v>
      </c>
      <c r="X1531" s="146"/>
    </row>
    <row r="1532" spans="1:50" s="29" customFormat="1" ht="50.1" customHeight="1">
      <c r="A1532" s="142" t="s">
        <v>5591</v>
      </c>
      <c r="B1532" s="103" t="s">
        <v>5974</v>
      </c>
      <c r="C1532" s="143" t="s">
        <v>3977</v>
      </c>
      <c r="D1532" s="104" t="s">
        <v>1411</v>
      </c>
      <c r="E1532" s="143" t="s">
        <v>3978</v>
      </c>
      <c r="F1532" s="143"/>
      <c r="G1532" s="112" t="s">
        <v>4</v>
      </c>
      <c r="H1532" s="103">
        <v>0</v>
      </c>
      <c r="I1532" s="112">
        <v>590000000</v>
      </c>
      <c r="J1532" s="112" t="s">
        <v>5</v>
      </c>
      <c r="K1532" s="112" t="s">
        <v>4228</v>
      </c>
      <c r="L1532" s="112" t="s">
        <v>67</v>
      </c>
      <c r="M1532" s="112" t="s">
        <v>54</v>
      </c>
      <c r="N1532" s="125" t="s">
        <v>3748</v>
      </c>
      <c r="O1532" s="112" t="s">
        <v>3749</v>
      </c>
      <c r="P1532" s="112">
        <v>168</v>
      </c>
      <c r="Q1532" s="103" t="s">
        <v>1727</v>
      </c>
      <c r="R1532" s="501">
        <v>5</v>
      </c>
      <c r="S1532" s="248">
        <v>1882000</v>
      </c>
      <c r="T1532" s="500">
        <v>0</v>
      </c>
      <c r="U1532" s="249">
        <f t="shared" si="160"/>
        <v>0</v>
      </c>
      <c r="V1532" s="146"/>
      <c r="W1532" s="112">
        <v>2016</v>
      </c>
      <c r="X1532" s="112" t="s">
        <v>7382</v>
      </c>
      <c r="Y1532" s="30"/>
      <c r="Z1532" s="27"/>
      <c r="AA1532" s="27"/>
      <c r="AB1532" s="27"/>
      <c r="AC1532" s="27"/>
      <c r="AD1532" s="27"/>
      <c r="AE1532" s="27"/>
      <c r="AF1532" s="27"/>
      <c r="AG1532" s="27"/>
      <c r="AH1532" s="27"/>
      <c r="AI1532" s="27"/>
      <c r="AJ1532" s="27"/>
      <c r="AK1532" s="27"/>
      <c r="AL1532" s="27"/>
      <c r="AM1532" s="27"/>
      <c r="AN1532" s="27"/>
      <c r="AO1532" s="27"/>
      <c r="AP1532" s="27"/>
      <c r="AQ1532" s="27"/>
      <c r="AR1532" s="27"/>
      <c r="AS1532" s="27"/>
      <c r="AT1532" s="27"/>
      <c r="AU1532" s="27"/>
      <c r="AV1532" s="27"/>
      <c r="AW1532" s="27"/>
      <c r="AX1532" s="27"/>
    </row>
    <row r="1533" spans="1:50" s="29" customFormat="1" ht="50.1" customHeight="1">
      <c r="A1533" s="142" t="s">
        <v>8593</v>
      </c>
      <c r="B1533" s="103" t="s">
        <v>5974</v>
      </c>
      <c r="C1533" s="143" t="s">
        <v>3977</v>
      </c>
      <c r="D1533" s="104" t="s">
        <v>1411</v>
      </c>
      <c r="E1533" s="143" t="s">
        <v>3978</v>
      </c>
      <c r="F1533" s="143"/>
      <c r="G1533" s="112" t="s">
        <v>4</v>
      </c>
      <c r="H1533" s="103">
        <v>0</v>
      </c>
      <c r="I1533" s="112">
        <v>590000000</v>
      </c>
      <c r="J1533" s="112" t="s">
        <v>5</v>
      </c>
      <c r="K1533" s="112" t="s">
        <v>78</v>
      </c>
      <c r="L1533" s="112" t="s">
        <v>67</v>
      </c>
      <c r="M1533" s="112" t="s">
        <v>54</v>
      </c>
      <c r="N1533" s="125" t="s">
        <v>7474</v>
      </c>
      <c r="O1533" s="214" t="s">
        <v>2102</v>
      </c>
      <c r="P1533" s="112">
        <v>168</v>
      </c>
      <c r="Q1533" s="103" t="s">
        <v>1727</v>
      </c>
      <c r="R1533" s="501">
        <v>9.9499999999999993</v>
      </c>
      <c r="S1533" s="248">
        <v>2000000</v>
      </c>
      <c r="T1533" s="500">
        <f>R1533*S1533</f>
        <v>19900000</v>
      </c>
      <c r="U1533" s="249">
        <f t="shared" si="160"/>
        <v>22288000.000000004</v>
      </c>
      <c r="V1533" s="146"/>
      <c r="W1533" s="112">
        <v>2016</v>
      </c>
      <c r="X1533" s="112"/>
      <c r="Y1533" s="30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  <c r="AL1533" s="27"/>
      <c r="AM1533" s="27"/>
      <c r="AN1533" s="27"/>
      <c r="AO1533" s="27"/>
      <c r="AP1533" s="27"/>
      <c r="AQ1533" s="27"/>
      <c r="AR1533" s="27"/>
      <c r="AS1533" s="27"/>
      <c r="AT1533" s="27"/>
      <c r="AU1533" s="27"/>
      <c r="AV1533" s="27"/>
      <c r="AW1533" s="27"/>
      <c r="AX1533" s="27"/>
    </row>
    <row r="1534" spans="1:50" s="29" customFormat="1" ht="50.1" customHeight="1">
      <c r="A1534" s="142" t="s">
        <v>5592</v>
      </c>
      <c r="B1534" s="103" t="s">
        <v>5974</v>
      </c>
      <c r="C1534" s="143" t="s">
        <v>3979</v>
      </c>
      <c r="D1534" s="104" t="s">
        <v>1411</v>
      </c>
      <c r="E1534" s="143" t="s">
        <v>3980</v>
      </c>
      <c r="F1534" s="143"/>
      <c r="G1534" s="112" t="s">
        <v>4</v>
      </c>
      <c r="H1534" s="103">
        <v>0</v>
      </c>
      <c r="I1534" s="112">
        <v>590000000</v>
      </c>
      <c r="J1534" s="112" t="s">
        <v>5</v>
      </c>
      <c r="K1534" s="112" t="s">
        <v>4228</v>
      </c>
      <c r="L1534" s="112" t="s">
        <v>67</v>
      </c>
      <c r="M1534" s="112" t="s">
        <v>54</v>
      </c>
      <c r="N1534" s="125" t="s">
        <v>3748</v>
      </c>
      <c r="O1534" s="112" t="s">
        <v>3749</v>
      </c>
      <c r="P1534" s="112">
        <v>168</v>
      </c>
      <c r="Q1534" s="103" t="s">
        <v>1727</v>
      </c>
      <c r="R1534" s="501">
        <v>5</v>
      </c>
      <c r="S1534" s="248">
        <v>1840000</v>
      </c>
      <c r="T1534" s="500">
        <v>0</v>
      </c>
      <c r="U1534" s="249">
        <f t="shared" si="160"/>
        <v>0</v>
      </c>
      <c r="V1534" s="297"/>
      <c r="W1534" s="112">
        <v>2016</v>
      </c>
      <c r="X1534" s="112" t="s">
        <v>7382</v>
      </c>
      <c r="Y1534" s="30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  <c r="AL1534" s="27"/>
      <c r="AM1534" s="27"/>
      <c r="AN1534" s="27"/>
      <c r="AO1534" s="27"/>
      <c r="AP1534" s="27"/>
      <c r="AQ1534" s="27"/>
      <c r="AR1534" s="27"/>
      <c r="AS1534" s="27"/>
      <c r="AT1534" s="27"/>
      <c r="AU1534" s="27"/>
      <c r="AV1534" s="27"/>
      <c r="AW1534" s="27"/>
      <c r="AX1534" s="27"/>
    </row>
    <row r="1535" spans="1:50" s="29" customFormat="1" ht="50.1" customHeight="1">
      <c r="A1535" s="142" t="s">
        <v>8594</v>
      </c>
      <c r="B1535" s="103" t="s">
        <v>5974</v>
      </c>
      <c r="C1535" s="143" t="s">
        <v>3979</v>
      </c>
      <c r="D1535" s="104" t="s">
        <v>1411</v>
      </c>
      <c r="E1535" s="143" t="s">
        <v>3980</v>
      </c>
      <c r="F1535" s="143"/>
      <c r="G1535" s="112" t="s">
        <v>4</v>
      </c>
      <c r="H1535" s="103">
        <v>0</v>
      </c>
      <c r="I1535" s="112">
        <v>590000000</v>
      </c>
      <c r="J1535" s="112" t="s">
        <v>5</v>
      </c>
      <c r="K1535" s="112" t="s">
        <v>78</v>
      </c>
      <c r="L1535" s="112" t="s">
        <v>67</v>
      </c>
      <c r="M1535" s="112" t="s">
        <v>54</v>
      </c>
      <c r="N1535" s="125" t="s">
        <v>7474</v>
      </c>
      <c r="O1535" s="214" t="s">
        <v>2102</v>
      </c>
      <c r="P1535" s="112">
        <v>168</v>
      </c>
      <c r="Q1535" s="103" t="s">
        <v>1727</v>
      </c>
      <c r="R1535" s="501">
        <v>17.899999999999999</v>
      </c>
      <c r="S1535" s="248">
        <v>2000000</v>
      </c>
      <c r="T1535" s="500">
        <f>R1535*S1535</f>
        <v>35800000</v>
      </c>
      <c r="U1535" s="249">
        <f t="shared" si="160"/>
        <v>40096000.000000007</v>
      </c>
      <c r="V1535" s="297"/>
      <c r="W1535" s="112">
        <v>2016</v>
      </c>
      <c r="X1535" s="112"/>
      <c r="Y1535" s="30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  <c r="AQ1535" s="27"/>
      <c r="AR1535" s="27"/>
      <c r="AS1535" s="27"/>
      <c r="AT1535" s="27"/>
      <c r="AU1535" s="27"/>
      <c r="AV1535" s="27"/>
      <c r="AW1535" s="27"/>
      <c r="AX1535" s="27"/>
    </row>
    <row r="1536" spans="1:50" ht="50.1" customHeight="1">
      <c r="A1536" s="102" t="s">
        <v>5593</v>
      </c>
      <c r="B1536" s="103" t="s">
        <v>5974</v>
      </c>
      <c r="C1536" s="143" t="s">
        <v>3981</v>
      </c>
      <c r="D1536" s="104" t="s">
        <v>1411</v>
      </c>
      <c r="E1536" s="143" t="s">
        <v>3982</v>
      </c>
      <c r="F1536" s="296"/>
      <c r="G1536" s="112" t="s">
        <v>4</v>
      </c>
      <c r="H1536" s="103">
        <v>0</v>
      </c>
      <c r="I1536" s="112">
        <v>590000000</v>
      </c>
      <c r="J1536" s="112" t="s">
        <v>5</v>
      </c>
      <c r="K1536" s="112" t="s">
        <v>4228</v>
      </c>
      <c r="L1536" s="112" t="s">
        <v>67</v>
      </c>
      <c r="M1536" s="112" t="s">
        <v>54</v>
      </c>
      <c r="N1536" s="125" t="s">
        <v>3748</v>
      </c>
      <c r="O1536" s="112" t="s">
        <v>3749</v>
      </c>
      <c r="P1536" s="103">
        <v>168</v>
      </c>
      <c r="Q1536" s="103" t="s">
        <v>1727</v>
      </c>
      <c r="R1536" s="106">
        <v>5</v>
      </c>
      <c r="S1536" s="115">
        <v>184000</v>
      </c>
      <c r="T1536" s="107">
        <v>0</v>
      </c>
      <c r="U1536" s="107">
        <f t="shared" si="160"/>
        <v>0</v>
      </c>
      <c r="V1536" s="297"/>
      <c r="W1536" s="112">
        <v>2016</v>
      </c>
      <c r="X1536" s="112" t="s">
        <v>7382</v>
      </c>
    </row>
    <row r="1537" spans="1:44" ht="50.1" customHeight="1">
      <c r="A1537" s="102" t="s">
        <v>7381</v>
      </c>
      <c r="B1537" s="103" t="s">
        <v>5974</v>
      </c>
      <c r="C1537" s="143" t="s">
        <v>3981</v>
      </c>
      <c r="D1537" s="104" t="s">
        <v>1411</v>
      </c>
      <c r="E1537" s="143" t="s">
        <v>3982</v>
      </c>
      <c r="F1537" s="296"/>
      <c r="G1537" s="112" t="s">
        <v>4</v>
      </c>
      <c r="H1537" s="103">
        <v>0</v>
      </c>
      <c r="I1537" s="112">
        <v>590000000</v>
      </c>
      <c r="J1537" s="112" t="s">
        <v>5</v>
      </c>
      <c r="K1537" s="112" t="s">
        <v>479</v>
      </c>
      <c r="L1537" s="112" t="s">
        <v>67</v>
      </c>
      <c r="M1537" s="112" t="s">
        <v>54</v>
      </c>
      <c r="N1537" s="125" t="s">
        <v>7375</v>
      </c>
      <c r="O1537" s="112" t="s">
        <v>2102</v>
      </c>
      <c r="P1537" s="103">
        <v>168</v>
      </c>
      <c r="Q1537" s="103" t="s">
        <v>1727</v>
      </c>
      <c r="R1537" s="106">
        <v>20</v>
      </c>
      <c r="S1537" s="115">
        <v>1250000</v>
      </c>
      <c r="T1537" s="107">
        <f>R1537*S1537</f>
        <v>25000000</v>
      </c>
      <c r="U1537" s="107">
        <f t="shared" si="160"/>
        <v>28000000.000000004</v>
      </c>
      <c r="V1537" s="297"/>
      <c r="W1537" s="112">
        <v>2016</v>
      </c>
      <c r="X1537" s="146"/>
    </row>
    <row r="1538" spans="1:44" s="7" customFormat="1" ht="50.1" customHeight="1">
      <c r="A1538" s="102" t="s">
        <v>5594</v>
      </c>
      <c r="B1538" s="103" t="s">
        <v>5974</v>
      </c>
      <c r="C1538" s="298" t="s">
        <v>4119</v>
      </c>
      <c r="D1538" s="299" t="s">
        <v>1411</v>
      </c>
      <c r="E1538" s="298" t="s">
        <v>4120</v>
      </c>
      <c r="F1538" s="300"/>
      <c r="G1538" s="301" t="s">
        <v>4</v>
      </c>
      <c r="H1538" s="103">
        <v>0</v>
      </c>
      <c r="I1538" s="301">
        <v>590000000</v>
      </c>
      <c r="J1538" s="302" t="s">
        <v>5</v>
      </c>
      <c r="K1538" s="301" t="s">
        <v>4228</v>
      </c>
      <c r="L1538" s="301" t="s">
        <v>67</v>
      </c>
      <c r="M1538" s="301" t="s">
        <v>54</v>
      </c>
      <c r="N1538" s="303" t="s">
        <v>3748</v>
      </c>
      <c r="O1538" s="301" t="s">
        <v>3749</v>
      </c>
      <c r="P1538" s="304" t="s">
        <v>1726</v>
      </c>
      <c r="Q1538" s="304" t="s">
        <v>1727</v>
      </c>
      <c r="R1538" s="305">
        <v>0.5</v>
      </c>
      <c r="S1538" s="305">
        <v>147000</v>
      </c>
      <c r="T1538" s="107">
        <f t="shared" si="154"/>
        <v>73500</v>
      </c>
      <c r="U1538" s="107">
        <f t="shared" si="155"/>
        <v>82320.000000000015</v>
      </c>
      <c r="V1538" s="306"/>
      <c r="W1538" s="112">
        <v>2016</v>
      </c>
      <c r="X1538" s="298"/>
    </row>
    <row r="1539" spans="1:44" s="7" customFormat="1" ht="50.1" customHeight="1">
      <c r="A1539" s="102" t="s">
        <v>5595</v>
      </c>
      <c r="B1539" s="103" t="s">
        <v>5974</v>
      </c>
      <c r="C1539" s="298" t="s">
        <v>4121</v>
      </c>
      <c r="D1539" s="299" t="s">
        <v>1411</v>
      </c>
      <c r="E1539" s="298" t="s">
        <v>4122</v>
      </c>
      <c r="F1539" s="300"/>
      <c r="G1539" s="301" t="s">
        <v>4</v>
      </c>
      <c r="H1539" s="103">
        <v>0</v>
      </c>
      <c r="I1539" s="301">
        <v>590000000</v>
      </c>
      <c r="J1539" s="302" t="s">
        <v>5</v>
      </c>
      <c r="K1539" s="301" t="s">
        <v>4228</v>
      </c>
      <c r="L1539" s="301" t="s">
        <v>67</v>
      </c>
      <c r="M1539" s="301" t="s">
        <v>54</v>
      </c>
      <c r="N1539" s="303" t="s">
        <v>3748</v>
      </c>
      <c r="O1539" s="301" t="s">
        <v>3749</v>
      </c>
      <c r="P1539" s="304" t="s">
        <v>1726</v>
      </c>
      <c r="Q1539" s="304" t="s">
        <v>1727</v>
      </c>
      <c r="R1539" s="305">
        <v>0.5</v>
      </c>
      <c r="S1539" s="305">
        <v>147000</v>
      </c>
      <c r="T1539" s="107">
        <f t="shared" si="154"/>
        <v>73500</v>
      </c>
      <c r="U1539" s="107">
        <f t="shared" si="155"/>
        <v>82320.000000000015</v>
      </c>
      <c r="V1539" s="306"/>
      <c r="W1539" s="112">
        <v>2016</v>
      </c>
      <c r="X1539" s="298"/>
    </row>
    <row r="1540" spans="1:44" s="29" customFormat="1" ht="50.1" customHeight="1">
      <c r="A1540" s="57" t="s">
        <v>5596</v>
      </c>
      <c r="B1540" s="103" t="s">
        <v>5974</v>
      </c>
      <c r="C1540" s="143" t="s">
        <v>4255</v>
      </c>
      <c r="D1540" s="104" t="s">
        <v>1411</v>
      </c>
      <c r="E1540" s="307" t="s">
        <v>4256</v>
      </c>
      <c r="F1540" s="300"/>
      <c r="G1540" s="112" t="s">
        <v>4</v>
      </c>
      <c r="H1540" s="103">
        <v>0</v>
      </c>
      <c r="I1540" s="112">
        <v>590000000</v>
      </c>
      <c r="J1540" s="112" t="s">
        <v>5</v>
      </c>
      <c r="K1540" s="112" t="s">
        <v>6</v>
      </c>
      <c r="L1540" s="112" t="s">
        <v>67</v>
      </c>
      <c r="M1540" s="112" t="s">
        <v>54</v>
      </c>
      <c r="N1540" s="125" t="s">
        <v>3748</v>
      </c>
      <c r="O1540" s="112" t="s">
        <v>3749</v>
      </c>
      <c r="P1540" s="112">
        <v>168</v>
      </c>
      <c r="Q1540" s="110" t="s">
        <v>1727</v>
      </c>
      <c r="R1540" s="106">
        <v>12</v>
      </c>
      <c r="S1540" s="106">
        <f>485000/1.12</f>
        <v>433035.71428571426</v>
      </c>
      <c r="T1540" s="107">
        <v>0</v>
      </c>
      <c r="U1540" s="107">
        <f>T1540*1.12</f>
        <v>0</v>
      </c>
      <c r="V1540" s="306"/>
      <c r="W1540" s="112">
        <v>2016</v>
      </c>
      <c r="X1540" s="103">
        <v>14.19</v>
      </c>
      <c r="Y1540" s="27"/>
      <c r="Z1540" s="27"/>
      <c r="AA1540" s="27"/>
      <c r="AB1540" s="27"/>
      <c r="AC1540" s="27"/>
      <c r="AD1540" s="27"/>
      <c r="AE1540" s="27"/>
      <c r="AF1540" s="27"/>
      <c r="AG1540" s="27"/>
      <c r="AH1540" s="27"/>
      <c r="AI1540" s="27"/>
      <c r="AJ1540" s="27"/>
      <c r="AK1540" s="27"/>
      <c r="AL1540" s="27"/>
      <c r="AM1540" s="27"/>
      <c r="AN1540" s="27"/>
      <c r="AO1540" s="27"/>
      <c r="AP1540" s="27"/>
      <c r="AQ1540" s="27"/>
      <c r="AR1540" s="27"/>
    </row>
    <row r="1541" spans="1:44" s="29" customFormat="1" ht="50.1" customHeight="1">
      <c r="A1541" s="57" t="s">
        <v>6682</v>
      </c>
      <c r="B1541" s="103" t="s">
        <v>5974</v>
      </c>
      <c r="C1541" s="143" t="s">
        <v>4255</v>
      </c>
      <c r="D1541" s="104" t="s">
        <v>1411</v>
      </c>
      <c r="E1541" s="307" t="s">
        <v>4256</v>
      </c>
      <c r="F1541" s="300"/>
      <c r="G1541" s="112" t="s">
        <v>4</v>
      </c>
      <c r="H1541" s="103">
        <v>0</v>
      </c>
      <c r="I1541" s="112">
        <v>590000000</v>
      </c>
      <c r="J1541" s="112" t="s">
        <v>5</v>
      </c>
      <c r="K1541" s="112" t="s">
        <v>6</v>
      </c>
      <c r="L1541" s="112" t="s">
        <v>67</v>
      </c>
      <c r="M1541" s="112" t="s">
        <v>54</v>
      </c>
      <c r="N1541" s="125" t="s">
        <v>133</v>
      </c>
      <c r="O1541" s="112" t="s">
        <v>3749</v>
      </c>
      <c r="P1541" s="112">
        <v>168</v>
      </c>
      <c r="Q1541" s="110" t="s">
        <v>1727</v>
      </c>
      <c r="R1541" s="106">
        <v>12</v>
      </c>
      <c r="S1541" s="106">
        <v>489000</v>
      </c>
      <c r="T1541" s="107">
        <f>R1541*S1541</f>
        <v>5868000</v>
      </c>
      <c r="U1541" s="107">
        <f>T1541*1.12</f>
        <v>6572160.0000000009</v>
      </c>
      <c r="V1541" s="306"/>
      <c r="W1541" s="112">
        <v>2016</v>
      </c>
      <c r="X1541" s="103"/>
      <c r="Y1541" s="27"/>
      <c r="Z1541" s="27"/>
      <c r="AA1541" s="27"/>
      <c r="AB1541" s="27"/>
      <c r="AC1541" s="27"/>
      <c r="AD1541" s="27"/>
      <c r="AE1541" s="27"/>
      <c r="AF1541" s="27"/>
      <c r="AG1541" s="27"/>
      <c r="AH1541" s="27"/>
      <c r="AI1541" s="27"/>
      <c r="AJ1541" s="27"/>
      <c r="AK1541" s="27"/>
      <c r="AL1541" s="27"/>
      <c r="AM1541" s="27"/>
      <c r="AN1541" s="27"/>
      <c r="AO1541" s="27"/>
      <c r="AP1541" s="27"/>
      <c r="AQ1541" s="27"/>
      <c r="AR1541" s="27"/>
    </row>
    <row r="1542" spans="1:44" s="29" customFormat="1" ht="50.1" customHeight="1">
      <c r="A1542" s="57" t="s">
        <v>5597</v>
      </c>
      <c r="B1542" s="103" t="s">
        <v>5974</v>
      </c>
      <c r="C1542" s="143" t="s">
        <v>4257</v>
      </c>
      <c r="D1542" s="104" t="s">
        <v>1411</v>
      </c>
      <c r="E1542" s="307" t="s">
        <v>4258</v>
      </c>
      <c r="F1542" s="300"/>
      <c r="G1542" s="112" t="s">
        <v>4</v>
      </c>
      <c r="H1542" s="103">
        <v>0</v>
      </c>
      <c r="I1542" s="112">
        <v>590000000</v>
      </c>
      <c r="J1542" s="112" t="s">
        <v>5</v>
      </c>
      <c r="K1542" s="112" t="s">
        <v>6</v>
      </c>
      <c r="L1542" s="112" t="s">
        <v>67</v>
      </c>
      <c r="M1542" s="112" t="s">
        <v>54</v>
      </c>
      <c r="N1542" s="125" t="s">
        <v>3748</v>
      </c>
      <c r="O1542" s="112" t="s">
        <v>3749</v>
      </c>
      <c r="P1542" s="112">
        <v>168</v>
      </c>
      <c r="Q1542" s="110" t="s">
        <v>1727</v>
      </c>
      <c r="R1542" s="106">
        <v>23</v>
      </c>
      <c r="S1542" s="106">
        <f>521000/1.12</f>
        <v>465178.57142857136</v>
      </c>
      <c r="T1542" s="107">
        <v>0</v>
      </c>
      <c r="U1542" s="107">
        <f>T1542*1.12</f>
        <v>0</v>
      </c>
      <c r="V1542" s="306"/>
      <c r="W1542" s="112">
        <v>2016</v>
      </c>
      <c r="X1542" s="103" t="s">
        <v>6683</v>
      </c>
      <c r="Y1542" s="27"/>
      <c r="Z1542" s="27"/>
      <c r="AA1542" s="27"/>
      <c r="AB1542" s="27"/>
      <c r="AC1542" s="27"/>
      <c r="AD1542" s="27"/>
      <c r="AE1542" s="27"/>
      <c r="AF1542" s="27"/>
      <c r="AG1542" s="27"/>
      <c r="AH1542" s="27"/>
      <c r="AI1542" s="27"/>
      <c r="AJ1542" s="27"/>
      <c r="AK1542" s="27"/>
      <c r="AL1542" s="27"/>
      <c r="AM1542" s="27"/>
      <c r="AN1542" s="27"/>
      <c r="AO1542" s="27"/>
      <c r="AP1542" s="27"/>
      <c r="AQ1542" s="27"/>
      <c r="AR1542" s="27"/>
    </row>
    <row r="1543" spans="1:44" s="29" customFormat="1" ht="50.1" customHeight="1">
      <c r="A1543" s="57" t="s">
        <v>6684</v>
      </c>
      <c r="B1543" s="103" t="s">
        <v>5974</v>
      </c>
      <c r="C1543" s="143" t="s">
        <v>4257</v>
      </c>
      <c r="D1543" s="104" t="s">
        <v>1411</v>
      </c>
      <c r="E1543" s="307" t="s">
        <v>4258</v>
      </c>
      <c r="F1543" s="300"/>
      <c r="G1543" s="112" t="s">
        <v>4</v>
      </c>
      <c r="H1543" s="103">
        <v>0</v>
      </c>
      <c r="I1543" s="112">
        <v>590000000</v>
      </c>
      <c r="J1543" s="112" t="s">
        <v>5</v>
      </c>
      <c r="K1543" s="112" t="s">
        <v>6</v>
      </c>
      <c r="L1543" s="112" t="s">
        <v>67</v>
      </c>
      <c r="M1543" s="112" t="s">
        <v>54</v>
      </c>
      <c r="N1543" s="125" t="s">
        <v>6685</v>
      </c>
      <c r="O1543" s="112" t="s">
        <v>3749</v>
      </c>
      <c r="P1543" s="112">
        <v>168</v>
      </c>
      <c r="Q1543" s="110" t="s">
        <v>1727</v>
      </c>
      <c r="R1543" s="106">
        <v>26</v>
      </c>
      <c r="S1543" s="106">
        <v>476000</v>
      </c>
      <c r="T1543" s="107">
        <f>R1543*S1543</f>
        <v>12376000</v>
      </c>
      <c r="U1543" s="107">
        <f>T1543*1.12</f>
        <v>13861120.000000002</v>
      </c>
      <c r="V1543" s="306"/>
      <c r="W1543" s="112">
        <v>2016</v>
      </c>
      <c r="X1543" s="103"/>
      <c r="Y1543" s="27"/>
      <c r="Z1543" s="27"/>
      <c r="AA1543" s="27"/>
      <c r="AB1543" s="27"/>
      <c r="AC1543" s="27"/>
      <c r="AD1543" s="27"/>
      <c r="AE1543" s="27"/>
      <c r="AF1543" s="27"/>
      <c r="AG1543" s="27"/>
      <c r="AH1543" s="27"/>
      <c r="AI1543" s="27"/>
      <c r="AJ1543" s="27"/>
      <c r="AK1543" s="27"/>
      <c r="AL1543" s="27"/>
      <c r="AM1543" s="27"/>
      <c r="AN1543" s="27"/>
      <c r="AO1543" s="27"/>
      <c r="AP1543" s="27"/>
      <c r="AQ1543" s="27"/>
      <c r="AR1543" s="27"/>
    </row>
    <row r="1544" spans="1:44" s="29" customFormat="1" ht="50.1" customHeight="1">
      <c r="A1544" s="57" t="s">
        <v>5598</v>
      </c>
      <c r="B1544" s="103" t="s">
        <v>5974</v>
      </c>
      <c r="C1544" s="103" t="s">
        <v>4259</v>
      </c>
      <c r="D1544" s="104" t="s">
        <v>1411</v>
      </c>
      <c r="E1544" s="308" t="s">
        <v>4260</v>
      </c>
      <c r="F1544" s="300"/>
      <c r="G1544" s="112" t="s">
        <v>4</v>
      </c>
      <c r="H1544" s="103">
        <v>0</v>
      </c>
      <c r="I1544" s="112">
        <v>590000000</v>
      </c>
      <c r="J1544" s="112" t="s">
        <v>5</v>
      </c>
      <c r="K1544" s="112" t="s">
        <v>6</v>
      </c>
      <c r="L1544" s="112" t="s">
        <v>67</v>
      </c>
      <c r="M1544" s="112" t="s">
        <v>54</v>
      </c>
      <c r="N1544" s="125" t="s">
        <v>3748</v>
      </c>
      <c r="O1544" s="112" t="s">
        <v>3749</v>
      </c>
      <c r="P1544" s="110" t="s">
        <v>1726</v>
      </c>
      <c r="Q1544" s="110" t="s">
        <v>1727</v>
      </c>
      <c r="R1544" s="106">
        <v>4</v>
      </c>
      <c r="S1544" s="235">
        <f>730000/1.12</f>
        <v>651785.7142857142</v>
      </c>
      <c r="T1544" s="107">
        <f t="shared" ref="T1544" si="161">R1544*S1544</f>
        <v>2607142.8571428568</v>
      </c>
      <c r="U1544" s="107">
        <f t="shared" ref="U1544" si="162">T1544*1.12</f>
        <v>2920000</v>
      </c>
      <c r="V1544" s="306"/>
      <c r="W1544" s="112">
        <v>2016</v>
      </c>
      <c r="X1544" s="143"/>
      <c r="Y1544" s="27"/>
      <c r="Z1544" s="27"/>
      <c r="AA1544" s="27"/>
      <c r="AB1544" s="27"/>
      <c r="AC1544" s="27"/>
      <c r="AD1544" s="27"/>
      <c r="AE1544" s="27"/>
      <c r="AF1544" s="27"/>
      <c r="AG1544" s="27"/>
      <c r="AH1544" s="27"/>
      <c r="AI1544" s="27"/>
      <c r="AJ1544" s="27"/>
      <c r="AK1544" s="27"/>
      <c r="AL1544" s="27"/>
      <c r="AM1544" s="27"/>
      <c r="AN1544" s="27"/>
      <c r="AO1544" s="27"/>
      <c r="AP1544" s="27"/>
      <c r="AQ1544" s="27"/>
      <c r="AR1544" s="27"/>
    </row>
    <row r="1545" spans="1:44" s="29" customFormat="1" ht="50.1" customHeight="1">
      <c r="A1545" s="57" t="s">
        <v>5599</v>
      </c>
      <c r="B1545" s="103" t="s">
        <v>5974</v>
      </c>
      <c r="C1545" s="103" t="s">
        <v>4261</v>
      </c>
      <c r="D1545" s="232" t="s">
        <v>1411</v>
      </c>
      <c r="E1545" s="309" t="s">
        <v>4262</v>
      </c>
      <c r="F1545" s="300"/>
      <c r="G1545" s="112" t="s">
        <v>4</v>
      </c>
      <c r="H1545" s="103">
        <v>0</v>
      </c>
      <c r="I1545" s="112">
        <v>590000000</v>
      </c>
      <c r="J1545" s="112" t="s">
        <v>5</v>
      </c>
      <c r="K1545" s="112" t="s">
        <v>6</v>
      </c>
      <c r="L1545" s="112" t="s">
        <v>67</v>
      </c>
      <c r="M1545" s="112" t="s">
        <v>54</v>
      </c>
      <c r="N1545" s="125" t="s">
        <v>3748</v>
      </c>
      <c r="O1545" s="112" t="s">
        <v>3749</v>
      </c>
      <c r="P1545" s="110" t="s">
        <v>1726</v>
      </c>
      <c r="Q1545" s="110" t="s">
        <v>1727</v>
      </c>
      <c r="R1545" s="234">
        <v>3.3540000000000001</v>
      </c>
      <c r="S1545" s="235">
        <f>290000/1.12</f>
        <v>258928.57142857139</v>
      </c>
      <c r="T1545" s="107">
        <f>R1545*S1545</f>
        <v>868446.42857142852</v>
      </c>
      <c r="U1545" s="107">
        <f>T1545*1.12</f>
        <v>972660</v>
      </c>
      <c r="V1545" s="306"/>
      <c r="W1545" s="112">
        <v>2016</v>
      </c>
      <c r="X1545" s="143"/>
      <c r="Y1545" s="27"/>
      <c r="Z1545" s="27"/>
      <c r="AA1545" s="27"/>
      <c r="AB1545" s="27"/>
      <c r="AC1545" s="27"/>
      <c r="AD1545" s="27"/>
      <c r="AE1545" s="27"/>
      <c r="AF1545" s="27"/>
      <c r="AG1545" s="27"/>
      <c r="AH1545" s="27"/>
      <c r="AI1545" s="27"/>
      <c r="AJ1545" s="27"/>
      <c r="AK1545" s="27"/>
      <c r="AL1545" s="27"/>
      <c r="AM1545" s="27"/>
      <c r="AN1545" s="27"/>
      <c r="AO1545" s="27"/>
      <c r="AP1545" s="27"/>
      <c r="AQ1545" s="27"/>
      <c r="AR1545" s="27"/>
    </row>
    <row r="1546" spans="1:44" s="7" customFormat="1" ht="50.1" customHeight="1">
      <c r="A1546" s="102" t="s">
        <v>5600</v>
      </c>
      <c r="B1546" s="103" t="s">
        <v>5974</v>
      </c>
      <c r="C1546" s="310" t="s">
        <v>3660</v>
      </c>
      <c r="D1546" s="299" t="s">
        <v>3661</v>
      </c>
      <c r="E1546" s="310" t="s">
        <v>3032</v>
      </c>
      <c r="F1546" s="311" t="s">
        <v>3662</v>
      </c>
      <c r="G1546" s="312" t="s">
        <v>4</v>
      </c>
      <c r="H1546" s="103">
        <v>0</v>
      </c>
      <c r="I1546" s="312" t="s">
        <v>13</v>
      </c>
      <c r="J1546" s="301" t="s">
        <v>5</v>
      </c>
      <c r="K1546" s="301" t="s">
        <v>143</v>
      </c>
      <c r="L1546" s="301" t="s">
        <v>2932</v>
      </c>
      <c r="M1546" s="312" t="s">
        <v>144</v>
      </c>
      <c r="N1546" s="301" t="s">
        <v>2942</v>
      </c>
      <c r="O1546" s="301" t="s">
        <v>146</v>
      </c>
      <c r="P1546" s="301" t="s">
        <v>871</v>
      </c>
      <c r="Q1546" s="301" t="s">
        <v>57</v>
      </c>
      <c r="R1546" s="310">
        <v>4</v>
      </c>
      <c r="S1546" s="313">
        <v>1500</v>
      </c>
      <c r="T1546" s="107">
        <f t="shared" si="154"/>
        <v>6000</v>
      </c>
      <c r="U1546" s="107">
        <f t="shared" si="155"/>
        <v>6720.0000000000009</v>
      </c>
      <c r="V1546" s="314"/>
      <c r="W1546" s="112">
        <v>2016</v>
      </c>
      <c r="X1546" s="315"/>
    </row>
    <row r="1547" spans="1:44" s="7" customFormat="1" ht="50.1" customHeight="1">
      <c r="A1547" s="102" t="s">
        <v>5601</v>
      </c>
      <c r="B1547" s="103" t="s">
        <v>5974</v>
      </c>
      <c r="C1547" s="310" t="s">
        <v>3660</v>
      </c>
      <c r="D1547" s="299" t="s">
        <v>3661</v>
      </c>
      <c r="E1547" s="310" t="s">
        <v>3032</v>
      </c>
      <c r="F1547" s="311" t="s">
        <v>3663</v>
      </c>
      <c r="G1547" s="312" t="s">
        <v>4</v>
      </c>
      <c r="H1547" s="103">
        <v>0</v>
      </c>
      <c r="I1547" s="312" t="s">
        <v>13</v>
      </c>
      <c r="J1547" s="301" t="s">
        <v>5</v>
      </c>
      <c r="K1547" s="301" t="s">
        <v>143</v>
      </c>
      <c r="L1547" s="301" t="s">
        <v>2932</v>
      </c>
      <c r="M1547" s="312" t="s">
        <v>144</v>
      </c>
      <c r="N1547" s="301" t="s">
        <v>2942</v>
      </c>
      <c r="O1547" s="301" t="s">
        <v>146</v>
      </c>
      <c r="P1547" s="301" t="s">
        <v>871</v>
      </c>
      <c r="Q1547" s="301" t="s">
        <v>57</v>
      </c>
      <c r="R1547" s="310">
        <v>38</v>
      </c>
      <c r="S1547" s="313">
        <v>1600</v>
      </c>
      <c r="T1547" s="107">
        <f t="shared" si="154"/>
        <v>60800</v>
      </c>
      <c r="U1547" s="107">
        <f t="shared" si="155"/>
        <v>68096</v>
      </c>
      <c r="V1547" s="314"/>
      <c r="W1547" s="112">
        <v>2016</v>
      </c>
      <c r="X1547" s="315"/>
    </row>
    <row r="1548" spans="1:44" s="7" customFormat="1" ht="50.1" customHeight="1">
      <c r="A1548" s="102" t="s">
        <v>5602</v>
      </c>
      <c r="B1548" s="103" t="s">
        <v>5974</v>
      </c>
      <c r="C1548" s="299" t="s">
        <v>58</v>
      </c>
      <c r="D1548" s="299" t="s">
        <v>59</v>
      </c>
      <c r="E1548" s="299" t="s">
        <v>60</v>
      </c>
      <c r="F1548" s="316"/>
      <c r="G1548" s="299" t="s">
        <v>4</v>
      </c>
      <c r="H1548" s="103">
        <v>0</v>
      </c>
      <c r="I1548" s="302" t="s">
        <v>13</v>
      </c>
      <c r="J1548" s="302" t="s">
        <v>5</v>
      </c>
      <c r="K1548" s="299" t="s">
        <v>44</v>
      </c>
      <c r="L1548" s="299" t="s">
        <v>5</v>
      </c>
      <c r="M1548" s="299" t="s">
        <v>54</v>
      </c>
      <c r="N1548" s="299" t="s">
        <v>55</v>
      </c>
      <c r="O1548" s="299" t="s">
        <v>56</v>
      </c>
      <c r="P1548" s="302">
        <v>796</v>
      </c>
      <c r="Q1548" s="299" t="s">
        <v>57</v>
      </c>
      <c r="R1548" s="317">
        <v>360</v>
      </c>
      <c r="S1548" s="317">
        <v>400</v>
      </c>
      <c r="T1548" s="107">
        <f t="shared" si="154"/>
        <v>144000</v>
      </c>
      <c r="U1548" s="107">
        <f t="shared" si="155"/>
        <v>161280.00000000003</v>
      </c>
      <c r="V1548" s="318"/>
      <c r="W1548" s="112">
        <v>2016</v>
      </c>
      <c r="X1548" s="310"/>
    </row>
    <row r="1549" spans="1:44" s="7" customFormat="1" ht="50.1" customHeight="1">
      <c r="A1549" s="102" t="s">
        <v>5603</v>
      </c>
      <c r="B1549" s="103" t="s">
        <v>5974</v>
      </c>
      <c r="C1549" s="299" t="s">
        <v>2051</v>
      </c>
      <c r="D1549" s="299" t="s">
        <v>2052</v>
      </c>
      <c r="E1549" s="299" t="s">
        <v>2053</v>
      </c>
      <c r="F1549" s="316" t="s">
        <v>2054</v>
      </c>
      <c r="G1549" s="299" t="s">
        <v>4</v>
      </c>
      <c r="H1549" s="103">
        <v>0</v>
      </c>
      <c r="I1549" s="302">
        <v>590000000</v>
      </c>
      <c r="J1549" s="302" t="s">
        <v>5</v>
      </c>
      <c r="K1549" s="299" t="s">
        <v>2055</v>
      </c>
      <c r="L1549" s="302" t="s">
        <v>67</v>
      </c>
      <c r="M1549" s="299" t="s">
        <v>54</v>
      </c>
      <c r="N1549" s="299" t="s">
        <v>1945</v>
      </c>
      <c r="O1549" s="299" t="s">
        <v>1946</v>
      </c>
      <c r="P1549" s="302">
        <v>112</v>
      </c>
      <c r="Q1549" s="299" t="s">
        <v>1957</v>
      </c>
      <c r="R1549" s="317">
        <v>5500</v>
      </c>
      <c r="S1549" s="317">
        <v>250</v>
      </c>
      <c r="T1549" s="107">
        <f t="shared" si="154"/>
        <v>1375000</v>
      </c>
      <c r="U1549" s="107">
        <f t="shared" si="155"/>
        <v>1540000.0000000002</v>
      </c>
      <c r="V1549" s="318"/>
      <c r="W1549" s="112">
        <v>2016</v>
      </c>
      <c r="X1549" s="310"/>
    </row>
    <row r="1550" spans="1:44" s="7" customFormat="1" ht="50.1" customHeight="1">
      <c r="A1550" s="102" t="s">
        <v>5604</v>
      </c>
      <c r="B1550" s="103" t="s">
        <v>5974</v>
      </c>
      <c r="C1550" s="299" t="s">
        <v>1811</v>
      </c>
      <c r="D1550" s="299" t="s">
        <v>1812</v>
      </c>
      <c r="E1550" s="299" t="s">
        <v>1813</v>
      </c>
      <c r="F1550" s="316" t="s">
        <v>1814</v>
      </c>
      <c r="G1550" s="299" t="s">
        <v>62</v>
      </c>
      <c r="H1550" s="103">
        <v>10</v>
      </c>
      <c r="I1550" s="302">
        <v>590000000</v>
      </c>
      <c r="J1550" s="302" t="s">
        <v>5</v>
      </c>
      <c r="K1550" s="299" t="s">
        <v>1740</v>
      </c>
      <c r="L1550" s="302" t="s">
        <v>67</v>
      </c>
      <c r="M1550" s="299" t="s">
        <v>54</v>
      </c>
      <c r="N1550" s="299" t="s">
        <v>1938</v>
      </c>
      <c r="O1550" s="299" t="s">
        <v>56</v>
      </c>
      <c r="P1550" s="302" t="s">
        <v>871</v>
      </c>
      <c r="Q1550" s="299" t="s">
        <v>57</v>
      </c>
      <c r="R1550" s="317">
        <v>25</v>
      </c>
      <c r="S1550" s="317">
        <v>87.100000000000009</v>
      </c>
      <c r="T1550" s="107">
        <f t="shared" si="154"/>
        <v>2177.5</v>
      </c>
      <c r="U1550" s="107">
        <f t="shared" si="155"/>
        <v>2438.8000000000002</v>
      </c>
      <c r="V1550" s="318" t="s">
        <v>777</v>
      </c>
      <c r="W1550" s="112">
        <v>2016</v>
      </c>
      <c r="X1550" s="310"/>
    </row>
    <row r="1551" spans="1:44" s="7" customFormat="1" ht="50.1" customHeight="1">
      <c r="A1551" s="102" t="s">
        <v>5605</v>
      </c>
      <c r="B1551" s="103" t="s">
        <v>5974</v>
      </c>
      <c r="C1551" s="299" t="s">
        <v>1811</v>
      </c>
      <c r="D1551" s="299" t="s">
        <v>1812</v>
      </c>
      <c r="E1551" s="299" t="s">
        <v>1813</v>
      </c>
      <c r="F1551" s="316" t="s">
        <v>1818</v>
      </c>
      <c r="G1551" s="299" t="s">
        <v>62</v>
      </c>
      <c r="H1551" s="103">
        <v>10</v>
      </c>
      <c r="I1551" s="302">
        <v>590000000</v>
      </c>
      <c r="J1551" s="302" t="s">
        <v>5</v>
      </c>
      <c r="K1551" s="299" t="s">
        <v>1740</v>
      </c>
      <c r="L1551" s="302" t="s">
        <v>67</v>
      </c>
      <c r="M1551" s="299" t="s">
        <v>54</v>
      </c>
      <c r="N1551" s="299" t="s">
        <v>1938</v>
      </c>
      <c r="O1551" s="299" t="s">
        <v>56</v>
      </c>
      <c r="P1551" s="302" t="s">
        <v>871</v>
      </c>
      <c r="Q1551" s="299" t="s">
        <v>57</v>
      </c>
      <c r="R1551" s="317">
        <v>25</v>
      </c>
      <c r="S1551" s="317">
        <v>87.100000000000009</v>
      </c>
      <c r="T1551" s="107">
        <f t="shared" si="154"/>
        <v>2177.5</v>
      </c>
      <c r="U1551" s="107">
        <f t="shared" si="155"/>
        <v>2438.8000000000002</v>
      </c>
      <c r="V1551" s="318" t="s">
        <v>777</v>
      </c>
      <c r="W1551" s="112">
        <v>2016</v>
      </c>
      <c r="X1551" s="310"/>
    </row>
    <row r="1552" spans="1:44" s="7" customFormat="1" ht="50.1" customHeight="1">
      <c r="A1552" s="102" t="s">
        <v>5606</v>
      </c>
      <c r="B1552" s="103" t="s">
        <v>5974</v>
      </c>
      <c r="C1552" s="319" t="s">
        <v>4123</v>
      </c>
      <c r="D1552" s="319" t="s">
        <v>4124</v>
      </c>
      <c r="E1552" s="319" t="s">
        <v>4125</v>
      </c>
      <c r="F1552" s="320"/>
      <c r="G1552" s="301" t="s">
        <v>4</v>
      </c>
      <c r="H1552" s="103">
        <v>0</v>
      </c>
      <c r="I1552" s="312">
        <v>590000000</v>
      </c>
      <c r="J1552" s="302" t="s">
        <v>5</v>
      </c>
      <c r="K1552" s="301" t="s">
        <v>4228</v>
      </c>
      <c r="L1552" s="301" t="s">
        <v>67</v>
      </c>
      <c r="M1552" s="301" t="s">
        <v>54</v>
      </c>
      <c r="N1552" s="303" t="s">
        <v>3748</v>
      </c>
      <c r="O1552" s="301" t="s">
        <v>3749</v>
      </c>
      <c r="P1552" s="304" t="s">
        <v>1726</v>
      </c>
      <c r="Q1552" s="304" t="s">
        <v>1727</v>
      </c>
      <c r="R1552" s="305">
        <v>2</v>
      </c>
      <c r="S1552" s="305">
        <v>140000</v>
      </c>
      <c r="T1552" s="107">
        <f t="shared" si="154"/>
        <v>280000</v>
      </c>
      <c r="U1552" s="107">
        <f t="shared" si="155"/>
        <v>313600.00000000006</v>
      </c>
      <c r="V1552" s="321"/>
      <c r="W1552" s="112">
        <v>2016</v>
      </c>
      <c r="X1552" s="301"/>
    </row>
    <row r="1553" spans="1:50" s="7" customFormat="1" ht="50.1" customHeight="1">
      <c r="A1553" s="102" t="s">
        <v>5607</v>
      </c>
      <c r="B1553" s="103" t="s">
        <v>5974</v>
      </c>
      <c r="C1553" s="319" t="s">
        <v>4126</v>
      </c>
      <c r="D1553" s="319" t="s">
        <v>4124</v>
      </c>
      <c r="E1553" s="319" t="s">
        <v>4127</v>
      </c>
      <c r="F1553" s="320"/>
      <c r="G1553" s="301" t="s">
        <v>4</v>
      </c>
      <c r="H1553" s="103">
        <v>0</v>
      </c>
      <c r="I1553" s="312">
        <v>590000000</v>
      </c>
      <c r="J1553" s="302" t="s">
        <v>5</v>
      </c>
      <c r="K1553" s="301" t="s">
        <v>4228</v>
      </c>
      <c r="L1553" s="301" t="s">
        <v>67</v>
      </c>
      <c r="M1553" s="301" t="s">
        <v>54</v>
      </c>
      <c r="N1553" s="303" t="s">
        <v>3748</v>
      </c>
      <c r="O1553" s="301" t="s">
        <v>3749</v>
      </c>
      <c r="P1553" s="304" t="s">
        <v>1726</v>
      </c>
      <c r="Q1553" s="304" t="s">
        <v>1727</v>
      </c>
      <c r="R1553" s="305">
        <v>2</v>
      </c>
      <c r="S1553" s="305">
        <v>140000</v>
      </c>
      <c r="T1553" s="107">
        <f t="shared" si="154"/>
        <v>280000</v>
      </c>
      <c r="U1553" s="107">
        <f t="shared" si="155"/>
        <v>313600.00000000006</v>
      </c>
      <c r="V1553" s="321"/>
      <c r="W1553" s="112">
        <v>2016</v>
      </c>
      <c r="X1553" s="301"/>
    </row>
    <row r="1554" spans="1:50" s="7" customFormat="1" ht="50.1" customHeight="1">
      <c r="A1554" s="102" t="s">
        <v>5608</v>
      </c>
      <c r="B1554" s="103" t="s">
        <v>5974</v>
      </c>
      <c r="C1554" s="319" t="s">
        <v>4128</v>
      </c>
      <c r="D1554" s="319" t="s">
        <v>4124</v>
      </c>
      <c r="E1554" s="319" t="s">
        <v>4129</v>
      </c>
      <c r="F1554" s="320"/>
      <c r="G1554" s="301" t="s">
        <v>4</v>
      </c>
      <c r="H1554" s="103">
        <v>0</v>
      </c>
      <c r="I1554" s="312">
        <v>590000000</v>
      </c>
      <c r="J1554" s="302" t="s">
        <v>5</v>
      </c>
      <c r="K1554" s="301" t="s">
        <v>4228</v>
      </c>
      <c r="L1554" s="301" t="s">
        <v>67</v>
      </c>
      <c r="M1554" s="301" t="s">
        <v>54</v>
      </c>
      <c r="N1554" s="303" t="s">
        <v>3748</v>
      </c>
      <c r="O1554" s="301" t="s">
        <v>3749</v>
      </c>
      <c r="P1554" s="304" t="s">
        <v>1726</v>
      </c>
      <c r="Q1554" s="304" t="s">
        <v>1727</v>
      </c>
      <c r="R1554" s="305">
        <v>2</v>
      </c>
      <c r="S1554" s="305">
        <v>140000</v>
      </c>
      <c r="T1554" s="107">
        <f t="shared" si="154"/>
        <v>280000</v>
      </c>
      <c r="U1554" s="107">
        <f t="shared" si="155"/>
        <v>313600.00000000006</v>
      </c>
      <c r="V1554" s="321"/>
      <c r="W1554" s="112">
        <v>2016</v>
      </c>
      <c r="X1554" s="301"/>
    </row>
    <row r="1555" spans="1:50" s="7" customFormat="1" ht="50.1" customHeight="1">
      <c r="A1555" s="102" t="s">
        <v>5609</v>
      </c>
      <c r="B1555" s="103" t="s">
        <v>5974</v>
      </c>
      <c r="C1555" s="319" t="s">
        <v>4130</v>
      </c>
      <c r="D1555" s="319" t="s">
        <v>4124</v>
      </c>
      <c r="E1555" s="319" t="s">
        <v>4131</v>
      </c>
      <c r="F1555" s="320"/>
      <c r="G1555" s="301" t="s">
        <v>4</v>
      </c>
      <c r="H1555" s="103">
        <v>0</v>
      </c>
      <c r="I1555" s="312">
        <v>590000000</v>
      </c>
      <c r="J1555" s="302" t="s">
        <v>5</v>
      </c>
      <c r="K1555" s="301" t="s">
        <v>4228</v>
      </c>
      <c r="L1555" s="301" t="s">
        <v>67</v>
      </c>
      <c r="M1555" s="301" t="s">
        <v>54</v>
      </c>
      <c r="N1555" s="303" t="s">
        <v>3748</v>
      </c>
      <c r="O1555" s="301" t="s">
        <v>3749</v>
      </c>
      <c r="P1555" s="304" t="s">
        <v>1726</v>
      </c>
      <c r="Q1555" s="304" t="s">
        <v>1727</v>
      </c>
      <c r="R1555" s="305">
        <v>2</v>
      </c>
      <c r="S1555" s="305">
        <v>140000</v>
      </c>
      <c r="T1555" s="107">
        <f t="shared" si="154"/>
        <v>280000</v>
      </c>
      <c r="U1555" s="107">
        <f t="shared" si="155"/>
        <v>313600.00000000006</v>
      </c>
      <c r="V1555" s="321"/>
      <c r="W1555" s="112">
        <v>2016</v>
      </c>
      <c r="X1555" s="301"/>
    </row>
    <row r="1556" spans="1:50" s="7" customFormat="1" ht="50.1" customHeight="1">
      <c r="A1556" s="102" t="s">
        <v>5610</v>
      </c>
      <c r="B1556" s="103" t="s">
        <v>5974</v>
      </c>
      <c r="C1556" s="319" t="s">
        <v>4132</v>
      </c>
      <c r="D1556" s="319" t="s">
        <v>4124</v>
      </c>
      <c r="E1556" s="319" t="s">
        <v>4133</v>
      </c>
      <c r="F1556" s="320"/>
      <c r="G1556" s="301" t="s">
        <v>4</v>
      </c>
      <c r="H1556" s="103">
        <v>0</v>
      </c>
      <c r="I1556" s="312">
        <v>590000000</v>
      </c>
      <c r="J1556" s="302" t="s">
        <v>5</v>
      </c>
      <c r="K1556" s="301" t="s">
        <v>4228</v>
      </c>
      <c r="L1556" s="301" t="s">
        <v>67</v>
      </c>
      <c r="M1556" s="301" t="s">
        <v>54</v>
      </c>
      <c r="N1556" s="303" t="s">
        <v>3748</v>
      </c>
      <c r="O1556" s="301" t="s">
        <v>3749</v>
      </c>
      <c r="P1556" s="304" t="s">
        <v>1726</v>
      </c>
      <c r="Q1556" s="304" t="s">
        <v>1727</v>
      </c>
      <c r="R1556" s="305">
        <v>2</v>
      </c>
      <c r="S1556" s="305">
        <v>140000</v>
      </c>
      <c r="T1556" s="107">
        <f t="shared" si="154"/>
        <v>280000</v>
      </c>
      <c r="U1556" s="107">
        <f t="shared" si="155"/>
        <v>313600.00000000006</v>
      </c>
      <c r="V1556" s="321"/>
      <c r="W1556" s="112">
        <v>2016</v>
      </c>
      <c r="X1556" s="301"/>
    </row>
    <row r="1557" spans="1:50" s="7" customFormat="1" ht="50.1" customHeight="1">
      <c r="A1557" s="102" t="s">
        <v>5611</v>
      </c>
      <c r="B1557" s="103" t="s">
        <v>5974</v>
      </c>
      <c r="C1557" s="319" t="s">
        <v>4134</v>
      </c>
      <c r="D1557" s="319" t="s">
        <v>4124</v>
      </c>
      <c r="E1557" s="319" t="s">
        <v>4135</v>
      </c>
      <c r="F1557" s="320"/>
      <c r="G1557" s="301" t="s">
        <v>4</v>
      </c>
      <c r="H1557" s="103">
        <v>0</v>
      </c>
      <c r="I1557" s="312">
        <v>590000000</v>
      </c>
      <c r="J1557" s="302" t="s">
        <v>5</v>
      </c>
      <c r="K1557" s="301" t="s">
        <v>4228</v>
      </c>
      <c r="L1557" s="301" t="s">
        <v>67</v>
      </c>
      <c r="M1557" s="301" t="s">
        <v>54</v>
      </c>
      <c r="N1557" s="303" t="s">
        <v>3748</v>
      </c>
      <c r="O1557" s="301" t="s">
        <v>3749</v>
      </c>
      <c r="P1557" s="304" t="s">
        <v>1726</v>
      </c>
      <c r="Q1557" s="304" t="s">
        <v>1727</v>
      </c>
      <c r="R1557" s="305">
        <v>2</v>
      </c>
      <c r="S1557" s="305">
        <v>140000</v>
      </c>
      <c r="T1557" s="107">
        <f t="shared" si="154"/>
        <v>280000</v>
      </c>
      <c r="U1557" s="107">
        <f t="shared" si="155"/>
        <v>313600.00000000006</v>
      </c>
      <c r="V1557" s="321"/>
      <c r="W1557" s="112">
        <v>2016</v>
      </c>
      <c r="X1557" s="301"/>
    </row>
    <row r="1558" spans="1:50" s="7" customFormat="1" ht="50.1" customHeight="1">
      <c r="A1558" s="102" t="s">
        <v>5612</v>
      </c>
      <c r="B1558" s="103" t="s">
        <v>5974</v>
      </c>
      <c r="C1558" s="319" t="s">
        <v>4136</v>
      </c>
      <c r="D1558" s="319" t="s">
        <v>4124</v>
      </c>
      <c r="E1558" s="319" t="s">
        <v>4137</v>
      </c>
      <c r="F1558" s="320"/>
      <c r="G1558" s="301" t="s">
        <v>4</v>
      </c>
      <c r="H1558" s="103">
        <v>0</v>
      </c>
      <c r="I1558" s="312">
        <v>590000000</v>
      </c>
      <c r="J1558" s="302" t="s">
        <v>5</v>
      </c>
      <c r="K1558" s="301" t="s">
        <v>4228</v>
      </c>
      <c r="L1558" s="301" t="s">
        <v>67</v>
      </c>
      <c r="M1558" s="301" t="s">
        <v>54</v>
      </c>
      <c r="N1558" s="303" t="s">
        <v>3748</v>
      </c>
      <c r="O1558" s="301" t="s">
        <v>3749</v>
      </c>
      <c r="P1558" s="304" t="s">
        <v>1726</v>
      </c>
      <c r="Q1558" s="304" t="s">
        <v>1727</v>
      </c>
      <c r="R1558" s="305">
        <v>2</v>
      </c>
      <c r="S1558" s="305">
        <v>140000</v>
      </c>
      <c r="T1558" s="107">
        <f t="shared" si="154"/>
        <v>280000</v>
      </c>
      <c r="U1558" s="107">
        <f t="shared" si="155"/>
        <v>313600.00000000006</v>
      </c>
      <c r="V1558" s="321"/>
      <c r="W1558" s="112">
        <v>2016</v>
      </c>
      <c r="X1558" s="301"/>
    </row>
    <row r="1559" spans="1:50" s="29" customFormat="1" ht="50.1" customHeight="1">
      <c r="A1559" s="57" t="s">
        <v>5613</v>
      </c>
      <c r="B1559" s="103" t="s">
        <v>5974</v>
      </c>
      <c r="C1559" s="230" t="s">
        <v>4138</v>
      </c>
      <c r="D1559" s="230" t="s">
        <v>4124</v>
      </c>
      <c r="E1559" s="230" t="s">
        <v>4139</v>
      </c>
      <c r="F1559" s="494"/>
      <c r="G1559" s="112" t="s">
        <v>4</v>
      </c>
      <c r="H1559" s="103">
        <v>0</v>
      </c>
      <c r="I1559" s="118">
        <v>590000000</v>
      </c>
      <c r="J1559" s="112" t="s">
        <v>5</v>
      </c>
      <c r="K1559" s="112" t="s">
        <v>4228</v>
      </c>
      <c r="L1559" s="112" t="s">
        <v>67</v>
      </c>
      <c r="M1559" s="112" t="s">
        <v>54</v>
      </c>
      <c r="N1559" s="125" t="s">
        <v>3748</v>
      </c>
      <c r="O1559" s="112" t="s">
        <v>3749</v>
      </c>
      <c r="P1559" s="112">
        <v>168</v>
      </c>
      <c r="Q1559" s="110" t="s">
        <v>1727</v>
      </c>
      <c r="R1559" s="501">
        <v>2</v>
      </c>
      <c r="S1559" s="502">
        <v>140000</v>
      </c>
      <c r="T1559" s="500">
        <v>0</v>
      </c>
      <c r="U1559" s="249">
        <f>T1559*1.12</f>
        <v>0</v>
      </c>
      <c r="V1559" s="431"/>
      <c r="W1559" s="112">
        <v>2016</v>
      </c>
      <c r="X1559" s="112">
        <v>11.18</v>
      </c>
      <c r="Y1559" s="30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/>
      <c r="AJ1559" s="27"/>
      <c r="AK1559" s="27"/>
      <c r="AL1559" s="27"/>
      <c r="AM1559" s="27"/>
      <c r="AN1559" s="27"/>
      <c r="AO1559" s="27"/>
      <c r="AP1559" s="27"/>
      <c r="AQ1559" s="27"/>
      <c r="AR1559" s="27"/>
      <c r="AS1559" s="27"/>
      <c r="AT1559" s="27"/>
      <c r="AU1559" s="27"/>
      <c r="AV1559" s="27"/>
      <c r="AW1559" s="27"/>
      <c r="AX1559" s="27"/>
    </row>
    <row r="1560" spans="1:50" s="29" customFormat="1" ht="50.1" customHeight="1">
      <c r="A1560" s="57" t="s">
        <v>8530</v>
      </c>
      <c r="B1560" s="103" t="s">
        <v>5974</v>
      </c>
      <c r="C1560" s="230" t="s">
        <v>4138</v>
      </c>
      <c r="D1560" s="230" t="s">
        <v>4124</v>
      </c>
      <c r="E1560" s="230" t="s">
        <v>4139</v>
      </c>
      <c r="F1560" s="494"/>
      <c r="G1560" s="112" t="s">
        <v>4</v>
      </c>
      <c r="H1560" s="103">
        <v>0</v>
      </c>
      <c r="I1560" s="118">
        <v>590000000</v>
      </c>
      <c r="J1560" s="112" t="s">
        <v>5</v>
      </c>
      <c r="K1560" s="112" t="s">
        <v>78</v>
      </c>
      <c r="L1560" s="112" t="s">
        <v>67</v>
      </c>
      <c r="M1560" s="112" t="s">
        <v>54</v>
      </c>
      <c r="N1560" s="125" t="s">
        <v>3748</v>
      </c>
      <c r="O1560" s="112" t="s">
        <v>3749</v>
      </c>
      <c r="P1560" s="112">
        <v>168</v>
      </c>
      <c r="Q1560" s="110" t="s">
        <v>1727</v>
      </c>
      <c r="R1560" s="501">
        <v>2.25</v>
      </c>
      <c r="S1560" s="502">
        <v>140000</v>
      </c>
      <c r="T1560" s="500">
        <f>R1560*S1560</f>
        <v>315000</v>
      </c>
      <c r="U1560" s="249">
        <f>T1560*1.12</f>
        <v>352800.00000000006</v>
      </c>
      <c r="V1560" s="431"/>
      <c r="W1560" s="112">
        <v>2016</v>
      </c>
      <c r="X1560" s="112"/>
      <c r="Y1560" s="30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7"/>
      <c r="AK1560" s="27"/>
      <c r="AL1560" s="27"/>
      <c r="AM1560" s="27"/>
      <c r="AN1560" s="27"/>
      <c r="AO1560" s="27"/>
      <c r="AP1560" s="27"/>
      <c r="AQ1560" s="27"/>
      <c r="AR1560" s="27"/>
      <c r="AS1560" s="27"/>
      <c r="AT1560" s="27"/>
      <c r="AU1560" s="27"/>
      <c r="AV1560" s="27"/>
      <c r="AW1560" s="27"/>
      <c r="AX1560" s="27"/>
    </row>
    <row r="1561" spans="1:50" s="7" customFormat="1" ht="50.1" customHeight="1">
      <c r="A1561" s="102" t="s">
        <v>5614</v>
      </c>
      <c r="B1561" s="103" t="s">
        <v>5974</v>
      </c>
      <c r="C1561" s="319" t="s">
        <v>4140</v>
      </c>
      <c r="D1561" s="319" t="s">
        <v>4124</v>
      </c>
      <c r="E1561" s="319" t="s">
        <v>4141</v>
      </c>
      <c r="F1561" s="320"/>
      <c r="G1561" s="301" t="s">
        <v>4</v>
      </c>
      <c r="H1561" s="103">
        <v>0</v>
      </c>
      <c r="I1561" s="312">
        <v>590000000</v>
      </c>
      <c r="J1561" s="302" t="s">
        <v>5</v>
      </c>
      <c r="K1561" s="301" t="s">
        <v>4228</v>
      </c>
      <c r="L1561" s="301" t="s">
        <v>67</v>
      </c>
      <c r="M1561" s="301" t="s">
        <v>54</v>
      </c>
      <c r="N1561" s="303" t="s">
        <v>3748</v>
      </c>
      <c r="O1561" s="301" t="s">
        <v>3749</v>
      </c>
      <c r="P1561" s="304" t="s">
        <v>1726</v>
      </c>
      <c r="Q1561" s="304" t="s">
        <v>1727</v>
      </c>
      <c r="R1561" s="305">
        <v>2</v>
      </c>
      <c r="S1561" s="305">
        <v>140000</v>
      </c>
      <c r="T1561" s="107">
        <f t="shared" si="154"/>
        <v>280000</v>
      </c>
      <c r="U1561" s="107">
        <f t="shared" si="155"/>
        <v>313600.00000000006</v>
      </c>
      <c r="V1561" s="321"/>
      <c r="W1561" s="112">
        <v>2016</v>
      </c>
      <c r="X1561" s="301"/>
    </row>
    <row r="1562" spans="1:50" s="7" customFormat="1" ht="50.1" customHeight="1">
      <c r="A1562" s="102" t="s">
        <v>5615</v>
      </c>
      <c r="B1562" s="103" t="s">
        <v>5974</v>
      </c>
      <c r="C1562" s="319" t="s">
        <v>4142</v>
      </c>
      <c r="D1562" s="319" t="s">
        <v>4124</v>
      </c>
      <c r="E1562" s="319" t="s">
        <v>4143</v>
      </c>
      <c r="F1562" s="320"/>
      <c r="G1562" s="301" t="s">
        <v>4</v>
      </c>
      <c r="H1562" s="103">
        <v>0</v>
      </c>
      <c r="I1562" s="312">
        <v>590000000</v>
      </c>
      <c r="J1562" s="302" t="s">
        <v>5</v>
      </c>
      <c r="K1562" s="301" t="s">
        <v>4228</v>
      </c>
      <c r="L1562" s="301" t="s">
        <v>67</v>
      </c>
      <c r="M1562" s="301" t="s">
        <v>54</v>
      </c>
      <c r="N1562" s="303" t="s">
        <v>3748</v>
      </c>
      <c r="O1562" s="301" t="s">
        <v>3749</v>
      </c>
      <c r="P1562" s="304" t="s">
        <v>1726</v>
      </c>
      <c r="Q1562" s="304" t="s">
        <v>1727</v>
      </c>
      <c r="R1562" s="305">
        <v>2</v>
      </c>
      <c r="S1562" s="305">
        <v>140000</v>
      </c>
      <c r="T1562" s="107">
        <f t="shared" si="154"/>
        <v>280000</v>
      </c>
      <c r="U1562" s="107">
        <f t="shared" si="155"/>
        <v>313600.00000000006</v>
      </c>
      <c r="V1562" s="321"/>
      <c r="W1562" s="112">
        <v>2016</v>
      </c>
      <c r="X1562" s="301"/>
    </row>
    <row r="1563" spans="1:50" s="7" customFormat="1" ht="50.1" customHeight="1">
      <c r="A1563" s="102" t="s">
        <v>5616</v>
      </c>
      <c r="B1563" s="103" t="s">
        <v>5974</v>
      </c>
      <c r="C1563" s="319" t="s">
        <v>4144</v>
      </c>
      <c r="D1563" s="319" t="s">
        <v>4124</v>
      </c>
      <c r="E1563" s="319" t="s">
        <v>4145</v>
      </c>
      <c r="F1563" s="320"/>
      <c r="G1563" s="301" t="s">
        <v>4</v>
      </c>
      <c r="H1563" s="103">
        <v>0</v>
      </c>
      <c r="I1563" s="312">
        <v>590000000</v>
      </c>
      <c r="J1563" s="302" t="s">
        <v>5</v>
      </c>
      <c r="K1563" s="301" t="s">
        <v>4228</v>
      </c>
      <c r="L1563" s="301" t="s">
        <v>67</v>
      </c>
      <c r="M1563" s="301" t="s">
        <v>54</v>
      </c>
      <c r="N1563" s="303" t="s">
        <v>3748</v>
      </c>
      <c r="O1563" s="301" t="s">
        <v>3749</v>
      </c>
      <c r="P1563" s="304" t="s">
        <v>1726</v>
      </c>
      <c r="Q1563" s="304" t="s">
        <v>1727</v>
      </c>
      <c r="R1563" s="305">
        <v>2</v>
      </c>
      <c r="S1563" s="305">
        <v>140000</v>
      </c>
      <c r="T1563" s="107">
        <f t="shared" si="154"/>
        <v>280000</v>
      </c>
      <c r="U1563" s="107">
        <f t="shared" si="155"/>
        <v>313600.00000000006</v>
      </c>
      <c r="V1563" s="321"/>
      <c r="W1563" s="112">
        <v>2016</v>
      </c>
      <c r="X1563" s="301"/>
    </row>
    <row r="1564" spans="1:50" s="7" customFormat="1" ht="50.1" customHeight="1">
      <c r="A1564" s="102" t="s">
        <v>5617</v>
      </c>
      <c r="B1564" s="103" t="s">
        <v>5974</v>
      </c>
      <c r="C1564" s="319" t="s">
        <v>4146</v>
      </c>
      <c r="D1564" s="319" t="s">
        <v>4124</v>
      </c>
      <c r="E1564" s="319" t="s">
        <v>4147</v>
      </c>
      <c r="F1564" s="320"/>
      <c r="G1564" s="301" t="s">
        <v>4</v>
      </c>
      <c r="H1564" s="103">
        <v>0</v>
      </c>
      <c r="I1564" s="312">
        <v>590000000</v>
      </c>
      <c r="J1564" s="302" t="s">
        <v>5</v>
      </c>
      <c r="K1564" s="301" t="s">
        <v>4228</v>
      </c>
      <c r="L1564" s="301" t="s">
        <v>67</v>
      </c>
      <c r="M1564" s="301" t="s">
        <v>54</v>
      </c>
      <c r="N1564" s="303" t="s">
        <v>3748</v>
      </c>
      <c r="O1564" s="301" t="s">
        <v>3749</v>
      </c>
      <c r="P1564" s="304" t="s">
        <v>1726</v>
      </c>
      <c r="Q1564" s="304" t="s">
        <v>1727</v>
      </c>
      <c r="R1564" s="305">
        <v>2</v>
      </c>
      <c r="S1564" s="305">
        <v>140000</v>
      </c>
      <c r="T1564" s="107">
        <f t="shared" si="154"/>
        <v>280000</v>
      </c>
      <c r="U1564" s="107">
        <f t="shared" si="155"/>
        <v>313600.00000000006</v>
      </c>
      <c r="V1564" s="321"/>
      <c r="W1564" s="112">
        <v>2016</v>
      </c>
      <c r="X1564" s="301"/>
    </row>
    <row r="1565" spans="1:50" s="7" customFormat="1" ht="50.1" customHeight="1">
      <c r="A1565" s="102" t="s">
        <v>5618</v>
      </c>
      <c r="B1565" s="103" t="s">
        <v>5974</v>
      </c>
      <c r="C1565" s="319" t="s">
        <v>4148</v>
      </c>
      <c r="D1565" s="319" t="s">
        <v>4124</v>
      </c>
      <c r="E1565" s="319" t="s">
        <v>4149</v>
      </c>
      <c r="F1565" s="320"/>
      <c r="G1565" s="301" t="s">
        <v>4</v>
      </c>
      <c r="H1565" s="103">
        <v>0</v>
      </c>
      <c r="I1565" s="312">
        <v>590000000</v>
      </c>
      <c r="J1565" s="302" t="s">
        <v>5</v>
      </c>
      <c r="K1565" s="301" t="s">
        <v>4228</v>
      </c>
      <c r="L1565" s="301" t="s">
        <v>67</v>
      </c>
      <c r="M1565" s="301" t="s">
        <v>54</v>
      </c>
      <c r="N1565" s="303" t="s">
        <v>3748</v>
      </c>
      <c r="O1565" s="301" t="s">
        <v>3749</v>
      </c>
      <c r="P1565" s="304" t="s">
        <v>1726</v>
      </c>
      <c r="Q1565" s="304" t="s">
        <v>1727</v>
      </c>
      <c r="R1565" s="305">
        <v>2</v>
      </c>
      <c r="S1565" s="305">
        <v>140000</v>
      </c>
      <c r="T1565" s="107">
        <f t="shared" si="154"/>
        <v>280000</v>
      </c>
      <c r="U1565" s="107">
        <f t="shared" si="155"/>
        <v>313600.00000000006</v>
      </c>
      <c r="V1565" s="321"/>
      <c r="W1565" s="112">
        <v>2016</v>
      </c>
      <c r="X1565" s="301"/>
    </row>
    <row r="1566" spans="1:50" s="7" customFormat="1" ht="50.1" customHeight="1">
      <c r="A1566" s="102" t="s">
        <v>5619</v>
      </c>
      <c r="B1566" s="103" t="s">
        <v>5974</v>
      </c>
      <c r="C1566" s="299" t="s">
        <v>1482</v>
      </c>
      <c r="D1566" s="299" t="s">
        <v>1483</v>
      </c>
      <c r="E1566" s="299" t="s">
        <v>1484</v>
      </c>
      <c r="F1566" s="316" t="s">
        <v>1485</v>
      </c>
      <c r="G1566" s="299" t="s">
        <v>62</v>
      </c>
      <c r="H1566" s="103">
        <v>10</v>
      </c>
      <c r="I1566" s="302">
        <v>590000000</v>
      </c>
      <c r="J1566" s="302" t="s">
        <v>5</v>
      </c>
      <c r="K1566" s="299" t="s">
        <v>775</v>
      </c>
      <c r="L1566" s="302" t="s">
        <v>67</v>
      </c>
      <c r="M1566" s="299" t="s">
        <v>54</v>
      </c>
      <c r="N1566" s="299" t="s">
        <v>2361</v>
      </c>
      <c r="O1566" s="299" t="s">
        <v>532</v>
      </c>
      <c r="P1566" s="302">
        <v>796</v>
      </c>
      <c r="Q1566" s="299" t="s">
        <v>57</v>
      </c>
      <c r="R1566" s="317">
        <v>50</v>
      </c>
      <c r="S1566" s="317">
        <v>205</v>
      </c>
      <c r="T1566" s="107">
        <f t="shared" si="154"/>
        <v>10250</v>
      </c>
      <c r="U1566" s="107">
        <f t="shared" si="155"/>
        <v>11480.000000000002</v>
      </c>
      <c r="V1566" s="322" t="s">
        <v>777</v>
      </c>
      <c r="W1566" s="112">
        <v>2016</v>
      </c>
      <c r="X1566" s="310"/>
    </row>
    <row r="1567" spans="1:50" s="7" customFormat="1" ht="50.1" customHeight="1">
      <c r="A1567" s="102" t="s">
        <v>5620</v>
      </c>
      <c r="B1567" s="103" t="s">
        <v>5974</v>
      </c>
      <c r="C1567" s="299" t="s">
        <v>1482</v>
      </c>
      <c r="D1567" s="299" t="s">
        <v>1483</v>
      </c>
      <c r="E1567" s="299" t="s">
        <v>1484</v>
      </c>
      <c r="F1567" s="316" t="s">
        <v>1486</v>
      </c>
      <c r="G1567" s="299" t="s">
        <v>62</v>
      </c>
      <c r="H1567" s="103">
        <v>10</v>
      </c>
      <c r="I1567" s="302">
        <v>590000000</v>
      </c>
      <c r="J1567" s="302" t="s">
        <v>5</v>
      </c>
      <c r="K1567" s="299" t="s">
        <v>775</v>
      </c>
      <c r="L1567" s="302" t="s">
        <v>67</v>
      </c>
      <c r="M1567" s="299" t="s">
        <v>54</v>
      </c>
      <c r="N1567" s="299" t="s">
        <v>2361</v>
      </c>
      <c r="O1567" s="299" t="s">
        <v>532</v>
      </c>
      <c r="P1567" s="302">
        <v>796</v>
      </c>
      <c r="Q1567" s="299" t="s">
        <v>57</v>
      </c>
      <c r="R1567" s="317">
        <v>50</v>
      </c>
      <c r="S1567" s="317">
        <v>124.99999999999999</v>
      </c>
      <c r="T1567" s="107">
        <f t="shared" si="154"/>
        <v>6249.9999999999991</v>
      </c>
      <c r="U1567" s="107">
        <f t="shared" si="155"/>
        <v>7000</v>
      </c>
      <c r="V1567" s="322" t="s">
        <v>777</v>
      </c>
      <c r="W1567" s="112">
        <v>2016</v>
      </c>
      <c r="X1567" s="310"/>
    </row>
    <row r="1568" spans="1:50" s="7" customFormat="1" ht="50.1" customHeight="1">
      <c r="A1568" s="102" t="s">
        <v>5621</v>
      </c>
      <c r="B1568" s="103" t="s">
        <v>5974</v>
      </c>
      <c r="C1568" s="299" t="s">
        <v>1482</v>
      </c>
      <c r="D1568" s="299" t="s">
        <v>1483</v>
      </c>
      <c r="E1568" s="299" t="s">
        <v>1484</v>
      </c>
      <c r="F1568" s="316" t="s">
        <v>1487</v>
      </c>
      <c r="G1568" s="299" t="s">
        <v>62</v>
      </c>
      <c r="H1568" s="103">
        <v>10</v>
      </c>
      <c r="I1568" s="302">
        <v>590000000</v>
      </c>
      <c r="J1568" s="302" t="s">
        <v>5</v>
      </c>
      <c r="K1568" s="299" t="s">
        <v>775</v>
      </c>
      <c r="L1568" s="302" t="s">
        <v>67</v>
      </c>
      <c r="M1568" s="299" t="s">
        <v>54</v>
      </c>
      <c r="N1568" s="299" t="s">
        <v>2361</v>
      </c>
      <c r="O1568" s="299" t="s">
        <v>532</v>
      </c>
      <c r="P1568" s="302">
        <v>796</v>
      </c>
      <c r="Q1568" s="299" t="s">
        <v>57</v>
      </c>
      <c r="R1568" s="317">
        <v>50</v>
      </c>
      <c r="S1568" s="317">
        <v>59</v>
      </c>
      <c r="T1568" s="107">
        <f t="shared" si="154"/>
        <v>2950</v>
      </c>
      <c r="U1568" s="107">
        <f t="shared" si="155"/>
        <v>3304.0000000000005</v>
      </c>
      <c r="V1568" s="322" t="s">
        <v>777</v>
      </c>
      <c r="W1568" s="112">
        <v>2016</v>
      </c>
      <c r="X1568" s="310"/>
    </row>
    <row r="1569" spans="1:24" s="7" customFormat="1" ht="50.1" customHeight="1">
      <c r="A1569" s="102" t="s">
        <v>5622</v>
      </c>
      <c r="B1569" s="103" t="s">
        <v>5974</v>
      </c>
      <c r="C1569" s="299" t="s">
        <v>1482</v>
      </c>
      <c r="D1569" s="299" t="s">
        <v>1483</v>
      </c>
      <c r="E1569" s="299" t="s">
        <v>1484</v>
      </c>
      <c r="F1569" s="316" t="s">
        <v>1488</v>
      </c>
      <c r="G1569" s="299" t="s">
        <v>62</v>
      </c>
      <c r="H1569" s="103">
        <v>10</v>
      </c>
      <c r="I1569" s="302">
        <v>590000000</v>
      </c>
      <c r="J1569" s="302" t="s">
        <v>5</v>
      </c>
      <c r="K1569" s="299" t="s">
        <v>775</v>
      </c>
      <c r="L1569" s="302" t="s">
        <v>67</v>
      </c>
      <c r="M1569" s="299" t="s">
        <v>54</v>
      </c>
      <c r="N1569" s="299" t="s">
        <v>2361</v>
      </c>
      <c r="O1569" s="299" t="s">
        <v>532</v>
      </c>
      <c r="P1569" s="302">
        <v>796</v>
      </c>
      <c r="Q1569" s="299" t="s">
        <v>57</v>
      </c>
      <c r="R1569" s="317">
        <v>50</v>
      </c>
      <c r="S1569" s="317">
        <v>38</v>
      </c>
      <c r="T1569" s="107">
        <f t="shared" si="154"/>
        <v>1900</v>
      </c>
      <c r="U1569" s="107">
        <f t="shared" si="155"/>
        <v>2128</v>
      </c>
      <c r="V1569" s="322" t="s">
        <v>777</v>
      </c>
      <c r="W1569" s="112">
        <v>2016</v>
      </c>
      <c r="X1569" s="310"/>
    </row>
    <row r="1570" spans="1:24" s="7" customFormat="1" ht="50.1" customHeight="1">
      <c r="A1570" s="102" t="s">
        <v>5623</v>
      </c>
      <c r="B1570" s="103" t="s">
        <v>5974</v>
      </c>
      <c r="C1570" s="299" t="s">
        <v>1482</v>
      </c>
      <c r="D1570" s="299" t="s">
        <v>1483</v>
      </c>
      <c r="E1570" s="299" t="s">
        <v>1484</v>
      </c>
      <c r="F1570" s="316" t="s">
        <v>1489</v>
      </c>
      <c r="G1570" s="299" t="s">
        <v>62</v>
      </c>
      <c r="H1570" s="103">
        <v>10</v>
      </c>
      <c r="I1570" s="302">
        <v>590000000</v>
      </c>
      <c r="J1570" s="302" t="s">
        <v>5</v>
      </c>
      <c r="K1570" s="299" t="s">
        <v>775</v>
      </c>
      <c r="L1570" s="302" t="s">
        <v>67</v>
      </c>
      <c r="M1570" s="299" t="s">
        <v>54</v>
      </c>
      <c r="N1570" s="299" t="s">
        <v>2361</v>
      </c>
      <c r="O1570" s="299" t="s">
        <v>532</v>
      </c>
      <c r="P1570" s="302">
        <v>796</v>
      </c>
      <c r="Q1570" s="299" t="s">
        <v>57</v>
      </c>
      <c r="R1570" s="317">
        <v>50</v>
      </c>
      <c r="S1570" s="317">
        <v>27</v>
      </c>
      <c r="T1570" s="107">
        <f t="shared" ref="T1570:T1635" si="163">R1570*S1570</f>
        <v>1350</v>
      </c>
      <c r="U1570" s="107">
        <f t="shared" ref="U1570:U1635" si="164">T1570*1.12</f>
        <v>1512.0000000000002</v>
      </c>
      <c r="V1570" s="322" t="s">
        <v>777</v>
      </c>
      <c r="W1570" s="112">
        <v>2016</v>
      </c>
      <c r="X1570" s="310"/>
    </row>
    <row r="1571" spans="1:24" s="7" customFormat="1" ht="50.1" customHeight="1">
      <c r="A1571" s="102" t="s">
        <v>5624</v>
      </c>
      <c r="B1571" s="103" t="s">
        <v>5974</v>
      </c>
      <c r="C1571" s="299" t="s">
        <v>1490</v>
      </c>
      <c r="D1571" s="299" t="s">
        <v>1483</v>
      </c>
      <c r="E1571" s="299" t="s">
        <v>1491</v>
      </c>
      <c r="F1571" s="316" t="s">
        <v>1492</v>
      </c>
      <c r="G1571" s="299" t="s">
        <v>62</v>
      </c>
      <c r="H1571" s="103">
        <v>10</v>
      </c>
      <c r="I1571" s="302">
        <v>590000000</v>
      </c>
      <c r="J1571" s="302" t="s">
        <v>5</v>
      </c>
      <c r="K1571" s="299" t="s">
        <v>775</v>
      </c>
      <c r="L1571" s="302" t="s">
        <v>67</v>
      </c>
      <c r="M1571" s="299" t="s">
        <v>54</v>
      </c>
      <c r="N1571" s="299" t="s">
        <v>2361</v>
      </c>
      <c r="O1571" s="299" t="s">
        <v>532</v>
      </c>
      <c r="P1571" s="302">
        <v>796</v>
      </c>
      <c r="Q1571" s="299" t="s">
        <v>57</v>
      </c>
      <c r="R1571" s="317">
        <v>50</v>
      </c>
      <c r="S1571" s="317">
        <v>130</v>
      </c>
      <c r="T1571" s="107">
        <f t="shared" si="163"/>
        <v>6500</v>
      </c>
      <c r="U1571" s="107">
        <f t="shared" si="164"/>
        <v>7280.0000000000009</v>
      </c>
      <c r="V1571" s="322" t="s">
        <v>777</v>
      </c>
      <c r="W1571" s="112">
        <v>2016</v>
      </c>
      <c r="X1571" s="310"/>
    </row>
    <row r="1572" spans="1:24" s="7" customFormat="1" ht="50.1" customHeight="1">
      <c r="A1572" s="102" t="s">
        <v>5625</v>
      </c>
      <c r="B1572" s="103" t="s">
        <v>5974</v>
      </c>
      <c r="C1572" s="299" t="s">
        <v>1490</v>
      </c>
      <c r="D1572" s="299" t="s">
        <v>1483</v>
      </c>
      <c r="E1572" s="299" t="s">
        <v>1491</v>
      </c>
      <c r="F1572" s="316" t="s">
        <v>1493</v>
      </c>
      <c r="G1572" s="299" t="s">
        <v>62</v>
      </c>
      <c r="H1572" s="103">
        <v>10</v>
      </c>
      <c r="I1572" s="302">
        <v>590000000</v>
      </c>
      <c r="J1572" s="302" t="s">
        <v>5</v>
      </c>
      <c r="K1572" s="299" t="s">
        <v>775</v>
      </c>
      <c r="L1572" s="302" t="s">
        <v>67</v>
      </c>
      <c r="M1572" s="299" t="s">
        <v>54</v>
      </c>
      <c r="N1572" s="299" t="s">
        <v>2361</v>
      </c>
      <c r="O1572" s="299" t="s">
        <v>532</v>
      </c>
      <c r="P1572" s="302">
        <v>796</v>
      </c>
      <c r="Q1572" s="299" t="s">
        <v>57</v>
      </c>
      <c r="R1572" s="317">
        <v>50</v>
      </c>
      <c r="S1572" s="317">
        <v>59</v>
      </c>
      <c r="T1572" s="107">
        <f t="shared" si="163"/>
        <v>2950</v>
      </c>
      <c r="U1572" s="107">
        <f t="shared" si="164"/>
        <v>3304.0000000000005</v>
      </c>
      <c r="V1572" s="322" t="s">
        <v>777</v>
      </c>
      <c r="W1572" s="112">
        <v>2016</v>
      </c>
      <c r="X1572" s="310"/>
    </row>
    <row r="1573" spans="1:24" s="7" customFormat="1" ht="50.1" customHeight="1">
      <c r="A1573" s="102" t="s">
        <v>5626</v>
      </c>
      <c r="B1573" s="103" t="s">
        <v>5974</v>
      </c>
      <c r="C1573" s="299" t="s">
        <v>1490</v>
      </c>
      <c r="D1573" s="299" t="s">
        <v>1483</v>
      </c>
      <c r="E1573" s="299" t="s">
        <v>1491</v>
      </c>
      <c r="F1573" s="316" t="s">
        <v>1494</v>
      </c>
      <c r="G1573" s="299" t="s">
        <v>62</v>
      </c>
      <c r="H1573" s="103">
        <v>10</v>
      </c>
      <c r="I1573" s="302">
        <v>590000000</v>
      </c>
      <c r="J1573" s="302" t="s">
        <v>5</v>
      </c>
      <c r="K1573" s="299" t="s">
        <v>775</v>
      </c>
      <c r="L1573" s="302" t="s">
        <v>67</v>
      </c>
      <c r="M1573" s="299" t="s">
        <v>54</v>
      </c>
      <c r="N1573" s="299" t="s">
        <v>2361</v>
      </c>
      <c r="O1573" s="299" t="s">
        <v>532</v>
      </c>
      <c r="P1573" s="302">
        <v>796</v>
      </c>
      <c r="Q1573" s="299" t="s">
        <v>57</v>
      </c>
      <c r="R1573" s="317">
        <v>50</v>
      </c>
      <c r="S1573" s="317">
        <v>38</v>
      </c>
      <c r="T1573" s="107">
        <f t="shared" si="163"/>
        <v>1900</v>
      </c>
      <c r="U1573" s="107">
        <f t="shared" si="164"/>
        <v>2128</v>
      </c>
      <c r="V1573" s="322" t="s">
        <v>777</v>
      </c>
      <c r="W1573" s="112">
        <v>2016</v>
      </c>
      <c r="X1573" s="310"/>
    </row>
    <row r="1574" spans="1:24" s="7" customFormat="1" ht="50.1" customHeight="1">
      <c r="A1574" s="102" t="s">
        <v>5627</v>
      </c>
      <c r="B1574" s="103" t="s">
        <v>5974</v>
      </c>
      <c r="C1574" s="299" t="s">
        <v>1490</v>
      </c>
      <c r="D1574" s="299" t="s">
        <v>1483</v>
      </c>
      <c r="E1574" s="299" t="s">
        <v>1491</v>
      </c>
      <c r="F1574" s="316" t="s">
        <v>1495</v>
      </c>
      <c r="G1574" s="299" t="s">
        <v>62</v>
      </c>
      <c r="H1574" s="103">
        <v>10</v>
      </c>
      <c r="I1574" s="302">
        <v>590000000</v>
      </c>
      <c r="J1574" s="302" t="s">
        <v>5</v>
      </c>
      <c r="K1574" s="299" t="s">
        <v>775</v>
      </c>
      <c r="L1574" s="302" t="s">
        <v>67</v>
      </c>
      <c r="M1574" s="299" t="s">
        <v>54</v>
      </c>
      <c r="N1574" s="299" t="s">
        <v>2361</v>
      </c>
      <c r="O1574" s="299" t="s">
        <v>532</v>
      </c>
      <c r="P1574" s="302">
        <v>796</v>
      </c>
      <c r="Q1574" s="299" t="s">
        <v>57</v>
      </c>
      <c r="R1574" s="317">
        <v>50</v>
      </c>
      <c r="S1574" s="317">
        <v>33</v>
      </c>
      <c r="T1574" s="107">
        <f t="shared" si="163"/>
        <v>1650</v>
      </c>
      <c r="U1574" s="107">
        <f t="shared" si="164"/>
        <v>1848.0000000000002</v>
      </c>
      <c r="V1574" s="322" t="s">
        <v>777</v>
      </c>
      <c r="W1574" s="112">
        <v>2016</v>
      </c>
      <c r="X1574" s="310"/>
    </row>
    <row r="1575" spans="1:24" s="7" customFormat="1" ht="50.1" customHeight="1">
      <c r="A1575" s="102" t="s">
        <v>5628</v>
      </c>
      <c r="B1575" s="103" t="s">
        <v>5974</v>
      </c>
      <c r="C1575" s="299" t="s">
        <v>1496</v>
      </c>
      <c r="D1575" s="299" t="s">
        <v>1483</v>
      </c>
      <c r="E1575" s="299" t="s">
        <v>1497</v>
      </c>
      <c r="F1575" s="316" t="s">
        <v>1498</v>
      </c>
      <c r="G1575" s="299" t="s">
        <v>62</v>
      </c>
      <c r="H1575" s="103">
        <v>10</v>
      </c>
      <c r="I1575" s="302">
        <v>590000000</v>
      </c>
      <c r="J1575" s="302" t="s">
        <v>5</v>
      </c>
      <c r="K1575" s="299" t="s">
        <v>775</v>
      </c>
      <c r="L1575" s="302" t="s">
        <v>67</v>
      </c>
      <c r="M1575" s="299" t="s">
        <v>54</v>
      </c>
      <c r="N1575" s="299" t="s">
        <v>2361</v>
      </c>
      <c r="O1575" s="299" t="s">
        <v>532</v>
      </c>
      <c r="P1575" s="302">
        <v>796</v>
      </c>
      <c r="Q1575" s="299" t="s">
        <v>57</v>
      </c>
      <c r="R1575" s="317">
        <v>50</v>
      </c>
      <c r="S1575" s="317">
        <v>67</v>
      </c>
      <c r="T1575" s="107">
        <f t="shared" si="163"/>
        <v>3350</v>
      </c>
      <c r="U1575" s="107">
        <f t="shared" si="164"/>
        <v>3752.0000000000005</v>
      </c>
      <c r="V1575" s="322" t="s">
        <v>777</v>
      </c>
      <c r="W1575" s="112">
        <v>2016</v>
      </c>
      <c r="X1575" s="310"/>
    </row>
    <row r="1576" spans="1:24" s="7" customFormat="1" ht="50.1" customHeight="1">
      <c r="A1576" s="102" t="s">
        <v>5629</v>
      </c>
      <c r="B1576" s="103" t="s">
        <v>5974</v>
      </c>
      <c r="C1576" s="310" t="s">
        <v>2282</v>
      </c>
      <c r="D1576" s="299" t="s">
        <v>2283</v>
      </c>
      <c r="E1576" s="310" t="s">
        <v>2284</v>
      </c>
      <c r="F1576" s="311" t="s">
        <v>2285</v>
      </c>
      <c r="G1576" s="310" t="s">
        <v>4</v>
      </c>
      <c r="H1576" s="103">
        <v>10</v>
      </c>
      <c r="I1576" s="301">
        <v>590000000</v>
      </c>
      <c r="J1576" s="302" t="s">
        <v>5</v>
      </c>
      <c r="K1576" s="310" t="s">
        <v>2160</v>
      </c>
      <c r="L1576" s="302" t="s">
        <v>67</v>
      </c>
      <c r="M1576" s="310" t="s">
        <v>54</v>
      </c>
      <c r="N1576" s="310" t="s">
        <v>1951</v>
      </c>
      <c r="O1576" s="310" t="s">
        <v>1946</v>
      </c>
      <c r="P1576" s="301">
        <v>796</v>
      </c>
      <c r="Q1576" s="310" t="s">
        <v>57</v>
      </c>
      <c r="R1576" s="317">
        <v>110</v>
      </c>
      <c r="S1576" s="317">
        <v>360.5</v>
      </c>
      <c r="T1576" s="107">
        <f t="shared" si="163"/>
        <v>39655</v>
      </c>
      <c r="U1576" s="107">
        <f t="shared" si="164"/>
        <v>44413.600000000006</v>
      </c>
      <c r="V1576" s="322"/>
      <c r="W1576" s="112">
        <v>2016</v>
      </c>
      <c r="X1576" s="310"/>
    </row>
    <row r="1577" spans="1:24" s="7" customFormat="1" ht="50.1" customHeight="1">
      <c r="A1577" s="102" t="s">
        <v>5630</v>
      </c>
      <c r="B1577" s="103" t="s">
        <v>5974</v>
      </c>
      <c r="C1577" s="310" t="s">
        <v>2282</v>
      </c>
      <c r="D1577" s="299" t="s">
        <v>2283</v>
      </c>
      <c r="E1577" s="310" t="s">
        <v>2284</v>
      </c>
      <c r="F1577" s="311" t="s">
        <v>2286</v>
      </c>
      <c r="G1577" s="310" t="s">
        <v>4</v>
      </c>
      <c r="H1577" s="103">
        <v>10</v>
      </c>
      <c r="I1577" s="301">
        <v>590000000</v>
      </c>
      <c r="J1577" s="302" t="s">
        <v>5</v>
      </c>
      <c r="K1577" s="310" t="s">
        <v>2160</v>
      </c>
      <c r="L1577" s="302" t="s">
        <v>67</v>
      </c>
      <c r="M1577" s="310" t="s">
        <v>54</v>
      </c>
      <c r="N1577" s="310" t="s">
        <v>1951</v>
      </c>
      <c r="O1577" s="310" t="s">
        <v>1946</v>
      </c>
      <c r="P1577" s="301">
        <v>796</v>
      </c>
      <c r="Q1577" s="310" t="s">
        <v>57</v>
      </c>
      <c r="R1577" s="317">
        <v>28</v>
      </c>
      <c r="S1577" s="317">
        <v>257.5</v>
      </c>
      <c r="T1577" s="107">
        <f t="shared" si="163"/>
        <v>7210</v>
      </c>
      <c r="U1577" s="107">
        <f t="shared" si="164"/>
        <v>8075.2000000000007</v>
      </c>
      <c r="V1577" s="322"/>
      <c r="W1577" s="112">
        <v>2016</v>
      </c>
      <c r="X1577" s="310"/>
    </row>
    <row r="1578" spans="1:24" s="7" customFormat="1" ht="50.1" customHeight="1">
      <c r="A1578" s="102" t="s">
        <v>5631</v>
      </c>
      <c r="B1578" s="103" t="s">
        <v>5974</v>
      </c>
      <c r="C1578" s="310" t="s">
        <v>2282</v>
      </c>
      <c r="D1578" s="299" t="s">
        <v>2283</v>
      </c>
      <c r="E1578" s="310" t="s">
        <v>2284</v>
      </c>
      <c r="F1578" s="311" t="s">
        <v>2287</v>
      </c>
      <c r="G1578" s="310" t="s">
        <v>4</v>
      </c>
      <c r="H1578" s="103">
        <v>10</v>
      </c>
      <c r="I1578" s="301">
        <v>590000000</v>
      </c>
      <c r="J1578" s="302" t="s">
        <v>5</v>
      </c>
      <c r="K1578" s="310" t="s">
        <v>2160</v>
      </c>
      <c r="L1578" s="302" t="s">
        <v>67</v>
      </c>
      <c r="M1578" s="310" t="s">
        <v>54</v>
      </c>
      <c r="N1578" s="310" t="s">
        <v>1951</v>
      </c>
      <c r="O1578" s="310" t="s">
        <v>1946</v>
      </c>
      <c r="P1578" s="301">
        <v>796</v>
      </c>
      <c r="Q1578" s="310" t="s">
        <v>57</v>
      </c>
      <c r="R1578" s="317">
        <v>4</v>
      </c>
      <c r="S1578" s="317">
        <v>463.5</v>
      </c>
      <c r="T1578" s="107">
        <f t="shared" si="163"/>
        <v>1854</v>
      </c>
      <c r="U1578" s="107">
        <f t="shared" si="164"/>
        <v>2076.48</v>
      </c>
      <c r="V1578" s="322"/>
      <c r="W1578" s="112">
        <v>2016</v>
      </c>
      <c r="X1578" s="310"/>
    </row>
    <row r="1579" spans="1:24" s="7" customFormat="1" ht="50.1" customHeight="1">
      <c r="A1579" s="102" t="s">
        <v>5632</v>
      </c>
      <c r="B1579" s="103" t="s">
        <v>5974</v>
      </c>
      <c r="C1579" s="310" t="s">
        <v>3047</v>
      </c>
      <c r="D1579" s="299" t="s">
        <v>3048</v>
      </c>
      <c r="E1579" s="310" t="s">
        <v>3049</v>
      </c>
      <c r="F1579" s="311" t="s">
        <v>3050</v>
      </c>
      <c r="G1579" s="312" t="s">
        <v>4</v>
      </c>
      <c r="H1579" s="103">
        <v>0</v>
      </c>
      <c r="I1579" s="312" t="s">
        <v>13</v>
      </c>
      <c r="J1579" s="301" t="s">
        <v>5</v>
      </c>
      <c r="K1579" s="301" t="s">
        <v>143</v>
      </c>
      <c r="L1579" s="301" t="s">
        <v>2932</v>
      </c>
      <c r="M1579" s="312" t="s">
        <v>144</v>
      </c>
      <c r="N1579" s="301" t="s">
        <v>2942</v>
      </c>
      <c r="O1579" s="301" t="s">
        <v>146</v>
      </c>
      <c r="P1579" s="301" t="s">
        <v>871</v>
      </c>
      <c r="Q1579" s="301" t="s">
        <v>57</v>
      </c>
      <c r="R1579" s="310">
        <v>3</v>
      </c>
      <c r="S1579" s="313">
        <v>1530</v>
      </c>
      <c r="T1579" s="107">
        <f t="shared" si="163"/>
        <v>4590</v>
      </c>
      <c r="U1579" s="107">
        <f t="shared" si="164"/>
        <v>5140.8</v>
      </c>
      <c r="V1579" s="323"/>
      <c r="W1579" s="112">
        <v>2016</v>
      </c>
      <c r="X1579" s="324"/>
    </row>
    <row r="1580" spans="1:24" s="7" customFormat="1" ht="50.1" customHeight="1">
      <c r="A1580" s="102" t="s">
        <v>5633</v>
      </c>
      <c r="B1580" s="103" t="s">
        <v>5974</v>
      </c>
      <c r="C1580" s="310" t="s">
        <v>3047</v>
      </c>
      <c r="D1580" s="299" t="s">
        <v>3048</v>
      </c>
      <c r="E1580" s="310" t="s">
        <v>3049</v>
      </c>
      <c r="F1580" s="311" t="s">
        <v>3051</v>
      </c>
      <c r="G1580" s="312" t="s">
        <v>4</v>
      </c>
      <c r="H1580" s="103">
        <v>0</v>
      </c>
      <c r="I1580" s="312" t="s">
        <v>13</v>
      </c>
      <c r="J1580" s="301" t="s">
        <v>5</v>
      </c>
      <c r="K1580" s="301" t="s">
        <v>143</v>
      </c>
      <c r="L1580" s="301" t="s">
        <v>2932</v>
      </c>
      <c r="M1580" s="312" t="s">
        <v>144</v>
      </c>
      <c r="N1580" s="301" t="s">
        <v>2942</v>
      </c>
      <c r="O1580" s="301" t="s">
        <v>146</v>
      </c>
      <c r="P1580" s="301" t="s">
        <v>871</v>
      </c>
      <c r="Q1580" s="301" t="s">
        <v>57</v>
      </c>
      <c r="R1580" s="310">
        <v>3</v>
      </c>
      <c r="S1580" s="313">
        <v>47200</v>
      </c>
      <c r="T1580" s="107">
        <f t="shared" si="163"/>
        <v>141600</v>
      </c>
      <c r="U1580" s="107">
        <f t="shared" si="164"/>
        <v>158592.00000000003</v>
      </c>
      <c r="V1580" s="323"/>
      <c r="W1580" s="112">
        <v>2016</v>
      </c>
      <c r="X1580" s="324"/>
    </row>
    <row r="1581" spans="1:24" s="7" customFormat="1" ht="50.1" customHeight="1">
      <c r="A1581" s="102" t="s">
        <v>5634</v>
      </c>
      <c r="B1581" s="103" t="s">
        <v>5974</v>
      </c>
      <c r="C1581" s="310" t="s">
        <v>3047</v>
      </c>
      <c r="D1581" s="299" t="s">
        <v>3048</v>
      </c>
      <c r="E1581" s="310" t="s">
        <v>3049</v>
      </c>
      <c r="F1581" s="311" t="s">
        <v>3052</v>
      </c>
      <c r="G1581" s="312" t="s">
        <v>4</v>
      </c>
      <c r="H1581" s="103">
        <v>0</v>
      </c>
      <c r="I1581" s="312" t="s">
        <v>13</v>
      </c>
      <c r="J1581" s="301" t="s">
        <v>5</v>
      </c>
      <c r="K1581" s="301" t="s">
        <v>143</v>
      </c>
      <c r="L1581" s="301" t="s">
        <v>2932</v>
      </c>
      <c r="M1581" s="312" t="s">
        <v>144</v>
      </c>
      <c r="N1581" s="301" t="s">
        <v>2942</v>
      </c>
      <c r="O1581" s="301" t="s">
        <v>146</v>
      </c>
      <c r="P1581" s="301" t="s">
        <v>871</v>
      </c>
      <c r="Q1581" s="301" t="s">
        <v>57</v>
      </c>
      <c r="R1581" s="310">
        <v>3</v>
      </c>
      <c r="S1581" s="313">
        <v>39590</v>
      </c>
      <c r="T1581" s="107">
        <f t="shared" si="163"/>
        <v>118770</v>
      </c>
      <c r="U1581" s="107">
        <f t="shared" si="164"/>
        <v>133022.40000000002</v>
      </c>
      <c r="V1581" s="325"/>
      <c r="W1581" s="112">
        <v>2016</v>
      </c>
      <c r="X1581" s="315"/>
    </row>
    <row r="1582" spans="1:24" s="7" customFormat="1" ht="50.1" customHeight="1">
      <c r="A1582" s="102" t="s">
        <v>5635</v>
      </c>
      <c r="B1582" s="103" t="s">
        <v>5974</v>
      </c>
      <c r="C1582" s="310" t="s">
        <v>3562</v>
      </c>
      <c r="D1582" s="299" t="s">
        <v>3048</v>
      </c>
      <c r="E1582" s="310" t="s">
        <v>3563</v>
      </c>
      <c r="F1582" s="311" t="s">
        <v>3564</v>
      </c>
      <c r="G1582" s="312" t="s">
        <v>4</v>
      </c>
      <c r="H1582" s="103">
        <v>0</v>
      </c>
      <c r="I1582" s="312" t="s">
        <v>13</v>
      </c>
      <c r="J1582" s="301" t="s">
        <v>5</v>
      </c>
      <c r="K1582" s="301" t="s">
        <v>143</v>
      </c>
      <c r="L1582" s="301" t="s">
        <v>2932</v>
      </c>
      <c r="M1582" s="312" t="s">
        <v>144</v>
      </c>
      <c r="N1582" s="301" t="s">
        <v>2942</v>
      </c>
      <c r="O1582" s="301" t="s">
        <v>146</v>
      </c>
      <c r="P1582" s="301">
        <v>796</v>
      </c>
      <c r="Q1582" s="301" t="s">
        <v>57</v>
      </c>
      <c r="R1582" s="310">
        <v>2</v>
      </c>
      <c r="S1582" s="313">
        <v>1926</v>
      </c>
      <c r="T1582" s="107">
        <f t="shared" si="163"/>
        <v>3852</v>
      </c>
      <c r="U1582" s="107">
        <f t="shared" si="164"/>
        <v>4314.2400000000007</v>
      </c>
      <c r="V1582" s="314"/>
      <c r="W1582" s="112">
        <v>2016</v>
      </c>
      <c r="X1582" s="315"/>
    </row>
    <row r="1583" spans="1:24" s="7" customFormat="1" ht="50.1" customHeight="1">
      <c r="A1583" s="102" t="s">
        <v>5636</v>
      </c>
      <c r="B1583" s="103" t="s">
        <v>5974</v>
      </c>
      <c r="C1583" s="310" t="s">
        <v>3562</v>
      </c>
      <c r="D1583" s="299" t="s">
        <v>3048</v>
      </c>
      <c r="E1583" s="310" t="s">
        <v>3563</v>
      </c>
      <c r="F1583" s="311" t="s">
        <v>3565</v>
      </c>
      <c r="G1583" s="312" t="s">
        <v>4</v>
      </c>
      <c r="H1583" s="103">
        <v>0</v>
      </c>
      <c r="I1583" s="312" t="s">
        <v>13</v>
      </c>
      <c r="J1583" s="301" t="s">
        <v>3566</v>
      </c>
      <c r="K1583" s="301" t="s">
        <v>143</v>
      </c>
      <c r="L1583" s="301" t="s">
        <v>3567</v>
      </c>
      <c r="M1583" s="312" t="s">
        <v>144</v>
      </c>
      <c r="N1583" s="301" t="s">
        <v>2942</v>
      </c>
      <c r="O1583" s="312" t="s">
        <v>146</v>
      </c>
      <c r="P1583" s="301">
        <v>796</v>
      </c>
      <c r="Q1583" s="301" t="s">
        <v>57</v>
      </c>
      <c r="R1583" s="310">
        <v>3</v>
      </c>
      <c r="S1583" s="313">
        <v>1600</v>
      </c>
      <c r="T1583" s="107">
        <f t="shared" si="163"/>
        <v>4800</v>
      </c>
      <c r="U1583" s="107">
        <f t="shared" si="164"/>
        <v>5376.0000000000009</v>
      </c>
      <c r="V1583" s="314"/>
      <c r="W1583" s="112">
        <v>2016</v>
      </c>
      <c r="X1583" s="315"/>
    </row>
    <row r="1584" spans="1:24" s="7" customFormat="1" ht="50.1" customHeight="1">
      <c r="A1584" s="102" t="s">
        <v>5637</v>
      </c>
      <c r="B1584" s="103" t="s">
        <v>5974</v>
      </c>
      <c r="C1584" s="310" t="s">
        <v>3568</v>
      </c>
      <c r="D1584" s="299" t="s">
        <v>3048</v>
      </c>
      <c r="E1584" s="310" t="s">
        <v>3569</v>
      </c>
      <c r="F1584" s="311" t="s">
        <v>3570</v>
      </c>
      <c r="G1584" s="312" t="s">
        <v>4</v>
      </c>
      <c r="H1584" s="103">
        <v>0</v>
      </c>
      <c r="I1584" s="312" t="s">
        <v>13</v>
      </c>
      <c r="J1584" s="301" t="s">
        <v>3571</v>
      </c>
      <c r="K1584" s="301" t="s">
        <v>143</v>
      </c>
      <c r="L1584" s="301" t="s">
        <v>3572</v>
      </c>
      <c r="M1584" s="312" t="s">
        <v>144</v>
      </c>
      <c r="N1584" s="301" t="s">
        <v>2942</v>
      </c>
      <c r="O1584" s="312" t="s">
        <v>146</v>
      </c>
      <c r="P1584" s="301">
        <v>796</v>
      </c>
      <c r="Q1584" s="301" t="s">
        <v>57</v>
      </c>
      <c r="R1584" s="310">
        <v>2</v>
      </c>
      <c r="S1584" s="313">
        <v>2622</v>
      </c>
      <c r="T1584" s="107">
        <f t="shared" si="163"/>
        <v>5244</v>
      </c>
      <c r="U1584" s="107">
        <f t="shared" si="164"/>
        <v>5873.2800000000007</v>
      </c>
      <c r="V1584" s="314"/>
      <c r="W1584" s="112">
        <v>2016</v>
      </c>
      <c r="X1584" s="315"/>
    </row>
    <row r="1585" spans="1:61" s="7" customFormat="1" ht="50.1" customHeight="1">
      <c r="A1585" s="102" t="s">
        <v>5638</v>
      </c>
      <c r="B1585" s="103" t="s">
        <v>5974</v>
      </c>
      <c r="C1585" s="310" t="s">
        <v>3568</v>
      </c>
      <c r="D1585" s="299" t="s">
        <v>3048</v>
      </c>
      <c r="E1585" s="310" t="s">
        <v>3569</v>
      </c>
      <c r="F1585" s="311" t="s">
        <v>3573</v>
      </c>
      <c r="G1585" s="312" t="s">
        <v>4</v>
      </c>
      <c r="H1585" s="103">
        <v>0</v>
      </c>
      <c r="I1585" s="312" t="s">
        <v>13</v>
      </c>
      <c r="J1585" s="301" t="s">
        <v>3574</v>
      </c>
      <c r="K1585" s="301" t="s">
        <v>143</v>
      </c>
      <c r="L1585" s="301" t="s">
        <v>3575</v>
      </c>
      <c r="M1585" s="312" t="s">
        <v>144</v>
      </c>
      <c r="N1585" s="301" t="s">
        <v>2942</v>
      </c>
      <c r="O1585" s="312" t="s">
        <v>146</v>
      </c>
      <c r="P1585" s="301">
        <v>796</v>
      </c>
      <c r="Q1585" s="301" t="s">
        <v>57</v>
      </c>
      <c r="R1585" s="310">
        <v>3</v>
      </c>
      <c r="S1585" s="313">
        <v>1800</v>
      </c>
      <c r="T1585" s="107">
        <f t="shared" si="163"/>
        <v>5400</v>
      </c>
      <c r="U1585" s="107">
        <f t="shared" si="164"/>
        <v>6048.0000000000009</v>
      </c>
      <c r="V1585" s="314"/>
      <c r="W1585" s="112">
        <v>2016</v>
      </c>
      <c r="X1585" s="315"/>
    </row>
    <row r="1586" spans="1:61" s="7" customFormat="1" ht="50.1" customHeight="1">
      <c r="A1586" s="102" t="s">
        <v>5639</v>
      </c>
      <c r="B1586" s="103" t="s">
        <v>5974</v>
      </c>
      <c r="C1586" s="310" t="s">
        <v>3568</v>
      </c>
      <c r="D1586" s="299" t="s">
        <v>3048</v>
      </c>
      <c r="E1586" s="310" t="s">
        <v>3569</v>
      </c>
      <c r="F1586" s="311" t="s">
        <v>3576</v>
      </c>
      <c r="G1586" s="312" t="s">
        <v>4</v>
      </c>
      <c r="H1586" s="103">
        <v>0</v>
      </c>
      <c r="I1586" s="312" t="s">
        <v>13</v>
      </c>
      <c r="J1586" s="301" t="s">
        <v>3577</v>
      </c>
      <c r="K1586" s="301" t="s">
        <v>143</v>
      </c>
      <c r="L1586" s="301" t="s">
        <v>3578</v>
      </c>
      <c r="M1586" s="312" t="s">
        <v>144</v>
      </c>
      <c r="N1586" s="301" t="s">
        <v>2942</v>
      </c>
      <c r="O1586" s="312" t="s">
        <v>146</v>
      </c>
      <c r="P1586" s="301">
        <v>796</v>
      </c>
      <c r="Q1586" s="301" t="s">
        <v>57</v>
      </c>
      <c r="R1586" s="310">
        <v>4</v>
      </c>
      <c r="S1586" s="313">
        <v>1800</v>
      </c>
      <c r="T1586" s="107">
        <f t="shared" si="163"/>
        <v>7200</v>
      </c>
      <c r="U1586" s="107">
        <f t="shared" si="164"/>
        <v>8064.0000000000009</v>
      </c>
      <c r="V1586" s="314"/>
      <c r="W1586" s="112">
        <v>2016</v>
      </c>
      <c r="X1586" s="315"/>
    </row>
    <row r="1587" spans="1:61" s="7" customFormat="1" ht="50.1" customHeight="1">
      <c r="A1587" s="102" t="s">
        <v>5640</v>
      </c>
      <c r="B1587" s="103" t="s">
        <v>5974</v>
      </c>
      <c r="C1587" s="310" t="s">
        <v>3047</v>
      </c>
      <c r="D1587" s="299" t="s">
        <v>3048</v>
      </c>
      <c r="E1587" s="310" t="s">
        <v>3049</v>
      </c>
      <c r="F1587" s="311" t="s">
        <v>3579</v>
      </c>
      <c r="G1587" s="312" t="s">
        <v>4</v>
      </c>
      <c r="H1587" s="103">
        <v>0</v>
      </c>
      <c r="I1587" s="312" t="s">
        <v>13</v>
      </c>
      <c r="J1587" s="301" t="s">
        <v>3580</v>
      </c>
      <c r="K1587" s="301" t="s">
        <v>143</v>
      </c>
      <c r="L1587" s="301" t="s">
        <v>3581</v>
      </c>
      <c r="M1587" s="312" t="s">
        <v>144</v>
      </c>
      <c r="N1587" s="301" t="s">
        <v>2942</v>
      </c>
      <c r="O1587" s="312" t="s">
        <v>146</v>
      </c>
      <c r="P1587" s="301">
        <v>796</v>
      </c>
      <c r="Q1587" s="301" t="s">
        <v>57</v>
      </c>
      <c r="R1587" s="310">
        <v>3</v>
      </c>
      <c r="S1587" s="313">
        <v>1800</v>
      </c>
      <c r="T1587" s="107">
        <f t="shared" si="163"/>
        <v>5400</v>
      </c>
      <c r="U1587" s="107">
        <f t="shared" si="164"/>
        <v>6048.0000000000009</v>
      </c>
      <c r="V1587" s="314"/>
      <c r="W1587" s="112">
        <v>2016</v>
      </c>
      <c r="X1587" s="315"/>
    </row>
    <row r="1588" spans="1:61" s="7" customFormat="1" ht="50.1" customHeight="1">
      <c r="A1588" s="102" t="s">
        <v>5641</v>
      </c>
      <c r="B1588" s="103" t="s">
        <v>5974</v>
      </c>
      <c r="C1588" s="310" t="s">
        <v>3568</v>
      </c>
      <c r="D1588" s="299" t="s">
        <v>3048</v>
      </c>
      <c r="E1588" s="310" t="s">
        <v>3569</v>
      </c>
      <c r="F1588" s="311" t="s">
        <v>3664</v>
      </c>
      <c r="G1588" s="312" t="s">
        <v>4</v>
      </c>
      <c r="H1588" s="103">
        <v>0</v>
      </c>
      <c r="I1588" s="312" t="s">
        <v>13</v>
      </c>
      <c r="J1588" s="301" t="s">
        <v>5</v>
      </c>
      <c r="K1588" s="301" t="s">
        <v>143</v>
      </c>
      <c r="L1588" s="301" t="s">
        <v>2932</v>
      </c>
      <c r="M1588" s="312" t="s">
        <v>144</v>
      </c>
      <c r="N1588" s="301" t="s">
        <v>2942</v>
      </c>
      <c r="O1588" s="301" t="s">
        <v>146</v>
      </c>
      <c r="P1588" s="301" t="s">
        <v>871</v>
      </c>
      <c r="Q1588" s="301" t="s">
        <v>57</v>
      </c>
      <c r="R1588" s="310">
        <v>4</v>
      </c>
      <c r="S1588" s="313">
        <v>3000</v>
      </c>
      <c r="T1588" s="107">
        <f t="shared" si="163"/>
        <v>12000</v>
      </c>
      <c r="U1588" s="107">
        <f t="shared" si="164"/>
        <v>13440.000000000002</v>
      </c>
      <c r="V1588" s="314"/>
      <c r="W1588" s="112">
        <v>2016</v>
      </c>
      <c r="X1588" s="315"/>
    </row>
    <row r="1589" spans="1:61" s="7" customFormat="1" ht="50.1" customHeight="1">
      <c r="A1589" s="102" t="s">
        <v>5642</v>
      </c>
      <c r="B1589" s="103" t="s">
        <v>5974</v>
      </c>
      <c r="C1589" s="299" t="s">
        <v>1414</v>
      </c>
      <c r="D1589" s="299" t="s">
        <v>1415</v>
      </c>
      <c r="E1589" s="299" t="s">
        <v>1416</v>
      </c>
      <c r="F1589" s="316" t="s">
        <v>1417</v>
      </c>
      <c r="G1589" s="299" t="s">
        <v>4</v>
      </c>
      <c r="H1589" s="103">
        <v>0</v>
      </c>
      <c r="I1589" s="302">
        <v>590000000</v>
      </c>
      <c r="J1589" s="302" t="s">
        <v>5</v>
      </c>
      <c r="K1589" s="299" t="s">
        <v>775</v>
      </c>
      <c r="L1589" s="302" t="s">
        <v>67</v>
      </c>
      <c r="M1589" s="299" t="s">
        <v>201</v>
      </c>
      <c r="N1589" s="299" t="s">
        <v>922</v>
      </c>
      <c r="O1589" s="299" t="s">
        <v>532</v>
      </c>
      <c r="P1589" s="302">
        <v>796</v>
      </c>
      <c r="Q1589" s="299" t="s">
        <v>57</v>
      </c>
      <c r="R1589" s="317">
        <v>5</v>
      </c>
      <c r="S1589" s="317">
        <v>18000</v>
      </c>
      <c r="T1589" s="107">
        <f t="shared" si="163"/>
        <v>90000</v>
      </c>
      <c r="U1589" s="107">
        <f t="shared" si="164"/>
        <v>100800.00000000001</v>
      </c>
      <c r="V1589" s="318"/>
      <c r="W1589" s="112">
        <v>2016</v>
      </c>
      <c r="X1589" s="310"/>
    </row>
    <row r="1590" spans="1:61" s="7" customFormat="1" ht="50.1" customHeight="1">
      <c r="A1590" s="102" t="s">
        <v>5643</v>
      </c>
      <c r="B1590" s="103" t="s">
        <v>5974</v>
      </c>
      <c r="C1590" s="299" t="s">
        <v>1418</v>
      </c>
      <c r="D1590" s="299" t="s">
        <v>1415</v>
      </c>
      <c r="E1590" s="299" t="s">
        <v>1419</v>
      </c>
      <c r="F1590" s="316" t="s">
        <v>1420</v>
      </c>
      <c r="G1590" s="299" t="s">
        <v>4</v>
      </c>
      <c r="H1590" s="103">
        <v>0</v>
      </c>
      <c r="I1590" s="302">
        <v>590000000</v>
      </c>
      <c r="J1590" s="302" t="s">
        <v>5</v>
      </c>
      <c r="K1590" s="299" t="s">
        <v>775</v>
      </c>
      <c r="L1590" s="302" t="s">
        <v>67</v>
      </c>
      <c r="M1590" s="299" t="s">
        <v>201</v>
      </c>
      <c r="N1590" s="299" t="s">
        <v>922</v>
      </c>
      <c r="O1590" s="299" t="s">
        <v>532</v>
      </c>
      <c r="P1590" s="302">
        <v>839</v>
      </c>
      <c r="Q1590" s="299" t="s">
        <v>318</v>
      </c>
      <c r="R1590" s="317">
        <v>5</v>
      </c>
      <c r="S1590" s="317">
        <v>14000</v>
      </c>
      <c r="T1590" s="107">
        <f t="shared" si="163"/>
        <v>70000</v>
      </c>
      <c r="U1590" s="107">
        <f t="shared" si="164"/>
        <v>78400.000000000015</v>
      </c>
      <c r="V1590" s="318"/>
      <c r="W1590" s="112">
        <v>2016</v>
      </c>
      <c r="X1590" s="310"/>
    </row>
    <row r="1591" spans="1:61" s="7" customFormat="1" ht="50.1" customHeight="1">
      <c r="A1591" s="102" t="s">
        <v>5644</v>
      </c>
      <c r="B1591" s="103" t="s">
        <v>5974</v>
      </c>
      <c r="C1591" s="310" t="s">
        <v>3053</v>
      </c>
      <c r="D1591" s="299" t="s">
        <v>3054</v>
      </c>
      <c r="E1591" s="310" t="s">
        <v>3055</v>
      </c>
      <c r="F1591" s="311" t="s">
        <v>3056</v>
      </c>
      <c r="G1591" s="312" t="s">
        <v>4</v>
      </c>
      <c r="H1591" s="103">
        <v>0</v>
      </c>
      <c r="I1591" s="312" t="s">
        <v>13</v>
      </c>
      <c r="J1591" s="301" t="s">
        <v>5</v>
      </c>
      <c r="K1591" s="301" t="s">
        <v>143</v>
      </c>
      <c r="L1591" s="301" t="s">
        <v>2932</v>
      </c>
      <c r="M1591" s="312" t="s">
        <v>144</v>
      </c>
      <c r="N1591" s="301" t="s">
        <v>2942</v>
      </c>
      <c r="O1591" s="301" t="s">
        <v>146</v>
      </c>
      <c r="P1591" s="301" t="s">
        <v>871</v>
      </c>
      <c r="Q1591" s="301" t="s">
        <v>57</v>
      </c>
      <c r="R1591" s="310">
        <v>9</v>
      </c>
      <c r="S1591" s="313">
        <v>770</v>
      </c>
      <c r="T1591" s="107">
        <f t="shared" si="163"/>
        <v>6930</v>
      </c>
      <c r="U1591" s="107">
        <f t="shared" si="164"/>
        <v>7761.6</v>
      </c>
      <c r="V1591" s="325"/>
      <c r="W1591" s="112">
        <v>2016</v>
      </c>
      <c r="X1591" s="315"/>
    </row>
    <row r="1592" spans="1:61" s="7" customFormat="1" ht="50.1" customHeight="1">
      <c r="A1592" s="102" t="s">
        <v>5645</v>
      </c>
      <c r="B1592" s="103" t="s">
        <v>5974</v>
      </c>
      <c r="C1592" s="310" t="s">
        <v>3053</v>
      </c>
      <c r="D1592" s="299" t="s">
        <v>3054</v>
      </c>
      <c r="E1592" s="301" t="s">
        <v>3055</v>
      </c>
      <c r="F1592" s="311" t="s">
        <v>3057</v>
      </c>
      <c r="G1592" s="312" t="s">
        <v>4</v>
      </c>
      <c r="H1592" s="103">
        <v>0</v>
      </c>
      <c r="I1592" s="312" t="s">
        <v>13</v>
      </c>
      <c r="J1592" s="301" t="s">
        <v>5</v>
      </c>
      <c r="K1592" s="301" t="s">
        <v>143</v>
      </c>
      <c r="L1592" s="301" t="s">
        <v>2932</v>
      </c>
      <c r="M1592" s="312" t="s">
        <v>144</v>
      </c>
      <c r="N1592" s="301" t="s">
        <v>2942</v>
      </c>
      <c r="O1592" s="301" t="s">
        <v>146</v>
      </c>
      <c r="P1592" s="301" t="s">
        <v>871</v>
      </c>
      <c r="Q1592" s="301" t="s">
        <v>57</v>
      </c>
      <c r="R1592" s="310">
        <v>38</v>
      </c>
      <c r="S1592" s="313">
        <v>770</v>
      </c>
      <c r="T1592" s="107">
        <f t="shared" si="163"/>
        <v>29260</v>
      </c>
      <c r="U1592" s="107">
        <f t="shared" si="164"/>
        <v>32771.200000000004</v>
      </c>
      <c r="V1592" s="325"/>
      <c r="W1592" s="112">
        <v>2016</v>
      </c>
      <c r="X1592" s="315"/>
    </row>
    <row r="1593" spans="1:61" s="7" customFormat="1" ht="50.1" customHeight="1">
      <c r="A1593" s="102" t="s">
        <v>5646</v>
      </c>
      <c r="B1593" s="103" t="s">
        <v>5974</v>
      </c>
      <c r="C1593" s="310" t="s">
        <v>3053</v>
      </c>
      <c r="D1593" s="299" t="s">
        <v>3054</v>
      </c>
      <c r="E1593" s="310" t="s">
        <v>3055</v>
      </c>
      <c r="F1593" s="311" t="s">
        <v>3058</v>
      </c>
      <c r="G1593" s="312" t="s">
        <v>4</v>
      </c>
      <c r="H1593" s="103">
        <v>0</v>
      </c>
      <c r="I1593" s="312" t="s">
        <v>13</v>
      </c>
      <c r="J1593" s="301" t="s">
        <v>5</v>
      </c>
      <c r="K1593" s="301" t="s">
        <v>143</v>
      </c>
      <c r="L1593" s="301" t="s">
        <v>2932</v>
      </c>
      <c r="M1593" s="312" t="s">
        <v>144</v>
      </c>
      <c r="N1593" s="301" t="s">
        <v>2942</v>
      </c>
      <c r="O1593" s="301" t="s">
        <v>146</v>
      </c>
      <c r="P1593" s="301" t="s">
        <v>871</v>
      </c>
      <c r="Q1593" s="301" t="s">
        <v>57</v>
      </c>
      <c r="R1593" s="310">
        <v>8</v>
      </c>
      <c r="S1593" s="313">
        <v>860</v>
      </c>
      <c r="T1593" s="107">
        <f t="shared" si="163"/>
        <v>6880</v>
      </c>
      <c r="U1593" s="107">
        <f t="shared" si="164"/>
        <v>7705.6</v>
      </c>
      <c r="V1593" s="323"/>
      <c r="W1593" s="112">
        <v>2016</v>
      </c>
      <c r="X1593" s="324"/>
    </row>
    <row r="1594" spans="1:61" s="7" customFormat="1" ht="50.1" customHeight="1">
      <c r="A1594" s="102" t="s">
        <v>5647</v>
      </c>
      <c r="B1594" s="103" t="s">
        <v>5974</v>
      </c>
      <c r="C1594" s="310" t="s">
        <v>3053</v>
      </c>
      <c r="D1594" s="299" t="s">
        <v>3054</v>
      </c>
      <c r="E1594" s="310" t="s">
        <v>3055</v>
      </c>
      <c r="F1594" s="311" t="s">
        <v>3059</v>
      </c>
      <c r="G1594" s="312" t="s">
        <v>4</v>
      </c>
      <c r="H1594" s="103">
        <v>0</v>
      </c>
      <c r="I1594" s="312" t="s">
        <v>13</v>
      </c>
      <c r="J1594" s="301" t="s">
        <v>5</v>
      </c>
      <c r="K1594" s="301" t="s">
        <v>143</v>
      </c>
      <c r="L1594" s="301" t="s">
        <v>2932</v>
      </c>
      <c r="M1594" s="312" t="s">
        <v>144</v>
      </c>
      <c r="N1594" s="301" t="s">
        <v>2942</v>
      </c>
      <c r="O1594" s="301" t="s">
        <v>146</v>
      </c>
      <c r="P1594" s="301" t="s">
        <v>871</v>
      </c>
      <c r="Q1594" s="301" t="s">
        <v>57</v>
      </c>
      <c r="R1594" s="310">
        <v>3</v>
      </c>
      <c r="S1594" s="313">
        <v>820</v>
      </c>
      <c r="T1594" s="107">
        <f t="shared" si="163"/>
        <v>2460</v>
      </c>
      <c r="U1594" s="107">
        <f t="shared" si="164"/>
        <v>2755.2000000000003</v>
      </c>
      <c r="V1594" s="323"/>
      <c r="W1594" s="112">
        <v>2016</v>
      </c>
      <c r="X1594" s="324"/>
    </row>
    <row r="1595" spans="1:61" s="7" customFormat="1" ht="50.1" customHeight="1">
      <c r="A1595" s="102" t="s">
        <v>5648</v>
      </c>
      <c r="B1595" s="103" t="s">
        <v>5974</v>
      </c>
      <c r="C1595" s="299" t="s">
        <v>1920</v>
      </c>
      <c r="D1595" s="299" t="s">
        <v>1921</v>
      </c>
      <c r="E1595" s="299" t="s">
        <v>1922</v>
      </c>
      <c r="F1595" s="316" t="s">
        <v>1923</v>
      </c>
      <c r="G1595" s="299" t="s">
        <v>62</v>
      </c>
      <c r="H1595" s="103">
        <v>10</v>
      </c>
      <c r="I1595" s="302">
        <v>590000000</v>
      </c>
      <c r="J1595" s="302" t="s">
        <v>5</v>
      </c>
      <c r="K1595" s="299" t="s">
        <v>1740</v>
      </c>
      <c r="L1595" s="302" t="s">
        <v>67</v>
      </c>
      <c r="M1595" s="299" t="s">
        <v>54</v>
      </c>
      <c r="N1595" s="299" t="s">
        <v>1938</v>
      </c>
      <c r="O1595" s="299" t="s">
        <v>56</v>
      </c>
      <c r="P1595" s="302">
        <v>778</v>
      </c>
      <c r="Q1595" s="299" t="s">
        <v>365</v>
      </c>
      <c r="R1595" s="317">
        <v>15</v>
      </c>
      <c r="S1595" s="317">
        <v>1300</v>
      </c>
      <c r="T1595" s="107">
        <f t="shared" si="163"/>
        <v>19500</v>
      </c>
      <c r="U1595" s="107">
        <f t="shared" si="164"/>
        <v>21840.000000000004</v>
      </c>
      <c r="V1595" s="318" t="s">
        <v>777</v>
      </c>
      <c r="W1595" s="112">
        <v>2016</v>
      </c>
      <c r="X1595" s="310"/>
    </row>
    <row r="1596" spans="1:61" s="29" customFormat="1" ht="50.1" customHeight="1">
      <c r="A1596" s="220" t="s">
        <v>5649</v>
      </c>
      <c r="B1596" s="220" t="s">
        <v>5974</v>
      </c>
      <c r="C1596" s="221" t="s">
        <v>360</v>
      </c>
      <c r="D1596" s="221" t="s">
        <v>361</v>
      </c>
      <c r="E1596" s="221" t="s">
        <v>362</v>
      </c>
      <c r="F1596" s="361" t="s">
        <v>363</v>
      </c>
      <c r="G1596" s="220" t="s">
        <v>4</v>
      </c>
      <c r="H1596" s="220">
        <v>0</v>
      </c>
      <c r="I1596" s="426">
        <v>590000000</v>
      </c>
      <c r="J1596" s="222" t="s">
        <v>5</v>
      </c>
      <c r="K1596" s="70" t="s">
        <v>2360</v>
      </c>
      <c r="L1596" s="222" t="s">
        <v>67</v>
      </c>
      <c r="M1596" s="70" t="s">
        <v>144</v>
      </c>
      <c r="N1596" s="70" t="s">
        <v>364</v>
      </c>
      <c r="O1596" s="222" t="s">
        <v>146</v>
      </c>
      <c r="P1596" s="70">
        <v>778</v>
      </c>
      <c r="Q1596" s="220" t="s">
        <v>365</v>
      </c>
      <c r="R1596" s="508">
        <v>15</v>
      </c>
      <c r="S1596" s="508">
        <v>625</v>
      </c>
      <c r="T1596" s="506">
        <v>0</v>
      </c>
      <c r="U1596" s="506">
        <v>0</v>
      </c>
      <c r="V1596" s="515"/>
      <c r="W1596" s="222">
        <v>2016</v>
      </c>
      <c r="X1596" s="220">
        <v>18.190000000000001</v>
      </c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  <c r="AJ1596" s="30"/>
      <c r="AK1596" s="27"/>
      <c r="AL1596" s="27"/>
      <c r="AM1596" s="27"/>
      <c r="AN1596" s="27"/>
      <c r="AO1596" s="27"/>
      <c r="AP1596" s="27"/>
      <c r="AQ1596" s="27"/>
      <c r="AR1596" s="27"/>
      <c r="AS1596" s="27"/>
      <c r="AT1596" s="27"/>
      <c r="AU1596" s="27"/>
      <c r="AV1596" s="27"/>
      <c r="AW1596" s="27"/>
      <c r="AX1596" s="27"/>
      <c r="AY1596" s="27"/>
      <c r="AZ1596" s="27"/>
      <c r="BA1596" s="27"/>
      <c r="BB1596" s="27"/>
      <c r="BC1596" s="27"/>
      <c r="BD1596" s="27"/>
      <c r="BE1596" s="27"/>
      <c r="BF1596" s="27"/>
      <c r="BG1596" s="27"/>
      <c r="BH1596" s="27"/>
      <c r="BI1596" s="27"/>
    </row>
    <row r="1597" spans="1:61" s="29" customFormat="1" ht="50.1" customHeight="1">
      <c r="A1597" s="220" t="s">
        <v>9406</v>
      </c>
      <c r="B1597" s="220" t="s">
        <v>5974</v>
      </c>
      <c r="C1597" s="221" t="s">
        <v>360</v>
      </c>
      <c r="D1597" s="221" t="s">
        <v>361</v>
      </c>
      <c r="E1597" s="221" t="s">
        <v>362</v>
      </c>
      <c r="F1597" s="361" t="s">
        <v>363</v>
      </c>
      <c r="G1597" s="220" t="s">
        <v>4</v>
      </c>
      <c r="H1597" s="220">
        <v>0</v>
      </c>
      <c r="I1597" s="426">
        <v>590000000</v>
      </c>
      <c r="J1597" s="222" t="s">
        <v>5</v>
      </c>
      <c r="K1597" s="70" t="s">
        <v>296</v>
      </c>
      <c r="L1597" s="222" t="s">
        <v>67</v>
      </c>
      <c r="M1597" s="70" t="s">
        <v>144</v>
      </c>
      <c r="N1597" s="70" t="s">
        <v>364</v>
      </c>
      <c r="O1597" s="222" t="s">
        <v>9407</v>
      </c>
      <c r="P1597" s="70">
        <v>778</v>
      </c>
      <c r="Q1597" s="220" t="s">
        <v>365</v>
      </c>
      <c r="R1597" s="508">
        <v>34</v>
      </c>
      <c r="S1597" s="508">
        <v>535.71428571399997</v>
      </c>
      <c r="T1597" s="506">
        <f>R1597*S1597</f>
        <v>18214.285714276</v>
      </c>
      <c r="U1597" s="506">
        <f>T1597*1.12</f>
        <v>20399.999999989122</v>
      </c>
      <c r="V1597" s="515"/>
      <c r="W1597" s="222">
        <v>2016</v>
      </c>
      <c r="X1597" s="22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  <c r="AJ1597" s="30"/>
      <c r="AK1597" s="27"/>
      <c r="AL1597" s="27"/>
      <c r="AM1597" s="27"/>
      <c r="AN1597" s="27"/>
      <c r="AO1597" s="27"/>
      <c r="AP1597" s="27"/>
      <c r="AQ1597" s="27"/>
      <c r="AR1597" s="27"/>
      <c r="AS1597" s="27"/>
      <c r="AT1597" s="27"/>
      <c r="AU1597" s="27"/>
      <c r="AV1597" s="27"/>
      <c r="AW1597" s="27"/>
      <c r="AX1597" s="27"/>
      <c r="AY1597" s="27"/>
      <c r="AZ1597" s="27"/>
      <c r="BA1597" s="27"/>
      <c r="BB1597" s="27"/>
      <c r="BC1597" s="27"/>
      <c r="BD1597" s="27"/>
      <c r="BE1597" s="27"/>
      <c r="BF1597" s="27"/>
      <c r="BG1597" s="27"/>
      <c r="BH1597" s="27"/>
      <c r="BI1597" s="27"/>
    </row>
    <row r="1598" spans="1:61" s="7" customFormat="1" ht="50.1" customHeight="1">
      <c r="A1598" s="102" t="s">
        <v>5650</v>
      </c>
      <c r="B1598" s="103" t="s">
        <v>5974</v>
      </c>
      <c r="C1598" s="299" t="s">
        <v>2091</v>
      </c>
      <c r="D1598" s="299" t="s">
        <v>2092</v>
      </c>
      <c r="E1598" s="299" t="s">
        <v>2093</v>
      </c>
      <c r="F1598" s="316" t="s">
        <v>2094</v>
      </c>
      <c r="G1598" s="299" t="s">
        <v>4</v>
      </c>
      <c r="H1598" s="103">
        <v>0</v>
      </c>
      <c r="I1598" s="302">
        <v>590000000</v>
      </c>
      <c r="J1598" s="302" t="s">
        <v>5</v>
      </c>
      <c r="K1598" s="299" t="s">
        <v>1944</v>
      </c>
      <c r="L1598" s="302" t="s">
        <v>67</v>
      </c>
      <c r="M1598" s="299" t="s">
        <v>54</v>
      </c>
      <c r="N1598" s="299" t="s">
        <v>1945</v>
      </c>
      <c r="O1598" s="299" t="s">
        <v>1946</v>
      </c>
      <c r="P1598" s="302">
        <v>625</v>
      </c>
      <c r="Q1598" s="299" t="s">
        <v>1748</v>
      </c>
      <c r="R1598" s="317">
        <v>50</v>
      </c>
      <c r="S1598" s="317">
        <v>2300</v>
      </c>
      <c r="T1598" s="107">
        <f t="shared" si="163"/>
        <v>115000</v>
      </c>
      <c r="U1598" s="107">
        <f t="shared" si="164"/>
        <v>128800.00000000001</v>
      </c>
      <c r="V1598" s="318"/>
      <c r="W1598" s="112">
        <v>2016</v>
      </c>
      <c r="X1598" s="310"/>
    </row>
    <row r="1599" spans="1:61" s="7" customFormat="1" ht="50.1" customHeight="1">
      <c r="A1599" s="102" t="s">
        <v>5651</v>
      </c>
      <c r="B1599" s="103" t="s">
        <v>5974</v>
      </c>
      <c r="C1599" s="310" t="s">
        <v>3665</v>
      </c>
      <c r="D1599" s="299" t="s">
        <v>3666</v>
      </c>
      <c r="E1599" s="310" t="s">
        <v>3667</v>
      </c>
      <c r="F1599" s="311" t="s">
        <v>3668</v>
      </c>
      <c r="G1599" s="312" t="s">
        <v>4</v>
      </c>
      <c r="H1599" s="103">
        <v>0</v>
      </c>
      <c r="I1599" s="312" t="s">
        <v>13</v>
      </c>
      <c r="J1599" s="301" t="s">
        <v>5</v>
      </c>
      <c r="K1599" s="301" t="s">
        <v>143</v>
      </c>
      <c r="L1599" s="301" t="s">
        <v>2932</v>
      </c>
      <c r="M1599" s="312" t="s">
        <v>144</v>
      </c>
      <c r="N1599" s="301" t="s">
        <v>2933</v>
      </c>
      <c r="O1599" s="301" t="s">
        <v>2980</v>
      </c>
      <c r="P1599" s="301" t="s">
        <v>871</v>
      </c>
      <c r="Q1599" s="301" t="s">
        <v>57</v>
      </c>
      <c r="R1599" s="310">
        <v>30</v>
      </c>
      <c r="S1599" s="313">
        <v>24100</v>
      </c>
      <c r="T1599" s="107">
        <f t="shared" si="163"/>
        <v>723000</v>
      </c>
      <c r="U1599" s="107">
        <f t="shared" si="164"/>
        <v>809760.00000000012</v>
      </c>
      <c r="V1599" s="314"/>
      <c r="W1599" s="112">
        <v>2016</v>
      </c>
      <c r="X1599" s="315"/>
    </row>
    <row r="1600" spans="1:61" s="7" customFormat="1" ht="50.1" customHeight="1">
      <c r="A1600" s="102" t="s">
        <v>5652</v>
      </c>
      <c r="B1600" s="103" t="s">
        <v>5974</v>
      </c>
      <c r="C1600" s="310" t="s">
        <v>3665</v>
      </c>
      <c r="D1600" s="299" t="s">
        <v>3666</v>
      </c>
      <c r="E1600" s="310" t="s">
        <v>3667</v>
      </c>
      <c r="F1600" s="311" t="s">
        <v>3669</v>
      </c>
      <c r="G1600" s="312" t="s">
        <v>4</v>
      </c>
      <c r="H1600" s="103">
        <v>0</v>
      </c>
      <c r="I1600" s="312" t="s">
        <v>13</v>
      </c>
      <c r="J1600" s="301" t="s">
        <v>5</v>
      </c>
      <c r="K1600" s="301" t="s">
        <v>143</v>
      </c>
      <c r="L1600" s="301" t="s">
        <v>2932</v>
      </c>
      <c r="M1600" s="312" t="s">
        <v>144</v>
      </c>
      <c r="N1600" s="301" t="s">
        <v>2933</v>
      </c>
      <c r="O1600" s="301" t="s">
        <v>2980</v>
      </c>
      <c r="P1600" s="301" t="s">
        <v>871</v>
      </c>
      <c r="Q1600" s="301" t="s">
        <v>57</v>
      </c>
      <c r="R1600" s="310">
        <v>2</v>
      </c>
      <c r="S1600" s="313">
        <v>17900</v>
      </c>
      <c r="T1600" s="107">
        <f t="shared" si="163"/>
        <v>35800</v>
      </c>
      <c r="U1600" s="107">
        <f t="shared" si="164"/>
        <v>40096.000000000007</v>
      </c>
      <c r="V1600" s="314"/>
      <c r="W1600" s="112">
        <v>2016</v>
      </c>
      <c r="X1600" s="315"/>
    </row>
    <row r="1601" spans="1:24" s="7" customFormat="1" ht="50.1" customHeight="1">
      <c r="A1601" s="102" t="s">
        <v>5653</v>
      </c>
      <c r="B1601" s="103" t="s">
        <v>5974</v>
      </c>
      <c r="C1601" s="310" t="s">
        <v>3665</v>
      </c>
      <c r="D1601" s="299" t="s">
        <v>3666</v>
      </c>
      <c r="E1601" s="310" t="s">
        <v>3667</v>
      </c>
      <c r="F1601" s="311" t="s">
        <v>3670</v>
      </c>
      <c r="G1601" s="312" t="s">
        <v>4</v>
      </c>
      <c r="H1601" s="103">
        <v>0</v>
      </c>
      <c r="I1601" s="312" t="s">
        <v>13</v>
      </c>
      <c r="J1601" s="301" t="s">
        <v>5</v>
      </c>
      <c r="K1601" s="301" t="s">
        <v>143</v>
      </c>
      <c r="L1601" s="301" t="s">
        <v>2932</v>
      </c>
      <c r="M1601" s="312" t="s">
        <v>144</v>
      </c>
      <c r="N1601" s="301" t="s">
        <v>2933</v>
      </c>
      <c r="O1601" s="301" t="s">
        <v>2980</v>
      </c>
      <c r="P1601" s="301" t="s">
        <v>871</v>
      </c>
      <c r="Q1601" s="301" t="s">
        <v>57</v>
      </c>
      <c r="R1601" s="310">
        <v>12</v>
      </c>
      <c r="S1601" s="313">
        <v>17900</v>
      </c>
      <c r="T1601" s="107">
        <f t="shared" si="163"/>
        <v>214800</v>
      </c>
      <c r="U1601" s="107">
        <f t="shared" si="164"/>
        <v>240576.00000000003</v>
      </c>
      <c r="V1601" s="314"/>
      <c r="W1601" s="112">
        <v>2016</v>
      </c>
      <c r="X1601" s="315"/>
    </row>
    <row r="1602" spans="1:24" s="7" customFormat="1" ht="50.1" customHeight="1">
      <c r="A1602" s="102" t="s">
        <v>5654</v>
      </c>
      <c r="B1602" s="103" t="s">
        <v>5974</v>
      </c>
      <c r="C1602" s="310" t="s">
        <v>3665</v>
      </c>
      <c r="D1602" s="299" t="s">
        <v>3666</v>
      </c>
      <c r="E1602" s="310" t="s">
        <v>3667</v>
      </c>
      <c r="F1602" s="311" t="s">
        <v>3671</v>
      </c>
      <c r="G1602" s="312" t="s">
        <v>4</v>
      </c>
      <c r="H1602" s="103">
        <v>0</v>
      </c>
      <c r="I1602" s="312" t="s">
        <v>13</v>
      </c>
      <c r="J1602" s="301" t="s">
        <v>5</v>
      </c>
      <c r="K1602" s="301" t="s">
        <v>143</v>
      </c>
      <c r="L1602" s="301" t="s">
        <v>2932</v>
      </c>
      <c r="M1602" s="312" t="s">
        <v>144</v>
      </c>
      <c r="N1602" s="301" t="s">
        <v>2942</v>
      </c>
      <c r="O1602" s="301" t="s">
        <v>146</v>
      </c>
      <c r="P1602" s="301" t="s">
        <v>871</v>
      </c>
      <c r="Q1602" s="301" t="s">
        <v>57</v>
      </c>
      <c r="R1602" s="310">
        <v>16</v>
      </c>
      <c r="S1602" s="313">
        <v>4200</v>
      </c>
      <c r="T1602" s="107">
        <f t="shared" si="163"/>
        <v>67200</v>
      </c>
      <c r="U1602" s="107">
        <f t="shared" si="164"/>
        <v>75264</v>
      </c>
      <c r="V1602" s="314"/>
      <c r="W1602" s="112">
        <v>2016</v>
      </c>
      <c r="X1602" s="315"/>
    </row>
    <row r="1603" spans="1:24" s="7" customFormat="1" ht="50.1" customHeight="1">
      <c r="A1603" s="102" t="s">
        <v>5655</v>
      </c>
      <c r="B1603" s="103" t="s">
        <v>5974</v>
      </c>
      <c r="C1603" s="299" t="s">
        <v>2644</v>
      </c>
      <c r="D1603" s="326" t="s">
        <v>2645</v>
      </c>
      <c r="E1603" s="310" t="s">
        <v>2646</v>
      </c>
      <c r="F1603" s="327" t="s">
        <v>2647</v>
      </c>
      <c r="G1603" s="310" t="s">
        <v>4</v>
      </c>
      <c r="H1603" s="103">
        <v>0</v>
      </c>
      <c r="I1603" s="328">
        <v>590000000</v>
      </c>
      <c r="J1603" s="302" t="s">
        <v>5</v>
      </c>
      <c r="K1603" s="329" t="s">
        <v>2648</v>
      </c>
      <c r="L1603" s="301" t="s">
        <v>5</v>
      </c>
      <c r="M1603" s="304" t="s">
        <v>54</v>
      </c>
      <c r="N1603" s="310" t="s">
        <v>2371</v>
      </c>
      <c r="O1603" s="328" t="s">
        <v>1946</v>
      </c>
      <c r="P1603" s="304" t="s">
        <v>1602</v>
      </c>
      <c r="Q1603" s="304" t="s">
        <v>2372</v>
      </c>
      <c r="R1603" s="330" t="s">
        <v>2649</v>
      </c>
      <c r="S1603" s="304" t="s">
        <v>2650</v>
      </c>
      <c r="T1603" s="107">
        <f t="shared" si="163"/>
        <v>1569000</v>
      </c>
      <c r="U1603" s="107">
        <f t="shared" si="164"/>
        <v>1757280.0000000002</v>
      </c>
      <c r="V1603" s="331"/>
      <c r="W1603" s="112">
        <v>2016</v>
      </c>
      <c r="X1603" s="310"/>
    </row>
    <row r="1604" spans="1:24" s="7" customFormat="1" ht="50.1" customHeight="1">
      <c r="A1604" s="102" t="s">
        <v>5656</v>
      </c>
      <c r="B1604" s="103" t="s">
        <v>5974</v>
      </c>
      <c r="C1604" s="299" t="s">
        <v>1001</v>
      </c>
      <c r="D1604" s="299" t="s">
        <v>1002</v>
      </c>
      <c r="E1604" s="299" t="s">
        <v>1003</v>
      </c>
      <c r="F1604" s="316" t="s">
        <v>1002</v>
      </c>
      <c r="G1604" s="299" t="s">
        <v>4</v>
      </c>
      <c r="H1604" s="103">
        <v>0</v>
      </c>
      <c r="I1604" s="302">
        <v>590000000</v>
      </c>
      <c r="J1604" s="302" t="s">
        <v>5</v>
      </c>
      <c r="K1604" s="299" t="s">
        <v>775</v>
      </c>
      <c r="L1604" s="302" t="s">
        <v>67</v>
      </c>
      <c r="M1604" s="299" t="s">
        <v>201</v>
      </c>
      <c r="N1604" s="299" t="s">
        <v>922</v>
      </c>
      <c r="O1604" s="299" t="s">
        <v>35</v>
      </c>
      <c r="P1604" s="302" t="s">
        <v>1004</v>
      </c>
      <c r="Q1604" s="299" t="s">
        <v>1005</v>
      </c>
      <c r="R1604" s="317">
        <v>4</v>
      </c>
      <c r="S1604" s="317">
        <v>3000</v>
      </c>
      <c r="T1604" s="107">
        <f t="shared" si="163"/>
        <v>12000</v>
      </c>
      <c r="U1604" s="107">
        <f t="shared" si="164"/>
        <v>13440.000000000002</v>
      </c>
      <c r="V1604" s="318"/>
      <c r="W1604" s="112">
        <v>2016</v>
      </c>
      <c r="X1604" s="310"/>
    </row>
    <row r="1605" spans="1:24" ht="50.1" customHeight="1">
      <c r="A1605" s="229" t="s">
        <v>5657</v>
      </c>
      <c r="B1605" s="220" t="s">
        <v>5974</v>
      </c>
      <c r="C1605" s="221" t="s">
        <v>2234</v>
      </c>
      <c r="D1605" s="221" t="s">
        <v>2235</v>
      </c>
      <c r="E1605" s="221" t="s">
        <v>2236</v>
      </c>
      <c r="F1605" s="361" t="s">
        <v>2237</v>
      </c>
      <c r="G1605" s="220" t="s">
        <v>4</v>
      </c>
      <c r="H1605" s="220">
        <v>0</v>
      </c>
      <c r="I1605" s="222">
        <v>590000000</v>
      </c>
      <c r="J1605" s="222" t="s">
        <v>5</v>
      </c>
      <c r="K1605" s="220" t="s">
        <v>2160</v>
      </c>
      <c r="L1605" s="222" t="s">
        <v>67</v>
      </c>
      <c r="M1605" s="220" t="s">
        <v>54</v>
      </c>
      <c r="N1605" s="220" t="s">
        <v>2219</v>
      </c>
      <c r="O1605" s="220" t="s">
        <v>1946</v>
      </c>
      <c r="P1605" s="222">
        <v>796</v>
      </c>
      <c r="Q1605" s="220" t="s">
        <v>57</v>
      </c>
      <c r="R1605" s="510">
        <v>3</v>
      </c>
      <c r="S1605" s="510">
        <v>7479.95</v>
      </c>
      <c r="T1605" s="506">
        <v>0</v>
      </c>
      <c r="U1605" s="506">
        <f>T1605*1.12</f>
        <v>0</v>
      </c>
      <c r="V1605" s="471"/>
      <c r="W1605" s="222">
        <v>2016</v>
      </c>
      <c r="X1605" s="220" t="s">
        <v>8831</v>
      </c>
    </row>
    <row r="1606" spans="1:24" ht="50.1" customHeight="1">
      <c r="A1606" s="229" t="s">
        <v>8835</v>
      </c>
      <c r="B1606" s="220" t="s">
        <v>5974</v>
      </c>
      <c r="C1606" s="221" t="s">
        <v>2234</v>
      </c>
      <c r="D1606" s="221" t="s">
        <v>2235</v>
      </c>
      <c r="E1606" s="221" t="s">
        <v>2236</v>
      </c>
      <c r="F1606" s="361" t="s">
        <v>2237</v>
      </c>
      <c r="G1606" s="220" t="s">
        <v>4</v>
      </c>
      <c r="H1606" s="220">
        <v>0</v>
      </c>
      <c r="I1606" s="222">
        <v>590000000</v>
      </c>
      <c r="J1606" s="222" t="s">
        <v>5</v>
      </c>
      <c r="K1606" s="220" t="s">
        <v>8833</v>
      </c>
      <c r="L1606" s="222" t="s">
        <v>67</v>
      </c>
      <c r="M1606" s="220" t="s">
        <v>144</v>
      </c>
      <c r="N1606" s="220" t="s">
        <v>2219</v>
      </c>
      <c r="O1606" s="220" t="s">
        <v>35</v>
      </c>
      <c r="P1606" s="222">
        <v>796</v>
      </c>
      <c r="Q1606" s="220" t="s">
        <v>57</v>
      </c>
      <c r="R1606" s="510">
        <v>3</v>
      </c>
      <c r="S1606" s="510">
        <v>14464.24</v>
      </c>
      <c r="T1606" s="506">
        <f t="shared" ref="T1606" si="165">R1606*S1606</f>
        <v>43392.72</v>
      </c>
      <c r="U1606" s="506">
        <f>T1606*1.12</f>
        <v>48599.846400000009</v>
      </c>
      <c r="V1606" s="471"/>
      <c r="W1606" s="222">
        <v>2016</v>
      </c>
      <c r="X1606" s="220"/>
    </row>
    <row r="1607" spans="1:24" s="7" customFormat="1" ht="50.1" customHeight="1">
      <c r="A1607" s="102" t="s">
        <v>5658</v>
      </c>
      <c r="B1607" s="103" t="s">
        <v>5974</v>
      </c>
      <c r="C1607" s="299" t="s">
        <v>279</v>
      </c>
      <c r="D1607" s="299" t="s">
        <v>280</v>
      </c>
      <c r="E1607" s="299" t="s">
        <v>281</v>
      </c>
      <c r="F1607" s="320" t="s">
        <v>282</v>
      </c>
      <c r="G1607" s="302" t="s">
        <v>4</v>
      </c>
      <c r="H1607" s="103">
        <v>0</v>
      </c>
      <c r="I1607" s="332">
        <v>590000000</v>
      </c>
      <c r="J1607" s="302" t="s">
        <v>5</v>
      </c>
      <c r="K1607" s="302" t="s">
        <v>143</v>
      </c>
      <c r="L1607" s="302" t="s">
        <v>67</v>
      </c>
      <c r="M1607" s="333" t="s">
        <v>144</v>
      </c>
      <c r="N1607" s="302" t="s">
        <v>145</v>
      </c>
      <c r="O1607" s="302" t="s">
        <v>146</v>
      </c>
      <c r="P1607" s="302">
        <v>796</v>
      </c>
      <c r="Q1607" s="302" t="s">
        <v>57</v>
      </c>
      <c r="R1607" s="334">
        <v>8</v>
      </c>
      <c r="S1607" s="334">
        <v>1800</v>
      </c>
      <c r="T1607" s="107">
        <f t="shared" si="163"/>
        <v>14400</v>
      </c>
      <c r="U1607" s="107">
        <f t="shared" si="164"/>
        <v>16128.000000000002</v>
      </c>
      <c r="V1607" s="335"/>
      <c r="W1607" s="112">
        <v>2016</v>
      </c>
      <c r="X1607" s="310"/>
    </row>
    <row r="1608" spans="1:24" s="7" customFormat="1" ht="50.1" customHeight="1">
      <c r="A1608" s="102" t="s">
        <v>5659</v>
      </c>
      <c r="B1608" s="103" t="s">
        <v>5974</v>
      </c>
      <c r="C1608" s="299" t="s">
        <v>2183</v>
      </c>
      <c r="D1608" s="299" t="s">
        <v>280</v>
      </c>
      <c r="E1608" s="299" t="s">
        <v>2184</v>
      </c>
      <c r="F1608" s="316" t="s">
        <v>2185</v>
      </c>
      <c r="G1608" s="299" t="s">
        <v>4</v>
      </c>
      <c r="H1608" s="103">
        <v>0</v>
      </c>
      <c r="I1608" s="302">
        <v>590000000</v>
      </c>
      <c r="J1608" s="302" t="s">
        <v>5</v>
      </c>
      <c r="K1608" s="299" t="s">
        <v>2160</v>
      </c>
      <c r="L1608" s="302" t="s">
        <v>67</v>
      </c>
      <c r="M1608" s="299" t="s">
        <v>54</v>
      </c>
      <c r="N1608" s="299" t="s">
        <v>2086</v>
      </c>
      <c r="O1608" s="299" t="s">
        <v>1946</v>
      </c>
      <c r="P1608" s="302">
        <v>796</v>
      </c>
      <c r="Q1608" s="299" t="s">
        <v>57</v>
      </c>
      <c r="R1608" s="317">
        <v>100</v>
      </c>
      <c r="S1608" s="317">
        <v>370</v>
      </c>
      <c r="T1608" s="107">
        <f t="shared" si="163"/>
        <v>37000</v>
      </c>
      <c r="U1608" s="107">
        <f t="shared" si="164"/>
        <v>41440.000000000007</v>
      </c>
      <c r="V1608" s="318"/>
      <c r="W1608" s="112">
        <v>2016</v>
      </c>
      <c r="X1608" s="310"/>
    </row>
    <row r="1609" spans="1:24" s="7" customFormat="1" ht="50.1" customHeight="1">
      <c r="A1609" s="102" t="s">
        <v>5660</v>
      </c>
      <c r="B1609" s="103" t="s">
        <v>5974</v>
      </c>
      <c r="C1609" s="299" t="s">
        <v>2183</v>
      </c>
      <c r="D1609" s="299" t="s">
        <v>280</v>
      </c>
      <c r="E1609" s="299" t="s">
        <v>2184</v>
      </c>
      <c r="F1609" s="316" t="s">
        <v>2186</v>
      </c>
      <c r="G1609" s="299" t="s">
        <v>4</v>
      </c>
      <c r="H1609" s="103">
        <v>0</v>
      </c>
      <c r="I1609" s="302">
        <v>590000000</v>
      </c>
      <c r="J1609" s="302" t="s">
        <v>5</v>
      </c>
      <c r="K1609" s="299" t="s">
        <v>2160</v>
      </c>
      <c r="L1609" s="302" t="s">
        <v>67</v>
      </c>
      <c r="M1609" s="299" t="s">
        <v>54</v>
      </c>
      <c r="N1609" s="299" t="s">
        <v>2086</v>
      </c>
      <c r="O1609" s="299" t="s">
        <v>1946</v>
      </c>
      <c r="P1609" s="302">
        <v>796</v>
      </c>
      <c r="Q1609" s="299" t="s">
        <v>57</v>
      </c>
      <c r="R1609" s="317">
        <v>240</v>
      </c>
      <c r="S1609" s="317">
        <v>2100</v>
      </c>
      <c r="T1609" s="107">
        <f t="shared" si="163"/>
        <v>504000</v>
      </c>
      <c r="U1609" s="107">
        <f t="shared" si="164"/>
        <v>564480</v>
      </c>
      <c r="V1609" s="318"/>
      <c r="W1609" s="112">
        <v>2016</v>
      </c>
      <c r="X1609" s="310"/>
    </row>
    <row r="1610" spans="1:24" s="7" customFormat="1" ht="50.1" customHeight="1">
      <c r="A1610" s="102" t="s">
        <v>5661</v>
      </c>
      <c r="B1610" s="103" t="s">
        <v>5974</v>
      </c>
      <c r="C1610" s="336" t="s">
        <v>2777</v>
      </c>
      <c r="D1610" s="302" t="s">
        <v>280</v>
      </c>
      <c r="E1610" s="336" t="s">
        <v>2778</v>
      </c>
      <c r="F1610" s="337" t="s">
        <v>2742</v>
      </c>
      <c r="G1610" s="312" t="s">
        <v>4</v>
      </c>
      <c r="H1610" s="103">
        <v>0</v>
      </c>
      <c r="I1610" s="336" t="s">
        <v>13</v>
      </c>
      <c r="J1610" s="302" t="s">
        <v>5</v>
      </c>
      <c r="K1610" s="302" t="s">
        <v>2779</v>
      </c>
      <c r="L1610" s="336" t="s">
        <v>93</v>
      </c>
      <c r="M1610" s="312" t="s">
        <v>54</v>
      </c>
      <c r="N1610" s="336" t="s">
        <v>55</v>
      </c>
      <c r="O1610" s="312">
        <v>100</v>
      </c>
      <c r="P1610" s="312" t="s">
        <v>871</v>
      </c>
      <c r="Q1610" s="336" t="s">
        <v>57</v>
      </c>
      <c r="R1610" s="338">
        <v>40</v>
      </c>
      <c r="S1610" s="338">
        <v>3500</v>
      </c>
      <c r="T1610" s="107">
        <f t="shared" si="163"/>
        <v>140000</v>
      </c>
      <c r="U1610" s="107">
        <f t="shared" si="164"/>
        <v>156800.00000000003</v>
      </c>
      <c r="V1610" s="325"/>
      <c r="W1610" s="112">
        <v>2016</v>
      </c>
      <c r="X1610" s="315"/>
    </row>
    <row r="1611" spans="1:24" s="7" customFormat="1" ht="50.1" customHeight="1">
      <c r="A1611" s="102" t="s">
        <v>5662</v>
      </c>
      <c r="B1611" s="103" t="s">
        <v>5974</v>
      </c>
      <c r="C1611" s="339" t="s">
        <v>2780</v>
      </c>
      <c r="D1611" s="299" t="s">
        <v>280</v>
      </c>
      <c r="E1611" s="339" t="s">
        <v>2781</v>
      </c>
      <c r="F1611" s="340" t="s">
        <v>2761</v>
      </c>
      <c r="G1611" s="312" t="s">
        <v>4</v>
      </c>
      <c r="H1611" s="103">
        <v>0</v>
      </c>
      <c r="I1611" s="336" t="s">
        <v>13</v>
      </c>
      <c r="J1611" s="302" t="s">
        <v>5</v>
      </c>
      <c r="K1611" s="302" t="s">
        <v>2782</v>
      </c>
      <c r="L1611" s="336" t="s">
        <v>93</v>
      </c>
      <c r="M1611" s="312" t="s">
        <v>54</v>
      </c>
      <c r="N1611" s="336" t="s">
        <v>55</v>
      </c>
      <c r="O1611" s="312">
        <v>100</v>
      </c>
      <c r="P1611" s="312" t="s">
        <v>871</v>
      </c>
      <c r="Q1611" s="336" t="s">
        <v>57</v>
      </c>
      <c r="R1611" s="338">
        <v>8</v>
      </c>
      <c r="S1611" s="338">
        <v>1000</v>
      </c>
      <c r="T1611" s="107">
        <f t="shared" si="163"/>
        <v>8000</v>
      </c>
      <c r="U1611" s="107">
        <f t="shared" si="164"/>
        <v>8960</v>
      </c>
      <c r="V1611" s="325"/>
      <c r="W1611" s="112">
        <v>2016</v>
      </c>
      <c r="X1611" s="315"/>
    </row>
    <row r="1612" spans="1:24" s="7" customFormat="1" ht="50.1" customHeight="1">
      <c r="A1612" s="102" t="s">
        <v>5663</v>
      </c>
      <c r="B1612" s="103" t="s">
        <v>5974</v>
      </c>
      <c r="C1612" s="339" t="s">
        <v>2783</v>
      </c>
      <c r="D1612" s="299" t="s">
        <v>280</v>
      </c>
      <c r="E1612" s="339" t="s">
        <v>2784</v>
      </c>
      <c r="F1612" s="340" t="s">
        <v>2765</v>
      </c>
      <c r="G1612" s="312" t="s">
        <v>4</v>
      </c>
      <c r="H1612" s="103">
        <v>0</v>
      </c>
      <c r="I1612" s="336" t="s">
        <v>13</v>
      </c>
      <c r="J1612" s="302" t="s">
        <v>5</v>
      </c>
      <c r="K1612" s="302" t="s">
        <v>2785</v>
      </c>
      <c r="L1612" s="336" t="s">
        <v>93</v>
      </c>
      <c r="M1612" s="312" t="s">
        <v>54</v>
      </c>
      <c r="N1612" s="336" t="s">
        <v>55</v>
      </c>
      <c r="O1612" s="312">
        <v>100</v>
      </c>
      <c r="P1612" s="312" t="s">
        <v>871</v>
      </c>
      <c r="Q1612" s="336" t="s">
        <v>57</v>
      </c>
      <c r="R1612" s="338">
        <v>8</v>
      </c>
      <c r="S1612" s="338">
        <v>1000</v>
      </c>
      <c r="T1612" s="107">
        <f t="shared" si="163"/>
        <v>8000</v>
      </c>
      <c r="U1612" s="107">
        <f t="shared" si="164"/>
        <v>8960</v>
      </c>
      <c r="V1612" s="325"/>
      <c r="W1612" s="112">
        <v>2016</v>
      </c>
      <c r="X1612" s="315"/>
    </row>
    <row r="1613" spans="1:24" s="7" customFormat="1" ht="50.1" customHeight="1">
      <c r="A1613" s="102" t="s">
        <v>5664</v>
      </c>
      <c r="B1613" s="103" t="s">
        <v>5974</v>
      </c>
      <c r="C1613" s="339" t="s">
        <v>2786</v>
      </c>
      <c r="D1613" s="299" t="s">
        <v>280</v>
      </c>
      <c r="E1613" s="339" t="s">
        <v>2787</v>
      </c>
      <c r="F1613" s="340" t="s">
        <v>2761</v>
      </c>
      <c r="G1613" s="312" t="s">
        <v>4</v>
      </c>
      <c r="H1613" s="103">
        <v>0</v>
      </c>
      <c r="I1613" s="336" t="s">
        <v>13</v>
      </c>
      <c r="J1613" s="302" t="s">
        <v>5</v>
      </c>
      <c r="K1613" s="302" t="s">
        <v>2757</v>
      </c>
      <c r="L1613" s="336" t="s">
        <v>93</v>
      </c>
      <c r="M1613" s="312" t="s">
        <v>54</v>
      </c>
      <c r="N1613" s="336" t="s">
        <v>55</v>
      </c>
      <c r="O1613" s="312">
        <v>100</v>
      </c>
      <c r="P1613" s="312" t="s">
        <v>871</v>
      </c>
      <c r="Q1613" s="336" t="s">
        <v>57</v>
      </c>
      <c r="R1613" s="338">
        <v>15</v>
      </c>
      <c r="S1613" s="338">
        <v>4000</v>
      </c>
      <c r="T1613" s="107">
        <f t="shared" si="163"/>
        <v>60000</v>
      </c>
      <c r="U1613" s="107">
        <f t="shared" si="164"/>
        <v>67200</v>
      </c>
      <c r="V1613" s="325"/>
      <c r="W1613" s="112">
        <v>2016</v>
      </c>
      <c r="X1613" s="315"/>
    </row>
    <row r="1614" spans="1:24" s="7" customFormat="1" ht="50.1" customHeight="1">
      <c r="A1614" s="102" t="s">
        <v>5665</v>
      </c>
      <c r="B1614" s="103" t="s">
        <v>5974</v>
      </c>
      <c r="C1614" s="339" t="s">
        <v>2788</v>
      </c>
      <c r="D1614" s="299" t="s">
        <v>280</v>
      </c>
      <c r="E1614" s="339" t="s">
        <v>2789</v>
      </c>
      <c r="F1614" s="340" t="s">
        <v>2765</v>
      </c>
      <c r="G1614" s="312" t="s">
        <v>4</v>
      </c>
      <c r="H1614" s="103">
        <v>0</v>
      </c>
      <c r="I1614" s="336" t="s">
        <v>13</v>
      </c>
      <c r="J1614" s="302" t="s">
        <v>5</v>
      </c>
      <c r="K1614" s="302" t="s">
        <v>2790</v>
      </c>
      <c r="L1614" s="336" t="s">
        <v>93</v>
      </c>
      <c r="M1614" s="312" t="s">
        <v>54</v>
      </c>
      <c r="N1614" s="336" t="s">
        <v>55</v>
      </c>
      <c r="O1614" s="312">
        <v>100</v>
      </c>
      <c r="P1614" s="312" t="s">
        <v>871</v>
      </c>
      <c r="Q1614" s="336" t="s">
        <v>57</v>
      </c>
      <c r="R1614" s="338">
        <v>10</v>
      </c>
      <c r="S1614" s="338">
        <v>4000</v>
      </c>
      <c r="T1614" s="107">
        <f t="shared" si="163"/>
        <v>40000</v>
      </c>
      <c r="U1614" s="107">
        <f t="shared" si="164"/>
        <v>44800.000000000007</v>
      </c>
      <c r="V1614" s="325"/>
      <c r="W1614" s="112">
        <v>2016</v>
      </c>
      <c r="X1614" s="315"/>
    </row>
    <row r="1615" spans="1:24" s="7" customFormat="1" ht="50.1" customHeight="1">
      <c r="A1615" s="102" t="s">
        <v>5666</v>
      </c>
      <c r="B1615" s="103" t="s">
        <v>5974</v>
      </c>
      <c r="C1615" s="339" t="s">
        <v>2791</v>
      </c>
      <c r="D1615" s="299" t="s">
        <v>280</v>
      </c>
      <c r="E1615" s="339" t="s">
        <v>2792</v>
      </c>
      <c r="F1615" s="340" t="s">
        <v>2765</v>
      </c>
      <c r="G1615" s="312" t="s">
        <v>4</v>
      </c>
      <c r="H1615" s="103">
        <v>0</v>
      </c>
      <c r="I1615" s="336" t="s">
        <v>13</v>
      </c>
      <c r="J1615" s="302" t="s">
        <v>5</v>
      </c>
      <c r="K1615" s="302" t="s">
        <v>2790</v>
      </c>
      <c r="L1615" s="336" t="s">
        <v>93</v>
      </c>
      <c r="M1615" s="312" t="s">
        <v>54</v>
      </c>
      <c r="N1615" s="336" t="s">
        <v>55</v>
      </c>
      <c r="O1615" s="312">
        <v>100</v>
      </c>
      <c r="P1615" s="312" t="s">
        <v>871</v>
      </c>
      <c r="Q1615" s="336" t="s">
        <v>57</v>
      </c>
      <c r="R1615" s="338">
        <v>10</v>
      </c>
      <c r="S1615" s="338">
        <v>4000</v>
      </c>
      <c r="T1615" s="107">
        <f t="shared" si="163"/>
        <v>40000</v>
      </c>
      <c r="U1615" s="107">
        <f t="shared" si="164"/>
        <v>44800.000000000007</v>
      </c>
      <c r="V1615" s="325"/>
      <c r="W1615" s="112">
        <v>2016</v>
      </c>
      <c r="X1615" s="315"/>
    </row>
    <row r="1616" spans="1:24" s="7" customFormat="1" ht="50.1" customHeight="1">
      <c r="A1616" s="102" t="s">
        <v>5667</v>
      </c>
      <c r="B1616" s="103" t="s">
        <v>5974</v>
      </c>
      <c r="C1616" s="341" t="s">
        <v>2793</v>
      </c>
      <c r="D1616" s="342" t="s">
        <v>280</v>
      </c>
      <c r="E1616" s="341" t="s">
        <v>2794</v>
      </c>
      <c r="F1616" s="343" t="s">
        <v>2761</v>
      </c>
      <c r="G1616" s="312" t="s">
        <v>4</v>
      </c>
      <c r="H1616" s="103">
        <v>0</v>
      </c>
      <c r="I1616" s="336" t="s">
        <v>13</v>
      </c>
      <c r="J1616" s="302" t="s">
        <v>5</v>
      </c>
      <c r="K1616" s="302" t="s">
        <v>2790</v>
      </c>
      <c r="L1616" s="336" t="s">
        <v>93</v>
      </c>
      <c r="M1616" s="312" t="s">
        <v>54</v>
      </c>
      <c r="N1616" s="336" t="s">
        <v>55</v>
      </c>
      <c r="O1616" s="312">
        <v>100</v>
      </c>
      <c r="P1616" s="312" t="s">
        <v>871</v>
      </c>
      <c r="Q1616" s="336" t="s">
        <v>57</v>
      </c>
      <c r="R1616" s="338">
        <v>15</v>
      </c>
      <c r="S1616" s="338">
        <v>4000</v>
      </c>
      <c r="T1616" s="107">
        <f t="shared" si="163"/>
        <v>60000</v>
      </c>
      <c r="U1616" s="107">
        <f t="shared" si="164"/>
        <v>67200</v>
      </c>
      <c r="V1616" s="325"/>
      <c r="W1616" s="112">
        <v>2016</v>
      </c>
      <c r="X1616" s="315"/>
    </row>
    <row r="1617" spans="1:24" s="7" customFormat="1" ht="50.1" customHeight="1">
      <c r="A1617" s="102" t="s">
        <v>5668</v>
      </c>
      <c r="B1617" s="103" t="s">
        <v>5974</v>
      </c>
      <c r="C1617" s="339" t="s">
        <v>2795</v>
      </c>
      <c r="D1617" s="299" t="s">
        <v>280</v>
      </c>
      <c r="E1617" s="339" t="s">
        <v>2796</v>
      </c>
      <c r="F1617" s="340" t="s">
        <v>2765</v>
      </c>
      <c r="G1617" s="312" t="s">
        <v>4</v>
      </c>
      <c r="H1617" s="103">
        <v>0</v>
      </c>
      <c r="I1617" s="336" t="s">
        <v>13</v>
      </c>
      <c r="J1617" s="302" t="s">
        <v>5</v>
      </c>
      <c r="K1617" s="302" t="s">
        <v>2790</v>
      </c>
      <c r="L1617" s="336" t="s">
        <v>93</v>
      </c>
      <c r="M1617" s="312" t="s">
        <v>54</v>
      </c>
      <c r="N1617" s="336" t="s">
        <v>55</v>
      </c>
      <c r="O1617" s="312">
        <v>100</v>
      </c>
      <c r="P1617" s="312" t="s">
        <v>871</v>
      </c>
      <c r="Q1617" s="336" t="s">
        <v>57</v>
      </c>
      <c r="R1617" s="338">
        <v>10</v>
      </c>
      <c r="S1617" s="338">
        <v>7000</v>
      </c>
      <c r="T1617" s="107">
        <f t="shared" si="163"/>
        <v>70000</v>
      </c>
      <c r="U1617" s="107">
        <f t="shared" si="164"/>
        <v>78400.000000000015</v>
      </c>
      <c r="V1617" s="325"/>
      <c r="W1617" s="112">
        <v>2016</v>
      </c>
      <c r="X1617" s="315"/>
    </row>
    <row r="1618" spans="1:24" s="7" customFormat="1" ht="50.1" customHeight="1">
      <c r="A1618" s="102" t="s">
        <v>5669</v>
      </c>
      <c r="B1618" s="103" t="s">
        <v>5974</v>
      </c>
      <c r="C1618" s="310" t="s">
        <v>2788</v>
      </c>
      <c r="D1618" s="299" t="s">
        <v>280</v>
      </c>
      <c r="E1618" s="310" t="s">
        <v>2789</v>
      </c>
      <c r="F1618" s="311" t="s">
        <v>3672</v>
      </c>
      <c r="G1618" s="312" t="s">
        <v>4</v>
      </c>
      <c r="H1618" s="103">
        <v>0</v>
      </c>
      <c r="I1618" s="312" t="s">
        <v>13</v>
      </c>
      <c r="J1618" s="301" t="s">
        <v>5</v>
      </c>
      <c r="K1618" s="301" t="s">
        <v>143</v>
      </c>
      <c r="L1618" s="301" t="s">
        <v>2932</v>
      </c>
      <c r="M1618" s="312" t="s">
        <v>144</v>
      </c>
      <c r="N1618" s="301" t="s">
        <v>2942</v>
      </c>
      <c r="O1618" s="301" t="s">
        <v>146</v>
      </c>
      <c r="P1618" s="301" t="s">
        <v>871</v>
      </c>
      <c r="Q1618" s="301" t="s">
        <v>57</v>
      </c>
      <c r="R1618" s="310">
        <v>3</v>
      </c>
      <c r="S1618" s="313">
        <v>6200</v>
      </c>
      <c r="T1618" s="107">
        <f t="shared" si="163"/>
        <v>18600</v>
      </c>
      <c r="U1618" s="107">
        <f t="shared" si="164"/>
        <v>20832.000000000004</v>
      </c>
      <c r="V1618" s="314"/>
      <c r="W1618" s="112">
        <v>2016</v>
      </c>
      <c r="X1618" s="315"/>
    </row>
    <row r="1619" spans="1:24" s="7" customFormat="1" ht="50.1" customHeight="1">
      <c r="A1619" s="102" t="s">
        <v>5670</v>
      </c>
      <c r="B1619" s="103" t="s">
        <v>5974</v>
      </c>
      <c r="C1619" s="310" t="s">
        <v>3673</v>
      </c>
      <c r="D1619" s="299" t="s">
        <v>280</v>
      </c>
      <c r="E1619" s="310" t="s">
        <v>3674</v>
      </c>
      <c r="F1619" s="311" t="s">
        <v>3675</v>
      </c>
      <c r="G1619" s="312" t="s">
        <v>4</v>
      </c>
      <c r="H1619" s="118"/>
      <c r="I1619" s="312" t="s">
        <v>13</v>
      </c>
      <c r="J1619" s="301" t="s">
        <v>5</v>
      </c>
      <c r="K1619" s="301" t="s">
        <v>4232</v>
      </c>
      <c r="L1619" s="301" t="s">
        <v>2932</v>
      </c>
      <c r="M1619" s="312" t="s">
        <v>144</v>
      </c>
      <c r="N1619" s="301" t="s">
        <v>2942</v>
      </c>
      <c r="O1619" s="301" t="s">
        <v>146</v>
      </c>
      <c r="P1619" s="301" t="s">
        <v>871</v>
      </c>
      <c r="Q1619" s="301" t="s">
        <v>57</v>
      </c>
      <c r="R1619" s="310">
        <v>10</v>
      </c>
      <c r="S1619" s="313">
        <v>93370</v>
      </c>
      <c r="T1619" s="107">
        <f t="shared" si="163"/>
        <v>933700</v>
      </c>
      <c r="U1619" s="107">
        <f t="shared" si="164"/>
        <v>1045744.0000000001</v>
      </c>
      <c r="V1619" s="314"/>
      <c r="W1619" s="112">
        <v>2016</v>
      </c>
      <c r="X1619" s="315"/>
    </row>
    <row r="1620" spans="1:24" s="7" customFormat="1" ht="50.1" customHeight="1">
      <c r="A1620" s="102" t="s">
        <v>5671</v>
      </c>
      <c r="B1620" s="103" t="s">
        <v>5974</v>
      </c>
      <c r="C1620" s="310" t="s">
        <v>2788</v>
      </c>
      <c r="D1620" s="299" t="s">
        <v>280</v>
      </c>
      <c r="E1620" s="310" t="s">
        <v>2789</v>
      </c>
      <c r="F1620" s="311" t="s">
        <v>3676</v>
      </c>
      <c r="G1620" s="312" t="s">
        <v>4</v>
      </c>
      <c r="H1620" s="103">
        <v>0</v>
      </c>
      <c r="I1620" s="312" t="s">
        <v>13</v>
      </c>
      <c r="J1620" s="301" t="s">
        <v>5</v>
      </c>
      <c r="K1620" s="301" t="s">
        <v>143</v>
      </c>
      <c r="L1620" s="301" t="s">
        <v>2932</v>
      </c>
      <c r="M1620" s="312" t="s">
        <v>144</v>
      </c>
      <c r="N1620" s="301" t="s">
        <v>2942</v>
      </c>
      <c r="O1620" s="301" t="s">
        <v>146</v>
      </c>
      <c r="P1620" s="301" t="s">
        <v>871</v>
      </c>
      <c r="Q1620" s="301" t="s">
        <v>57</v>
      </c>
      <c r="R1620" s="310">
        <v>4</v>
      </c>
      <c r="S1620" s="313">
        <v>6200</v>
      </c>
      <c r="T1620" s="107">
        <f t="shared" si="163"/>
        <v>24800</v>
      </c>
      <c r="U1620" s="107">
        <f t="shared" si="164"/>
        <v>27776.000000000004</v>
      </c>
      <c r="V1620" s="314"/>
      <c r="W1620" s="112">
        <v>2016</v>
      </c>
      <c r="X1620" s="315"/>
    </row>
    <row r="1621" spans="1:24" s="7" customFormat="1" ht="50.1" customHeight="1">
      <c r="A1621" s="102" t="s">
        <v>5672</v>
      </c>
      <c r="B1621" s="103" t="s">
        <v>5974</v>
      </c>
      <c r="C1621" s="299" t="s">
        <v>297</v>
      </c>
      <c r="D1621" s="299" t="s">
        <v>298</v>
      </c>
      <c r="E1621" s="299" t="s">
        <v>299</v>
      </c>
      <c r="F1621" s="320"/>
      <c r="G1621" s="302" t="s">
        <v>4</v>
      </c>
      <c r="H1621" s="103">
        <v>0</v>
      </c>
      <c r="I1621" s="332">
        <v>590000000</v>
      </c>
      <c r="J1621" s="302" t="s">
        <v>5</v>
      </c>
      <c r="K1621" s="302" t="s">
        <v>143</v>
      </c>
      <c r="L1621" s="302" t="s">
        <v>67</v>
      </c>
      <c r="M1621" s="333" t="s">
        <v>144</v>
      </c>
      <c r="N1621" s="302" t="s">
        <v>145</v>
      </c>
      <c r="O1621" s="302" t="s">
        <v>146</v>
      </c>
      <c r="P1621" s="302">
        <v>796</v>
      </c>
      <c r="Q1621" s="302" t="s">
        <v>57</v>
      </c>
      <c r="R1621" s="334">
        <v>14</v>
      </c>
      <c r="S1621" s="334">
        <v>2500</v>
      </c>
      <c r="T1621" s="107">
        <f t="shared" si="163"/>
        <v>35000</v>
      </c>
      <c r="U1621" s="107">
        <f t="shared" si="164"/>
        <v>39200.000000000007</v>
      </c>
      <c r="V1621" s="335"/>
      <c r="W1621" s="112">
        <v>2016</v>
      </c>
      <c r="X1621" s="310"/>
    </row>
    <row r="1622" spans="1:24" s="7" customFormat="1" ht="50.1" customHeight="1">
      <c r="A1622" s="102" t="s">
        <v>5673</v>
      </c>
      <c r="B1622" s="103" t="s">
        <v>5974</v>
      </c>
      <c r="C1622" s="301" t="s">
        <v>4245</v>
      </c>
      <c r="D1622" s="302" t="s">
        <v>3678</v>
      </c>
      <c r="E1622" s="301" t="s">
        <v>4246</v>
      </c>
      <c r="F1622" s="311" t="s">
        <v>3618</v>
      </c>
      <c r="G1622" s="312" t="s">
        <v>4</v>
      </c>
      <c r="H1622" s="103">
        <v>0</v>
      </c>
      <c r="I1622" s="312" t="s">
        <v>13</v>
      </c>
      <c r="J1622" s="301" t="s">
        <v>5</v>
      </c>
      <c r="K1622" s="301" t="s">
        <v>143</v>
      </c>
      <c r="L1622" s="301" t="s">
        <v>2932</v>
      </c>
      <c r="M1622" s="312" t="s">
        <v>144</v>
      </c>
      <c r="N1622" s="301" t="s">
        <v>2942</v>
      </c>
      <c r="O1622" s="301" t="s">
        <v>146</v>
      </c>
      <c r="P1622" s="301" t="s">
        <v>871</v>
      </c>
      <c r="Q1622" s="301" t="s">
        <v>57</v>
      </c>
      <c r="R1622" s="310">
        <v>12</v>
      </c>
      <c r="S1622" s="313">
        <v>600</v>
      </c>
      <c r="T1622" s="107">
        <f t="shared" si="163"/>
        <v>7200</v>
      </c>
      <c r="U1622" s="107">
        <f t="shared" si="164"/>
        <v>8064.0000000000009</v>
      </c>
      <c r="V1622" s="314"/>
      <c r="W1622" s="112">
        <v>2016</v>
      </c>
      <c r="X1622" s="315"/>
    </row>
    <row r="1623" spans="1:24" s="7" customFormat="1" ht="50.1" customHeight="1">
      <c r="A1623" s="102" t="s">
        <v>5674</v>
      </c>
      <c r="B1623" s="103" t="s">
        <v>5974</v>
      </c>
      <c r="C1623" s="301" t="s">
        <v>4245</v>
      </c>
      <c r="D1623" s="302" t="s">
        <v>3678</v>
      </c>
      <c r="E1623" s="301" t="s">
        <v>4246</v>
      </c>
      <c r="F1623" s="311" t="s">
        <v>3619</v>
      </c>
      <c r="G1623" s="312" t="s">
        <v>4</v>
      </c>
      <c r="H1623" s="103">
        <v>0</v>
      </c>
      <c r="I1623" s="312" t="s">
        <v>13</v>
      </c>
      <c r="J1623" s="301" t="s">
        <v>5</v>
      </c>
      <c r="K1623" s="301" t="s">
        <v>143</v>
      </c>
      <c r="L1623" s="301" t="s">
        <v>2932</v>
      </c>
      <c r="M1623" s="312" t="s">
        <v>144</v>
      </c>
      <c r="N1623" s="301" t="s">
        <v>2942</v>
      </c>
      <c r="O1623" s="301" t="s">
        <v>146</v>
      </c>
      <c r="P1623" s="301" t="s">
        <v>871</v>
      </c>
      <c r="Q1623" s="301" t="s">
        <v>57</v>
      </c>
      <c r="R1623" s="310">
        <v>68</v>
      </c>
      <c r="S1623" s="313">
        <v>600</v>
      </c>
      <c r="T1623" s="107">
        <f t="shared" si="163"/>
        <v>40800</v>
      </c>
      <c r="U1623" s="107">
        <f t="shared" si="164"/>
        <v>45696.000000000007</v>
      </c>
      <c r="V1623" s="314"/>
      <c r="W1623" s="112">
        <v>2016</v>
      </c>
      <c r="X1623" s="315"/>
    </row>
    <row r="1624" spans="1:24" s="7" customFormat="1" ht="50.1" customHeight="1">
      <c r="A1624" s="102" t="s">
        <v>5675</v>
      </c>
      <c r="B1624" s="103" t="s">
        <v>5974</v>
      </c>
      <c r="C1624" s="310" t="s">
        <v>3677</v>
      </c>
      <c r="D1624" s="299" t="s">
        <v>3678</v>
      </c>
      <c r="E1624" s="310" t="s">
        <v>3679</v>
      </c>
      <c r="F1624" s="311" t="s">
        <v>3680</v>
      </c>
      <c r="G1624" s="312" t="s">
        <v>4</v>
      </c>
      <c r="H1624" s="103">
        <v>0</v>
      </c>
      <c r="I1624" s="312" t="s">
        <v>13</v>
      </c>
      <c r="J1624" s="301" t="s">
        <v>5</v>
      </c>
      <c r="K1624" s="301" t="s">
        <v>143</v>
      </c>
      <c r="L1624" s="301" t="s">
        <v>2932</v>
      </c>
      <c r="M1624" s="312" t="s">
        <v>144</v>
      </c>
      <c r="N1624" s="301" t="s">
        <v>2942</v>
      </c>
      <c r="O1624" s="301" t="s">
        <v>146</v>
      </c>
      <c r="P1624" s="301" t="s">
        <v>871</v>
      </c>
      <c r="Q1624" s="301" t="s">
        <v>57</v>
      </c>
      <c r="R1624" s="310">
        <v>7</v>
      </c>
      <c r="S1624" s="313">
        <v>400</v>
      </c>
      <c r="T1624" s="107">
        <f t="shared" si="163"/>
        <v>2800</v>
      </c>
      <c r="U1624" s="107">
        <f t="shared" si="164"/>
        <v>3136.0000000000005</v>
      </c>
      <c r="V1624" s="314"/>
      <c r="W1624" s="112">
        <v>2016</v>
      </c>
      <c r="X1624" s="315"/>
    </row>
    <row r="1625" spans="1:24" s="7" customFormat="1" ht="50.1" customHeight="1">
      <c r="A1625" s="102" t="s">
        <v>5676</v>
      </c>
      <c r="B1625" s="103" t="s">
        <v>5974</v>
      </c>
      <c r="C1625" s="310" t="s">
        <v>3677</v>
      </c>
      <c r="D1625" s="299" t="s">
        <v>3678</v>
      </c>
      <c r="E1625" s="310" t="s">
        <v>3679</v>
      </c>
      <c r="F1625" s="311" t="s">
        <v>3681</v>
      </c>
      <c r="G1625" s="312" t="s">
        <v>4</v>
      </c>
      <c r="H1625" s="103">
        <v>0</v>
      </c>
      <c r="I1625" s="312" t="s">
        <v>13</v>
      </c>
      <c r="J1625" s="301" t="s">
        <v>5</v>
      </c>
      <c r="K1625" s="301" t="s">
        <v>143</v>
      </c>
      <c r="L1625" s="301" t="s">
        <v>2932</v>
      </c>
      <c r="M1625" s="312" t="s">
        <v>144</v>
      </c>
      <c r="N1625" s="301" t="s">
        <v>2942</v>
      </c>
      <c r="O1625" s="301" t="s">
        <v>146</v>
      </c>
      <c r="P1625" s="301" t="s">
        <v>871</v>
      </c>
      <c r="Q1625" s="301" t="s">
        <v>57</v>
      </c>
      <c r="R1625" s="310">
        <v>4</v>
      </c>
      <c r="S1625" s="313">
        <v>400</v>
      </c>
      <c r="T1625" s="107">
        <f t="shared" si="163"/>
        <v>1600</v>
      </c>
      <c r="U1625" s="107">
        <f t="shared" si="164"/>
        <v>1792.0000000000002</v>
      </c>
      <c r="V1625" s="314"/>
      <c r="W1625" s="112">
        <v>2016</v>
      </c>
      <c r="X1625" s="315"/>
    </row>
    <row r="1626" spans="1:24" s="7" customFormat="1" ht="50.1" customHeight="1">
      <c r="A1626" s="102" t="s">
        <v>5677</v>
      </c>
      <c r="B1626" s="103" t="s">
        <v>5974</v>
      </c>
      <c r="C1626" s="310" t="s">
        <v>3677</v>
      </c>
      <c r="D1626" s="299" t="s">
        <v>3678</v>
      </c>
      <c r="E1626" s="310" t="s">
        <v>3679</v>
      </c>
      <c r="F1626" s="311" t="s">
        <v>3682</v>
      </c>
      <c r="G1626" s="312" t="s">
        <v>4</v>
      </c>
      <c r="H1626" s="103">
        <v>0</v>
      </c>
      <c r="I1626" s="312" t="s">
        <v>13</v>
      </c>
      <c r="J1626" s="301" t="s">
        <v>5</v>
      </c>
      <c r="K1626" s="301" t="s">
        <v>143</v>
      </c>
      <c r="L1626" s="301" t="s">
        <v>2932</v>
      </c>
      <c r="M1626" s="312" t="s">
        <v>144</v>
      </c>
      <c r="N1626" s="301" t="s">
        <v>2942</v>
      </c>
      <c r="O1626" s="301" t="s">
        <v>146</v>
      </c>
      <c r="P1626" s="301" t="s">
        <v>871</v>
      </c>
      <c r="Q1626" s="301" t="s">
        <v>57</v>
      </c>
      <c r="R1626" s="310">
        <v>4</v>
      </c>
      <c r="S1626" s="313">
        <v>400</v>
      </c>
      <c r="T1626" s="107">
        <f t="shared" si="163"/>
        <v>1600</v>
      </c>
      <c r="U1626" s="107">
        <f t="shared" si="164"/>
        <v>1792.0000000000002</v>
      </c>
      <c r="V1626" s="314"/>
      <c r="W1626" s="112">
        <v>2016</v>
      </c>
      <c r="X1626" s="315"/>
    </row>
    <row r="1627" spans="1:24" s="7" customFormat="1" ht="50.1" customHeight="1">
      <c r="A1627" s="102" t="s">
        <v>5678</v>
      </c>
      <c r="B1627" s="103" t="s">
        <v>5974</v>
      </c>
      <c r="C1627" s="310" t="s">
        <v>3677</v>
      </c>
      <c r="D1627" s="299" t="s">
        <v>3678</v>
      </c>
      <c r="E1627" s="310" t="s">
        <v>3679</v>
      </c>
      <c r="F1627" s="311" t="s">
        <v>3683</v>
      </c>
      <c r="G1627" s="312" t="s">
        <v>4</v>
      </c>
      <c r="H1627" s="103">
        <v>0</v>
      </c>
      <c r="I1627" s="312" t="s">
        <v>13</v>
      </c>
      <c r="J1627" s="301" t="s">
        <v>5</v>
      </c>
      <c r="K1627" s="301" t="s">
        <v>143</v>
      </c>
      <c r="L1627" s="301" t="s">
        <v>2932</v>
      </c>
      <c r="M1627" s="312" t="s">
        <v>144</v>
      </c>
      <c r="N1627" s="301" t="s">
        <v>2942</v>
      </c>
      <c r="O1627" s="301" t="s">
        <v>146</v>
      </c>
      <c r="P1627" s="301" t="s">
        <v>871</v>
      </c>
      <c r="Q1627" s="301" t="s">
        <v>57</v>
      </c>
      <c r="R1627" s="310">
        <v>21</v>
      </c>
      <c r="S1627" s="313">
        <v>400</v>
      </c>
      <c r="T1627" s="107">
        <f t="shared" si="163"/>
        <v>8400</v>
      </c>
      <c r="U1627" s="107">
        <f t="shared" si="164"/>
        <v>9408</v>
      </c>
      <c r="V1627" s="314"/>
      <c r="W1627" s="112">
        <v>2016</v>
      </c>
      <c r="X1627" s="315"/>
    </row>
    <row r="1628" spans="1:24" s="7" customFormat="1" ht="50.1" customHeight="1">
      <c r="A1628" s="102" t="s">
        <v>5679</v>
      </c>
      <c r="B1628" s="103" t="s">
        <v>5974</v>
      </c>
      <c r="C1628" s="310" t="s">
        <v>3677</v>
      </c>
      <c r="D1628" s="299" t="s">
        <v>3678</v>
      </c>
      <c r="E1628" s="310" t="s">
        <v>3679</v>
      </c>
      <c r="F1628" s="311" t="s">
        <v>3744</v>
      </c>
      <c r="G1628" s="312" t="s">
        <v>4</v>
      </c>
      <c r="H1628" s="103">
        <v>0</v>
      </c>
      <c r="I1628" s="312" t="s">
        <v>13</v>
      </c>
      <c r="J1628" s="301" t="s">
        <v>5</v>
      </c>
      <c r="K1628" s="301" t="s">
        <v>143</v>
      </c>
      <c r="L1628" s="301" t="s">
        <v>2932</v>
      </c>
      <c r="M1628" s="312" t="s">
        <v>144</v>
      </c>
      <c r="N1628" s="301" t="s">
        <v>2942</v>
      </c>
      <c r="O1628" s="301" t="s">
        <v>146</v>
      </c>
      <c r="P1628" s="301" t="s">
        <v>871</v>
      </c>
      <c r="Q1628" s="301" t="s">
        <v>57</v>
      </c>
      <c r="R1628" s="310">
        <v>3</v>
      </c>
      <c r="S1628" s="313">
        <v>1200</v>
      </c>
      <c r="T1628" s="107">
        <f t="shared" si="163"/>
        <v>3600</v>
      </c>
      <c r="U1628" s="107">
        <f t="shared" si="164"/>
        <v>4032.0000000000005</v>
      </c>
      <c r="V1628" s="314"/>
      <c r="W1628" s="112">
        <v>2016</v>
      </c>
      <c r="X1628" s="315"/>
    </row>
    <row r="1629" spans="1:24" s="7" customFormat="1" ht="50.1" customHeight="1">
      <c r="A1629" s="102" t="s">
        <v>5680</v>
      </c>
      <c r="B1629" s="103" t="s">
        <v>5974</v>
      </c>
      <c r="C1629" s="299" t="s">
        <v>2662</v>
      </c>
      <c r="D1629" s="326" t="s">
        <v>2663</v>
      </c>
      <c r="E1629" s="310" t="s">
        <v>2664</v>
      </c>
      <c r="F1629" s="327" t="s">
        <v>2665</v>
      </c>
      <c r="G1629" s="310" t="s">
        <v>4</v>
      </c>
      <c r="H1629" s="103">
        <v>0</v>
      </c>
      <c r="I1629" s="328">
        <v>590000000</v>
      </c>
      <c r="J1629" s="302" t="s">
        <v>5</v>
      </c>
      <c r="K1629" s="329" t="s">
        <v>610</v>
      </c>
      <c r="L1629" s="301" t="s">
        <v>5</v>
      </c>
      <c r="M1629" s="304" t="s">
        <v>54</v>
      </c>
      <c r="N1629" s="310" t="s">
        <v>2371</v>
      </c>
      <c r="O1629" s="328" t="s">
        <v>1946</v>
      </c>
      <c r="P1629" s="304" t="s">
        <v>1602</v>
      </c>
      <c r="Q1629" s="304" t="s">
        <v>2372</v>
      </c>
      <c r="R1629" s="330" t="s">
        <v>2411</v>
      </c>
      <c r="S1629" s="304" t="s">
        <v>2666</v>
      </c>
      <c r="T1629" s="107">
        <f t="shared" si="163"/>
        <v>29800</v>
      </c>
      <c r="U1629" s="107">
        <f t="shared" si="164"/>
        <v>33376</v>
      </c>
      <c r="V1629" s="331"/>
      <c r="W1629" s="112">
        <v>2016</v>
      </c>
      <c r="X1629" s="310"/>
    </row>
    <row r="1630" spans="1:24" s="7" customFormat="1" ht="50.1" customHeight="1">
      <c r="A1630" s="102" t="s">
        <v>5681</v>
      </c>
      <c r="B1630" s="103" t="s">
        <v>5974</v>
      </c>
      <c r="C1630" s="299" t="s">
        <v>300</v>
      </c>
      <c r="D1630" s="299" t="s">
        <v>301</v>
      </c>
      <c r="E1630" s="299" t="s">
        <v>302</v>
      </c>
      <c r="F1630" s="320" t="s">
        <v>303</v>
      </c>
      <c r="G1630" s="302" t="s">
        <v>4</v>
      </c>
      <c r="H1630" s="103">
        <v>0</v>
      </c>
      <c r="I1630" s="332">
        <v>590000000</v>
      </c>
      <c r="J1630" s="302" t="s">
        <v>5</v>
      </c>
      <c r="K1630" s="302" t="s">
        <v>4227</v>
      </c>
      <c r="L1630" s="302" t="s">
        <v>67</v>
      </c>
      <c r="M1630" s="333" t="s">
        <v>144</v>
      </c>
      <c r="N1630" s="302" t="s">
        <v>145</v>
      </c>
      <c r="O1630" s="302" t="s">
        <v>146</v>
      </c>
      <c r="P1630" s="302">
        <v>796</v>
      </c>
      <c r="Q1630" s="302" t="s">
        <v>57</v>
      </c>
      <c r="R1630" s="334">
        <v>270</v>
      </c>
      <c r="S1630" s="334">
        <v>1200</v>
      </c>
      <c r="T1630" s="107">
        <f t="shared" si="163"/>
        <v>324000</v>
      </c>
      <c r="U1630" s="107">
        <f t="shared" si="164"/>
        <v>362880.00000000006</v>
      </c>
      <c r="V1630" s="335"/>
      <c r="W1630" s="112">
        <v>2016</v>
      </c>
      <c r="X1630" s="310"/>
    </row>
    <row r="1631" spans="1:24" s="7" customFormat="1" ht="50.1" customHeight="1">
      <c r="A1631" s="102" t="s">
        <v>5682</v>
      </c>
      <c r="B1631" s="103" t="s">
        <v>5974</v>
      </c>
      <c r="C1631" s="299" t="s">
        <v>300</v>
      </c>
      <c r="D1631" s="299" t="s">
        <v>301</v>
      </c>
      <c r="E1631" s="299" t="s">
        <v>302</v>
      </c>
      <c r="F1631" s="320" t="s">
        <v>303</v>
      </c>
      <c r="G1631" s="302" t="s">
        <v>4</v>
      </c>
      <c r="H1631" s="103">
        <v>0</v>
      </c>
      <c r="I1631" s="332">
        <v>590000000</v>
      </c>
      <c r="J1631" s="302" t="s">
        <v>5</v>
      </c>
      <c r="K1631" s="302" t="s">
        <v>4227</v>
      </c>
      <c r="L1631" s="302" t="s">
        <v>67</v>
      </c>
      <c r="M1631" s="333" t="s">
        <v>144</v>
      </c>
      <c r="N1631" s="302" t="s">
        <v>145</v>
      </c>
      <c r="O1631" s="302" t="s">
        <v>146</v>
      </c>
      <c r="P1631" s="302">
        <v>796</v>
      </c>
      <c r="Q1631" s="302" t="s">
        <v>57</v>
      </c>
      <c r="R1631" s="334">
        <v>40</v>
      </c>
      <c r="S1631" s="334">
        <v>1300</v>
      </c>
      <c r="T1631" s="107">
        <f t="shared" si="163"/>
        <v>52000</v>
      </c>
      <c r="U1631" s="107">
        <f t="shared" si="164"/>
        <v>58240.000000000007</v>
      </c>
      <c r="V1631" s="335"/>
      <c r="W1631" s="112">
        <v>2016</v>
      </c>
      <c r="X1631" s="310"/>
    </row>
    <row r="1632" spans="1:24" s="7" customFormat="1" ht="50.1" customHeight="1">
      <c r="A1632" s="102" t="s">
        <v>5683</v>
      </c>
      <c r="B1632" s="103" t="s">
        <v>5974</v>
      </c>
      <c r="C1632" s="299" t="s">
        <v>300</v>
      </c>
      <c r="D1632" s="299" t="s">
        <v>301</v>
      </c>
      <c r="E1632" s="299" t="s">
        <v>302</v>
      </c>
      <c r="F1632" s="320" t="s">
        <v>303</v>
      </c>
      <c r="G1632" s="302" t="s">
        <v>4</v>
      </c>
      <c r="H1632" s="103">
        <v>0</v>
      </c>
      <c r="I1632" s="332">
        <v>590000000</v>
      </c>
      <c r="J1632" s="302" t="s">
        <v>5</v>
      </c>
      <c r="K1632" s="302" t="s">
        <v>304</v>
      </c>
      <c r="L1632" s="302" t="s">
        <v>67</v>
      </c>
      <c r="M1632" s="333" t="s">
        <v>144</v>
      </c>
      <c r="N1632" s="302" t="s">
        <v>145</v>
      </c>
      <c r="O1632" s="302" t="s">
        <v>146</v>
      </c>
      <c r="P1632" s="302">
        <v>796</v>
      </c>
      <c r="Q1632" s="302" t="s">
        <v>57</v>
      </c>
      <c r="R1632" s="334">
        <v>2</v>
      </c>
      <c r="S1632" s="334">
        <v>3200</v>
      </c>
      <c r="T1632" s="107">
        <f t="shared" si="163"/>
        <v>6400</v>
      </c>
      <c r="U1632" s="107">
        <f t="shared" si="164"/>
        <v>7168.0000000000009</v>
      </c>
      <c r="V1632" s="335"/>
      <c r="W1632" s="112">
        <v>2016</v>
      </c>
      <c r="X1632" s="310"/>
    </row>
    <row r="1633" spans="1:24" s="7" customFormat="1" ht="50.1" customHeight="1">
      <c r="A1633" s="102" t="s">
        <v>5684</v>
      </c>
      <c r="B1633" s="103" t="s">
        <v>5974</v>
      </c>
      <c r="C1633" s="299" t="s">
        <v>300</v>
      </c>
      <c r="D1633" s="299" t="s">
        <v>301</v>
      </c>
      <c r="E1633" s="299" t="s">
        <v>302</v>
      </c>
      <c r="F1633" s="320" t="s">
        <v>303</v>
      </c>
      <c r="G1633" s="302" t="s">
        <v>4</v>
      </c>
      <c r="H1633" s="103">
        <v>0</v>
      </c>
      <c r="I1633" s="332">
        <v>590000000</v>
      </c>
      <c r="J1633" s="302" t="s">
        <v>5</v>
      </c>
      <c r="K1633" s="302" t="s">
        <v>305</v>
      </c>
      <c r="L1633" s="302" t="s">
        <v>67</v>
      </c>
      <c r="M1633" s="333" t="s">
        <v>144</v>
      </c>
      <c r="N1633" s="302" t="s">
        <v>145</v>
      </c>
      <c r="O1633" s="302" t="s">
        <v>146</v>
      </c>
      <c r="P1633" s="302">
        <v>796</v>
      </c>
      <c r="Q1633" s="302" t="s">
        <v>57</v>
      </c>
      <c r="R1633" s="334">
        <v>10</v>
      </c>
      <c r="S1633" s="334">
        <v>1100</v>
      </c>
      <c r="T1633" s="107">
        <f t="shared" si="163"/>
        <v>11000</v>
      </c>
      <c r="U1633" s="107">
        <f t="shared" si="164"/>
        <v>12320.000000000002</v>
      </c>
      <c r="V1633" s="335"/>
      <c r="W1633" s="112">
        <v>2016</v>
      </c>
      <c r="X1633" s="310"/>
    </row>
    <row r="1634" spans="1:24" s="7" customFormat="1" ht="50.1" customHeight="1">
      <c r="A1634" s="102" t="s">
        <v>5685</v>
      </c>
      <c r="B1634" s="103" t="s">
        <v>5974</v>
      </c>
      <c r="C1634" s="299" t="s">
        <v>300</v>
      </c>
      <c r="D1634" s="299" t="s">
        <v>301</v>
      </c>
      <c r="E1634" s="299" t="s">
        <v>302</v>
      </c>
      <c r="F1634" s="320" t="s">
        <v>306</v>
      </c>
      <c r="G1634" s="302" t="s">
        <v>4</v>
      </c>
      <c r="H1634" s="103">
        <v>0</v>
      </c>
      <c r="I1634" s="332">
        <v>590000000</v>
      </c>
      <c r="J1634" s="302" t="s">
        <v>5</v>
      </c>
      <c r="K1634" s="302" t="s">
        <v>4227</v>
      </c>
      <c r="L1634" s="302" t="s">
        <v>67</v>
      </c>
      <c r="M1634" s="333" t="s">
        <v>144</v>
      </c>
      <c r="N1634" s="302" t="s">
        <v>145</v>
      </c>
      <c r="O1634" s="302" t="s">
        <v>146</v>
      </c>
      <c r="P1634" s="302">
        <v>796</v>
      </c>
      <c r="Q1634" s="302" t="s">
        <v>57</v>
      </c>
      <c r="R1634" s="334">
        <v>50</v>
      </c>
      <c r="S1634" s="334">
        <v>1350</v>
      </c>
      <c r="T1634" s="107">
        <f t="shared" si="163"/>
        <v>67500</v>
      </c>
      <c r="U1634" s="107">
        <f t="shared" si="164"/>
        <v>75600</v>
      </c>
      <c r="V1634" s="335"/>
      <c r="W1634" s="112">
        <v>2016</v>
      </c>
      <c r="X1634" s="310"/>
    </row>
    <row r="1635" spans="1:24" s="7" customFormat="1" ht="50.1" customHeight="1">
      <c r="A1635" s="102" t="s">
        <v>5686</v>
      </c>
      <c r="B1635" s="103" t="s">
        <v>5974</v>
      </c>
      <c r="C1635" s="299" t="s">
        <v>300</v>
      </c>
      <c r="D1635" s="299" t="s">
        <v>301</v>
      </c>
      <c r="E1635" s="299" t="s">
        <v>302</v>
      </c>
      <c r="F1635" s="320" t="s">
        <v>306</v>
      </c>
      <c r="G1635" s="302" t="s">
        <v>4</v>
      </c>
      <c r="H1635" s="103">
        <v>0</v>
      </c>
      <c r="I1635" s="332">
        <v>590000000</v>
      </c>
      <c r="J1635" s="302" t="s">
        <v>5</v>
      </c>
      <c r="K1635" s="302" t="s">
        <v>304</v>
      </c>
      <c r="L1635" s="302" t="s">
        <v>67</v>
      </c>
      <c r="M1635" s="333" t="s">
        <v>144</v>
      </c>
      <c r="N1635" s="302" t="s">
        <v>145</v>
      </c>
      <c r="O1635" s="302" t="s">
        <v>146</v>
      </c>
      <c r="P1635" s="302">
        <v>796</v>
      </c>
      <c r="Q1635" s="302" t="s">
        <v>57</v>
      </c>
      <c r="R1635" s="334">
        <v>2</v>
      </c>
      <c r="S1635" s="334">
        <v>4500</v>
      </c>
      <c r="T1635" s="107">
        <f t="shared" si="163"/>
        <v>9000</v>
      </c>
      <c r="U1635" s="107">
        <f t="shared" si="164"/>
        <v>10080.000000000002</v>
      </c>
      <c r="V1635" s="335"/>
      <c r="W1635" s="112">
        <v>2016</v>
      </c>
      <c r="X1635" s="310"/>
    </row>
    <row r="1636" spans="1:24" s="7" customFormat="1" ht="50.1" customHeight="1">
      <c r="A1636" s="102" t="s">
        <v>5687</v>
      </c>
      <c r="B1636" s="103" t="s">
        <v>5974</v>
      </c>
      <c r="C1636" s="299" t="s">
        <v>300</v>
      </c>
      <c r="D1636" s="299" t="s">
        <v>301</v>
      </c>
      <c r="E1636" s="299" t="s">
        <v>302</v>
      </c>
      <c r="F1636" s="320" t="s">
        <v>306</v>
      </c>
      <c r="G1636" s="302" t="s">
        <v>4</v>
      </c>
      <c r="H1636" s="103">
        <v>0</v>
      </c>
      <c r="I1636" s="332">
        <v>590000000</v>
      </c>
      <c r="J1636" s="302" t="s">
        <v>5</v>
      </c>
      <c r="K1636" s="302" t="s">
        <v>307</v>
      </c>
      <c r="L1636" s="302" t="s">
        <v>67</v>
      </c>
      <c r="M1636" s="333" t="s">
        <v>144</v>
      </c>
      <c r="N1636" s="302" t="s">
        <v>145</v>
      </c>
      <c r="O1636" s="302" t="s">
        <v>146</v>
      </c>
      <c r="P1636" s="302">
        <v>796</v>
      </c>
      <c r="Q1636" s="302" t="s">
        <v>57</v>
      </c>
      <c r="R1636" s="334">
        <v>10</v>
      </c>
      <c r="S1636" s="334">
        <v>1450</v>
      </c>
      <c r="T1636" s="107">
        <f t="shared" ref="T1636:T1712" si="166">R1636*S1636</f>
        <v>14500</v>
      </c>
      <c r="U1636" s="107">
        <f t="shared" ref="U1636:U1712" si="167">T1636*1.12</f>
        <v>16240.000000000002</v>
      </c>
      <c r="V1636" s="335"/>
      <c r="W1636" s="112">
        <v>2016</v>
      </c>
      <c r="X1636" s="310"/>
    </row>
    <row r="1637" spans="1:24" s="7" customFormat="1" ht="50.1" customHeight="1">
      <c r="A1637" s="102" t="s">
        <v>5688</v>
      </c>
      <c r="B1637" s="103" t="s">
        <v>5974</v>
      </c>
      <c r="C1637" s="299" t="s">
        <v>300</v>
      </c>
      <c r="D1637" s="299" t="s">
        <v>301</v>
      </c>
      <c r="E1637" s="299" t="s">
        <v>302</v>
      </c>
      <c r="F1637" s="320" t="s">
        <v>306</v>
      </c>
      <c r="G1637" s="302" t="s">
        <v>4</v>
      </c>
      <c r="H1637" s="103">
        <v>0</v>
      </c>
      <c r="I1637" s="332">
        <v>590000000</v>
      </c>
      <c r="J1637" s="302" t="s">
        <v>5</v>
      </c>
      <c r="K1637" s="302" t="s">
        <v>308</v>
      </c>
      <c r="L1637" s="302" t="s">
        <v>67</v>
      </c>
      <c r="M1637" s="333" t="s">
        <v>144</v>
      </c>
      <c r="N1637" s="302" t="s">
        <v>145</v>
      </c>
      <c r="O1637" s="302" t="s">
        <v>146</v>
      </c>
      <c r="P1637" s="302">
        <v>796</v>
      </c>
      <c r="Q1637" s="302" t="s">
        <v>57</v>
      </c>
      <c r="R1637" s="334">
        <v>2</v>
      </c>
      <c r="S1637" s="334">
        <v>6500</v>
      </c>
      <c r="T1637" s="107">
        <f t="shared" si="166"/>
        <v>13000</v>
      </c>
      <c r="U1637" s="107">
        <f t="shared" si="167"/>
        <v>14560.000000000002</v>
      </c>
      <c r="V1637" s="335"/>
      <c r="W1637" s="112">
        <v>2016</v>
      </c>
      <c r="X1637" s="310"/>
    </row>
    <row r="1638" spans="1:24" s="7" customFormat="1" ht="50.1" customHeight="1">
      <c r="A1638" s="102" t="s">
        <v>5689</v>
      </c>
      <c r="B1638" s="103" t="s">
        <v>5974</v>
      </c>
      <c r="C1638" s="299" t="s">
        <v>300</v>
      </c>
      <c r="D1638" s="299" t="s">
        <v>301</v>
      </c>
      <c r="E1638" s="299" t="s">
        <v>302</v>
      </c>
      <c r="F1638" s="320" t="s">
        <v>306</v>
      </c>
      <c r="G1638" s="302" t="s">
        <v>4</v>
      </c>
      <c r="H1638" s="103">
        <v>0</v>
      </c>
      <c r="I1638" s="332">
        <v>590000000</v>
      </c>
      <c r="J1638" s="302" t="s">
        <v>5</v>
      </c>
      <c r="K1638" s="302" t="s">
        <v>304</v>
      </c>
      <c r="L1638" s="302" t="s">
        <v>67</v>
      </c>
      <c r="M1638" s="333" t="s">
        <v>144</v>
      </c>
      <c r="N1638" s="302" t="s">
        <v>145</v>
      </c>
      <c r="O1638" s="302" t="s">
        <v>146</v>
      </c>
      <c r="P1638" s="302">
        <v>796</v>
      </c>
      <c r="Q1638" s="302" t="s">
        <v>57</v>
      </c>
      <c r="R1638" s="334">
        <v>2</v>
      </c>
      <c r="S1638" s="334">
        <v>9500</v>
      </c>
      <c r="T1638" s="107">
        <f t="shared" si="166"/>
        <v>19000</v>
      </c>
      <c r="U1638" s="107">
        <f t="shared" si="167"/>
        <v>21280.000000000004</v>
      </c>
      <c r="V1638" s="335"/>
      <c r="W1638" s="112">
        <v>2016</v>
      </c>
      <c r="X1638" s="310"/>
    </row>
    <row r="1639" spans="1:24" s="7" customFormat="1" ht="50.1" customHeight="1">
      <c r="A1639" s="102" t="s">
        <v>5690</v>
      </c>
      <c r="B1639" s="103" t="s">
        <v>5974</v>
      </c>
      <c r="C1639" s="299" t="s">
        <v>300</v>
      </c>
      <c r="D1639" s="299" t="s">
        <v>301</v>
      </c>
      <c r="E1639" s="299" t="s">
        <v>302</v>
      </c>
      <c r="F1639" s="320" t="s">
        <v>306</v>
      </c>
      <c r="G1639" s="302" t="s">
        <v>4</v>
      </c>
      <c r="H1639" s="103">
        <v>0</v>
      </c>
      <c r="I1639" s="332">
        <v>590000000</v>
      </c>
      <c r="J1639" s="302" t="s">
        <v>5</v>
      </c>
      <c r="K1639" s="302" t="s">
        <v>309</v>
      </c>
      <c r="L1639" s="302" t="s">
        <v>67</v>
      </c>
      <c r="M1639" s="333" t="s">
        <v>144</v>
      </c>
      <c r="N1639" s="302" t="s">
        <v>145</v>
      </c>
      <c r="O1639" s="302" t="s">
        <v>146</v>
      </c>
      <c r="P1639" s="302">
        <v>796</v>
      </c>
      <c r="Q1639" s="302" t="s">
        <v>57</v>
      </c>
      <c r="R1639" s="334">
        <v>4</v>
      </c>
      <c r="S1639" s="334">
        <v>1400</v>
      </c>
      <c r="T1639" s="107">
        <f t="shared" si="166"/>
        <v>5600</v>
      </c>
      <c r="U1639" s="107">
        <f t="shared" si="167"/>
        <v>6272.0000000000009</v>
      </c>
      <c r="V1639" s="335"/>
      <c r="W1639" s="112">
        <v>2016</v>
      </c>
      <c r="X1639" s="310"/>
    </row>
    <row r="1640" spans="1:24" ht="50.1" customHeight="1">
      <c r="A1640" s="64" t="s">
        <v>5691</v>
      </c>
      <c r="B1640" s="220" t="s">
        <v>5974</v>
      </c>
      <c r="C1640" s="221" t="s">
        <v>2194</v>
      </c>
      <c r="D1640" s="221" t="s">
        <v>2195</v>
      </c>
      <c r="E1640" s="221" t="s">
        <v>2196</v>
      </c>
      <c r="F1640" s="221" t="s">
        <v>2197</v>
      </c>
      <c r="G1640" s="220" t="s">
        <v>631</v>
      </c>
      <c r="H1640" s="220">
        <v>87.5</v>
      </c>
      <c r="I1640" s="427">
        <v>590000000</v>
      </c>
      <c r="J1640" s="70" t="s">
        <v>5</v>
      </c>
      <c r="K1640" s="70" t="s">
        <v>8812</v>
      </c>
      <c r="L1640" s="70" t="s">
        <v>5</v>
      </c>
      <c r="M1640" s="70" t="s">
        <v>54</v>
      </c>
      <c r="N1640" s="70" t="s">
        <v>8813</v>
      </c>
      <c r="O1640" s="445" t="s">
        <v>1946</v>
      </c>
      <c r="P1640" s="222">
        <v>796</v>
      </c>
      <c r="Q1640" s="220" t="s">
        <v>57</v>
      </c>
      <c r="R1640" s="510">
        <v>120</v>
      </c>
      <c r="S1640" s="510">
        <v>2407.5</v>
      </c>
      <c r="T1640" s="510">
        <v>0</v>
      </c>
      <c r="U1640" s="510">
        <f>T1640*1.12</f>
        <v>0</v>
      </c>
      <c r="V1640" s="556" t="s">
        <v>777</v>
      </c>
      <c r="W1640" s="513">
        <v>2016</v>
      </c>
      <c r="X1640" s="70" t="s">
        <v>8814</v>
      </c>
    </row>
    <row r="1641" spans="1:24" ht="50.1" customHeight="1">
      <c r="A1641" s="64" t="s">
        <v>8818</v>
      </c>
      <c r="B1641" s="220" t="s">
        <v>5974</v>
      </c>
      <c r="C1641" s="221" t="s">
        <v>2194</v>
      </c>
      <c r="D1641" s="221" t="s">
        <v>2195</v>
      </c>
      <c r="E1641" s="221" t="s">
        <v>2196</v>
      </c>
      <c r="F1641" s="221" t="s">
        <v>2197</v>
      </c>
      <c r="G1641" s="220" t="s">
        <v>4</v>
      </c>
      <c r="H1641" s="220">
        <v>50</v>
      </c>
      <c r="I1641" s="427">
        <v>590000000</v>
      </c>
      <c r="J1641" s="70" t="s">
        <v>5</v>
      </c>
      <c r="K1641" s="70" t="s">
        <v>78</v>
      </c>
      <c r="L1641" s="70" t="s">
        <v>5</v>
      </c>
      <c r="M1641" s="70" t="s">
        <v>54</v>
      </c>
      <c r="N1641" s="70" t="s">
        <v>8817</v>
      </c>
      <c r="O1641" s="445" t="s">
        <v>1946</v>
      </c>
      <c r="P1641" s="222">
        <v>796</v>
      </c>
      <c r="Q1641" s="220" t="s">
        <v>57</v>
      </c>
      <c r="R1641" s="510">
        <v>139</v>
      </c>
      <c r="S1641" s="510">
        <v>2500</v>
      </c>
      <c r="T1641" s="510">
        <f>R1641*S1641</f>
        <v>347500</v>
      </c>
      <c r="U1641" s="510">
        <f>T1641*1.12</f>
        <v>389200.00000000006</v>
      </c>
      <c r="V1641" s="220"/>
      <c r="W1641" s="513">
        <v>2016</v>
      </c>
      <c r="X1641" s="70"/>
    </row>
    <row r="1642" spans="1:24" ht="50.1" customHeight="1">
      <c r="A1642" s="64" t="s">
        <v>5692</v>
      </c>
      <c r="B1642" s="220" t="s">
        <v>5974</v>
      </c>
      <c r="C1642" s="221" t="s">
        <v>2198</v>
      </c>
      <c r="D1642" s="221" t="s">
        <v>2195</v>
      </c>
      <c r="E1642" s="221" t="s">
        <v>2199</v>
      </c>
      <c r="F1642" s="221" t="s">
        <v>2200</v>
      </c>
      <c r="G1642" s="220" t="s">
        <v>631</v>
      </c>
      <c r="H1642" s="70">
        <v>90.5</v>
      </c>
      <c r="I1642" s="427">
        <v>590000000</v>
      </c>
      <c r="J1642" s="70" t="s">
        <v>5</v>
      </c>
      <c r="K1642" s="70" t="s">
        <v>8812</v>
      </c>
      <c r="L1642" s="70" t="s">
        <v>5</v>
      </c>
      <c r="M1642" s="70" t="s">
        <v>54</v>
      </c>
      <c r="N1642" s="70" t="s">
        <v>8813</v>
      </c>
      <c r="O1642" s="445" t="s">
        <v>1946</v>
      </c>
      <c r="P1642" s="222">
        <v>796</v>
      </c>
      <c r="Q1642" s="220" t="s">
        <v>57</v>
      </c>
      <c r="R1642" s="510">
        <v>35</v>
      </c>
      <c r="S1642" s="510">
        <v>2408</v>
      </c>
      <c r="T1642" s="510">
        <v>0</v>
      </c>
      <c r="U1642" s="510">
        <f>T1642*1.12</f>
        <v>0</v>
      </c>
      <c r="V1642" s="556" t="s">
        <v>777</v>
      </c>
      <c r="W1642" s="513">
        <v>2016</v>
      </c>
      <c r="X1642" s="70" t="s">
        <v>8814</v>
      </c>
    </row>
    <row r="1643" spans="1:24" ht="50.1" customHeight="1">
      <c r="A1643" s="64" t="s">
        <v>8819</v>
      </c>
      <c r="B1643" s="220" t="s">
        <v>5974</v>
      </c>
      <c r="C1643" s="221" t="s">
        <v>2198</v>
      </c>
      <c r="D1643" s="221" t="s">
        <v>2195</v>
      </c>
      <c r="E1643" s="221" t="s">
        <v>2199</v>
      </c>
      <c r="F1643" s="221" t="s">
        <v>2200</v>
      </c>
      <c r="G1643" s="220" t="s">
        <v>4</v>
      </c>
      <c r="H1643" s="70">
        <v>50</v>
      </c>
      <c r="I1643" s="427">
        <v>590000000</v>
      </c>
      <c r="J1643" s="70" t="s">
        <v>5</v>
      </c>
      <c r="K1643" s="70" t="s">
        <v>78</v>
      </c>
      <c r="L1643" s="70" t="s">
        <v>5</v>
      </c>
      <c r="M1643" s="70" t="s">
        <v>54</v>
      </c>
      <c r="N1643" s="70" t="s">
        <v>8817</v>
      </c>
      <c r="O1643" s="445" t="s">
        <v>1946</v>
      </c>
      <c r="P1643" s="222">
        <v>796</v>
      </c>
      <c r="Q1643" s="220" t="s">
        <v>57</v>
      </c>
      <c r="R1643" s="510">
        <v>41</v>
      </c>
      <c r="S1643" s="510">
        <v>2500</v>
      </c>
      <c r="T1643" s="510">
        <f>R1643*S1643</f>
        <v>102500</v>
      </c>
      <c r="U1643" s="510">
        <f>T1643*1.12</f>
        <v>114800.00000000001</v>
      </c>
      <c r="V1643" s="220"/>
      <c r="W1643" s="513">
        <v>2016</v>
      </c>
      <c r="X1643" s="657"/>
    </row>
    <row r="1644" spans="1:24" s="7" customFormat="1" ht="50.1" customHeight="1">
      <c r="A1644" s="102" t="s">
        <v>5693</v>
      </c>
      <c r="B1644" s="103" t="s">
        <v>5974</v>
      </c>
      <c r="C1644" s="299" t="s">
        <v>2583</v>
      </c>
      <c r="D1644" s="344" t="s">
        <v>2584</v>
      </c>
      <c r="E1644" s="345" t="s">
        <v>2585</v>
      </c>
      <c r="F1644" s="311"/>
      <c r="G1644" s="310" t="s">
        <v>4</v>
      </c>
      <c r="H1644" s="103">
        <v>0</v>
      </c>
      <c r="I1644" s="328">
        <v>590000000</v>
      </c>
      <c r="J1644" s="302" t="s">
        <v>5</v>
      </c>
      <c r="K1644" s="329" t="s">
        <v>610</v>
      </c>
      <c r="L1644" s="301" t="s">
        <v>5</v>
      </c>
      <c r="M1644" s="310" t="s">
        <v>54</v>
      </c>
      <c r="N1644" s="310" t="s">
        <v>2398</v>
      </c>
      <c r="O1644" s="328" t="s">
        <v>1946</v>
      </c>
      <c r="P1644" s="310">
        <v>166</v>
      </c>
      <c r="Q1644" s="310" t="s">
        <v>2372</v>
      </c>
      <c r="R1644" s="330">
        <v>800</v>
      </c>
      <c r="S1644" s="346">
        <v>493</v>
      </c>
      <c r="T1644" s="107">
        <f t="shared" si="166"/>
        <v>394400</v>
      </c>
      <c r="U1644" s="107">
        <f t="shared" si="167"/>
        <v>441728.00000000006</v>
      </c>
      <c r="V1644" s="347"/>
      <c r="W1644" s="112">
        <v>2016</v>
      </c>
      <c r="X1644" s="310"/>
    </row>
    <row r="1645" spans="1:24" s="7" customFormat="1" ht="50.1" customHeight="1">
      <c r="A1645" s="102" t="s">
        <v>5694</v>
      </c>
      <c r="B1645" s="103" t="s">
        <v>5974</v>
      </c>
      <c r="C1645" s="299" t="s">
        <v>2586</v>
      </c>
      <c r="D1645" s="344" t="s">
        <v>2587</v>
      </c>
      <c r="E1645" s="348" t="s">
        <v>2588</v>
      </c>
      <c r="F1645" s="311" t="s">
        <v>2589</v>
      </c>
      <c r="G1645" s="310" t="s">
        <v>4</v>
      </c>
      <c r="H1645" s="103">
        <v>0</v>
      </c>
      <c r="I1645" s="328">
        <v>590000000</v>
      </c>
      <c r="J1645" s="302" t="s">
        <v>5</v>
      </c>
      <c r="K1645" s="329" t="s">
        <v>610</v>
      </c>
      <c r="L1645" s="301" t="s">
        <v>5</v>
      </c>
      <c r="M1645" s="310" t="s">
        <v>54</v>
      </c>
      <c r="N1645" s="310" t="s">
        <v>2371</v>
      </c>
      <c r="O1645" s="328" t="s">
        <v>1946</v>
      </c>
      <c r="P1645" s="310">
        <v>166</v>
      </c>
      <c r="Q1645" s="310" t="s">
        <v>2372</v>
      </c>
      <c r="R1645" s="330">
        <v>400</v>
      </c>
      <c r="S1645" s="346">
        <v>982</v>
      </c>
      <c r="T1645" s="107">
        <f t="shared" si="166"/>
        <v>392800</v>
      </c>
      <c r="U1645" s="107">
        <f t="shared" si="167"/>
        <v>439936.00000000006</v>
      </c>
      <c r="V1645" s="347"/>
      <c r="W1645" s="112">
        <v>2016</v>
      </c>
      <c r="X1645" s="310"/>
    </row>
    <row r="1646" spans="1:24" s="7" customFormat="1" ht="50.1" customHeight="1">
      <c r="A1646" s="102" t="s">
        <v>5695</v>
      </c>
      <c r="B1646" s="103" t="s">
        <v>5974</v>
      </c>
      <c r="C1646" s="299" t="s">
        <v>2534</v>
      </c>
      <c r="D1646" s="299" t="s">
        <v>2535</v>
      </c>
      <c r="E1646" s="310" t="s">
        <v>2536</v>
      </c>
      <c r="F1646" s="349"/>
      <c r="G1646" s="350" t="s">
        <v>4</v>
      </c>
      <c r="H1646" s="103">
        <v>0</v>
      </c>
      <c r="I1646" s="328">
        <v>590000000</v>
      </c>
      <c r="J1646" s="302" t="s">
        <v>5</v>
      </c>
      <c r="K1646" s="329" t="s">
        <v>610</v>
      </c>
      <c r="L1646" s="301" t="s">
        <v>5</v>
      </c>
      <c r="M1646" s="310" t="s">
        <v>54</v>
      </c>
      <c r="N1646" s="350" t="s">
        <v>2537</v>
      </c>
      <c r="O1646" s="328" t="s">
        <v>1946</v>
      </c>
      <c r="P1646" s="350">
        <v>872</v>
      </c>
      <c r="Q1646" s="310" t="s">
        <v>2538</v>
      </c>
      <c r="R1646" s="330">
        <v>3</v>
      </c>
      <c r="S1646" s="310">
        <v>875</v>
      </c>
      <c r="T1646" s="107">
        <f t="shared" si="166"/>
        <v>2625</v>
      </c>
      <c r="U1646" s="107">
        <f t="shared" si="167"/>
        <v>2940.0000000000005</v>
      </c>
      <c r="V1646" s="347"/>
      <c r="W1646" s="112">
        <v>2016</v>
      </c>
      <c r="X1646" s="310"/>
    </row>
    <row r="1647" spans="1:24" s="7" customFormat="1" ht="50.1" customHeight="1">
      <c r="A1647" s="102" t="s">
        <v>5696</v>
      </c>
      <c r="B1647" s="103" t="s">
        <v>5974</v>
      </c>
      <c r="C1647" s="299" t="s">
        <v>2215</v>
      </c>
      <c r="D1647" s="299" t="s">
        <v>2216</v>
      </c>
      <c r="E1647" s="299" t="s">
        <v>2217</v>
      </c>
      <c r="F1647" s="316" t="s">
        <v>2218</v>
      </c>
      <c r="G1647" s="299" t="s">
        <v>4</v>
      </c>
      <c r="H1647" s="103">
        <v>0</v>
      </c>
      <c r="I1647" s="302">
        <v>590000000</v>
      </c>
      <c r="J1647" s="302" t="s">
        <v>5</v>
      </c>
      <c r="K1647" s="299" t="s">
        <v>2160</v>
      </c>
      <c r="L1647" s="302" t="s">
        <v>67</v>
      </c>
      <c r="M1647" s="299" t="s">
        <v>54</v>
      </c>
      <c r="N1647" s="299" t="s">
        <v>2219</v>
      </c>
      <c r="O1647" s="299" t="s">
        <v>1946</v>
      </c>
      <c r="P1647" s="302">
        <v>166</v>
      </c>
      <c r="Q1647" s="299" t="s">
        <v>1204</v>
      </c>
      <c r="R1647" s="317">
        <v>200</v>
      </c>
      <c r="S1647" s="317">
        <v>256.8</v>
      </c>
      <c r="T1647" s="107">
        <f t="shared" si="166"/>
        <v>51360</v>
      </c>
      <c r="U1647" s="107">
        <f t="shared" si="167"/>
        <v>57523.200000000004</v>
      </c>
      <c r="V1647" s="318"/>
      <c r="W1647" s="112">
        <v>2016</v>
      </c>
      <c r="X1647" s="310"/>
    </row>
    <row r="1648" spans="1:24" s="7" customFormat="1" ht="50.1" customHeight="1">
      <c r="A1648" s="102" t="s">
        <v>5697</v>
      </c>
      <c r="B1648" s="103" t="s">
        <v>5974</v>
      </c>
      <c r="C1648" s="310" t="s">
        <v>3684</v>
      </c>
      <c r="D1648" s="299" t="s">
        <v>3685</v>
      </c>
      <c r="E1648" s="310" t="s">
        <v>3686</v>
      </c>
      <c r="F1648" s="311" t="s">
        <v>3687</v>
      </c>
      <c r="G1648" s="312" t="s">
        <v>4</v>
      </c>
      <c r="H1648" s="103">
        <v>0</v>
      </c>
      <c r="I1648" s="312" t="s">
        <v>13</v>
      </c>
      <c r="J1648" s="301" t="s">
        <v>5</v>
      </c>
      <c r="K1648" s="301" t="s">
        <v>143</v>
      </c>
      <c r="L1648" s="301" t="s">
        <v>2932</v>
      </c>
      <c r="M1648" s="312" t="s">
        <v>144</v>
      </c>
      <c r="N1648" s="301" t="s">
        <v>2942</v>
      </c>
      <c r="O1648" s="301" t="s">
        <v>146</v>
      </c>
      <c r="P1648" s="301">
        <v>778</v>
      </c>
      <c r="Q1648" s="301" t="s">
        <v>2393</v>
      </c>
      <c r="R1648" s="310">
        <v>5</v>
      </c>
      <c r="S1648" s="313">
        <v>120</v>
      </c>
      <c r="T1648" s="107">
        <f t="shared" si="166"/>
        <v>600</v>
      </c>
      <c r="U1648" s="107">
        <f t="shared" si="167"/>
        <v>672.00000000000011</v>
      </c>
      <c r="V1648" s="314"/>
      <c r="W1648" s="112">
        <v>2016</v>
      </c>
      <c r="X1648" s="315"/>
    </row>
    <row r="1649" spans="1:44" s="7" customFormat="1" ht="50.1" customHeight="1">
      <c r="A1649" s="102" t="s">
        <v>5698</v>
      </c>
      <c r="B1649" s="103" t="s">
        <v>5974</v>
      </c>
      <c r="C1649" s="310" t="s">
        <v>3684</v>
      </c>
      <c r="D1649" s="299" t="s">
        <v>3685</v>
      </c>
      <c r="E1649" s="310" t="s">
        <v>3686</v>
      </c>
      <c r="F1649" s="311" t="s">
        <v>3688</v>
      </c>
      <c r="G1649" s="312" t="s">
        <v>4</v>
      </c>
      <c r="H1649" s="103">
        <v>0</v>
      </c>
      <c r="I1649" s="312" t="s">
        <v>13</v>
      </c>
      <c r="J1649" s="301" t="s">
        <v>5</v>
      </c>
      <c r="K1649" s="301" t="s">
        <v>143</v>
      </c>
      <c r="L1649" s="301" t="s">
        <v>2932</v>
      </c>
      <c r="M1649" s="312" t="s">
        <v>144</v>
      </c>
      <c r="N1649" s="301" t="s">
        <v>2942</v>
      </c>
      <c r="O1649" s="301" t="s">
        <v>146</v>
      </c>
      <c r="P1649" s="301">
        <v>778</v>
      </c>
      <c r="Q1649" s="301" t="s">
        <v>2393</v>
      </c>
      <c r="R1649" s="310">
        <v>5</v>
      </c>
      <c r="S1649" s="313">
        <v>120</v>
      </c>
      <c r="T1649" s="107">
        <f t="shared" si="166"/>
        <v>600</v>
      </c>
      <c r="U1649" s="107">
        <f t="shared" si="167"/>
        <v>672.00000000000011</v>
      </c>
      <c r="V1649" s="314"/>
      <c r="W1649" s="112">
        <v>2016</v>
      </c>
      <c r="X1649" s="315"/>
    </row>
    <row r="1650" spans="1:44" s="7" customFormat="1" ht="50.1" customHeight="1">
      <c r="A1650" s="102" t="s">
        <v>5699</v>
      </c>
      <c r="B1650" s="103" t="s">
        <v>5974</v>
      </c>
      <c r="C1650" s="310" t="s">
        <v>3684</v>
      </c>
      <c r="D1650" s="299" t="s">
        <v>3685</v>
      </c>
      <c r="E1650" s="310" t="s">
        <v>3686</v>
      </c>
      <c r="F1650" s="311" t="s">
        <v>3689</v>
      </c>
      <c r="G1650" s="312" t="s">
        <v>4</v>
      </c>
      <c r="H1650" s="103">
        <v>0</v>
      </c>
      <c r="I1650" s="312" t="s">
        <v>13</v>
      </c>
      <c r="J1650" s="301" t="s">
        <v>5</v>
      </c>
      <c r="K1650" s="301" t="s">
        <v>143</v>
      </c>
      <c r="L1650" s="301" t="s">
        <v>2932</v>
      </c>
      <c r="M1650" s="312" t="s">
        <v>144</v>
      </c>
      <c r="N1650" s="301" t="s">
        <v>2942</v>
      </c>
      <c r="O1650" s="301" t="s">
        <v>146</v>
      </c>
      <c r="P1650" s="301">
        <v>778</v>
      </c>
      <c r="Q1650" s="301" t="s">
        <v>2393</v>
      </c>
      <c r="R1650" s="310">
        <v>5</v>
      </c>
      <c r="S1650" s="313">
        <v>225</v>
      </c>
      <c r="T1650" s="107">
        <f t="shared" si="166"/>
        <v>1125</v>
      </c>
      <c r="U1650" s="107">
        <f t="shared" si="167"/>
        <v>1260.0000000000002</v>
      </c>
      <c r="V1650" s="314"/>
      <c r="W1650" s="112">
        <v>2016</v>
      </c>
      <c r="X1650" s="315"/>
    </row>
    <row r="1651" spans="1:44" s="7" customFormat="1" ht="50.1" customHeight="1">
      <c r="A1651" s="102" t="s">
        <v>5700</v>
      </c>
      <c r="B1651" s="103" t="s">
        <v>5974</v>
      </c>
      <c r="C1651" s="310" t="s">
        <v>3684</v>
      </c>
      <c r="D1651" s="299" t="s">
        <v>3685</v>
      </c>
      <c r="E1651" s="310" t="s">
        <v>3686</v>
      </c>
      <c r="F1651" s="311" t="s">
        <v>3690</v>
      </c>
      <c r="G1651" s="312" t="s">
        <v>4</v>
      </c>
      <c r="H1651" s="103">
        <v>0</v>
      </c>
      <c r="I1651" s="312" t="s">
        <v>13</v>
      </c>
      <c r="J1651" s="301" t="s">
        <v>5</v>
      </c>
      <c r="K1651" s="301" t="s">
        <v>143</v>
      </c>
      <c r="L1651" s="301" t="s">
        <v>2932</v>
      </c>
      <c r="M1651" s="312" t="s">
        <v>144</v>
      </c>
      <c r="N1651" s="301" t="s">
        <v>2942</v>
      </c>
      <c r="O1651" s="301" t="s">
        <v>146</v>
      </c>
      <c r="P1651" s="301">
        <v>778</v>
      </c>
      <c r="Q1651" s="301" t="s">
        <v>2393</v>
      </c>
      <c r="R1651" s="310">
        <v>5</v>
      </c>
      <c r="S1651" s="313">
        <v>480</v>
      </c>
      <c r="T1651" s="107">
        <f t="shared" si="166"/>
        <v>2400</v>
      </c>
      <c r="U1651" s="107">
        <f t="shared" si="167"/>
        <v>2688.0000000000005</v>
      </c>
      <c r="V1651" s="314"/>
      <c r="W1651" s="112">
        <v>2016</v>
      </c>
      <c r="X1651" s="315"/>
    </row>
    <row r="1652" spans="1:44" s="7" customFormat="1" ht="50.1" customHeight="1">
      <c r="A1652" s="102" t="s">
        <v>5701</v>
      </c>
      <c r="B1652" s="103" t="s">
        <v>5974</v>
      </c>
      <c r="C1652" s="310" t="s">
        <v>3684</v>
      </c>
      <c r="D1652" s="299" t="s">
        <v>3685</v>
      </c>
      <c r="E1652" s="310" t="s">
        <v>3686</v>
      </c>
      <c r="F1652" s="311" t="s">
        <v>3691</v>
      </c>
      <c r="G1652" s="312" t="s">
        <v>4</v>
      </c>
      <c r="H1652" s="103">
        <v>0</v>
      </c>
      <c r="I1652" s="312" t="s">
        <v>13</v>
      </c>
      <c r="J1652" s="301" t="s">
        <v>5</v>
      </c>
      <c r="K1652" s="301" t="s">
        <v>143</v>
      </c>
      <c r="L1652" s="301" t="s">
        <v>2932</v>
      </c>
      <c r="M1652" s="312" t="s">
        <v>144</v>
      </c>
      <c r="N1652" s="301" t="s">
        <v>2942</v>
      </c>
      <c r="O1652" s="301" t="s">
        <v>146</v>
      </c>
      <c r="P1652" s="301">
        <v>778</v>
      </c>
      <c r="Q1652" s="301" t="s">
        <v>2393</v>
      </c>
      <c r="R1652" s="310">
        <v>3</v>
      </c>
      <c r="S1652" s="313">
        <v>1450</v>
      </c>
      <c r="T1652" s="107">
        <f t="shared" si="166"/>
        <v>4350</v>
      </c>
      <c r="U1652" s="107">
        <f t="shared" si="167"/>
        <v>4872.0000000000009</v>
      </c>
      <c r="V1652" s="314"/>
      <c r="W1652" s="112">
        <v>2016</v>
      </c>
      <c r="X1652" s="315"/>
    </row>
    <row r="1653" spans="1:44" s="7" customFormat="1" ht="50.1" customHeight="1">
      <c r="A1653" s="102" t="s">
        <v>5702</v>
      </c>
      <c r="B1653" s="103" t="s">
        <v>5974</v>
      </c>
      <c r="C1653" s="310" t="s">
        <v>3684</v>
      </c>
      <c r="D1653" s="299" t="s">
        <v>3685</v>
      </c>
      <c r="E1653" s="310" t="s">
        <v>3686</v>
      </c>
      <c r="F1653" s="311" t="s">
        <v>3692</v>
      </c>
      <c r="G1653" s="312" t="s">
        <v>4</v>
      </c>
      <c r="H1653" s="103">
        <v>0</v>
      </c>
      <c r="I1653" s="312" t="s">
        <v>13</v>
      </c>
      <c r="J1653" s="301" t="s">
        <v>5</v>
      </c>
      <c r="K1653" s="301" t="s">
        <v>143</v>
      </c>
      <c r="L1653" s="301" t="s">
        <v>2932</v>
      </c>
      <c r="M1653" s="312" t="s">
        <v>144</v>
      </c>
      <c r="N1653" s="301" t="s">
        <v>2942</v>
      </c>
      <c r="O1653" s="301" t="s">
        <v>146</v>
      </c>
      <c r="P1653" s="301">
        <v>778</v>
      </c>
      <c r="Q1653" s="301" t="s">
        <v>2393</v>
      </c>
      <c r="R1653" s="310">
        <v>3</v>
      </c>
      <c r="S1653" s="313">
        <v>1605</v>
      </c>
      <c r="T1653" s="107">
        <f t="shared" si="166"/>
        <v>4815</v>
      </c>
      <c r="U1653" s="107">
        <f t="shared" si="167"/>
        <v>5392.8</v>
      </c>
      <c r="V1653" s="314"/>
      <c r="W1653" s="112">
        <v>2016</v>
      </c>
      <c r="X1653" s="315"/>
    </row>
    <row r="1654" spans="1:44" s="7" customFormat="1" ht="50.1" customHeight="1">
      <c r="A1654" s="102" t="s">
        <v>5703</v>
      </c>
      <c r="B1654" s="103" t="s">
        <v>5974</v>
      </c>
      <c r="C1654" s="310" t="s">
        <v>3693</v>
      </c>
      <c r="D1654" s="299" t="s">
        <v>3685</v>
      </c>
      <c r="E1654" s="310" t="s">
        <v>3694</v>
      </c>
      <c r="F1654" s="351" t="s">
        <v>3695</v>
      </c>
      <c r="G1654" s="312" t="s">
        <v>4</v>
      </c>
      <c r="H1654" s="103">
        <v>0</v>
      </c>
      <c r="I1654" s="312" t="s">
        <v>13</v>
      </c>
      <c r="J1654" s="301" t="s">
        <v>5</v>
      </c>
      <c r="K1654" s="301" t="s">
        <v>143</v>
      </c>
      <c r="L1654" s="301" t="s">
        <v>2932</v>
      </c>
      <c r="M1654" s="312" t="s">
        <v>144</v>
      </c>
      <c r="N1654" s="301" t="s">
        <v>2942</v>
      </c>
      <c r="O1654" s="301" t="s">
        <v>146</v>
      </c>
      <c r="P1654" s="301" t="s">
        <v>871</v>
      </c>
      <c r="Q1654" s="301" t="s">
        <v>57</v>
      </c>
      <c r="R1654" s="310">
        <v>282</v>
      </c>
      <c r="S1654" s="313">
        <v>75</v>
      </c>
      <c r="T1654" s="107">
        <f t="shared" si="166"/>
        <v>21150</v>
      </c>
      <c r="U1654" s="107">
        <f t="shared" si="167"/>
        <v>23688.000000000004</v>
      </c>
      <c r="V1654" s="314"/>
      <c r="W1654" s="112">
        <v>2016</v>
      </c>
      <c r="X1654" s="315"/>
    </row>
    <row r="1655" spans="1:44" s="7" customFormat="1" ht="50.1" customHeight="1">
      <c r="A1655" s="102" t="s">
        <v>5704</v>
      </c>
      <c r="B1655" s="103" t="s">
        <v>5974</v>
      </c>
      <c r="C1655" s="310" t="s">
        <v>3693</v>
      </c>
      <c r="D1655" s="299" t="s">
        <v>3685</v>
      </c>
      <c r="E1655" s="310" t="s">
        <v>3694</v>
      </c>
      <c r="F1655" s="311" t="s">
        <v>3696</v>
      </c>
      <c r="G1655" s="312" t="s">
        <v>4</v>
      </c>
      <c r="H1655" s="103">
        <v>0</v>
      </c>
      <c r="I1655" s="312" t="s">
        <v>13</v>
      </c>
      <c r="J1655" s="301" t="s">
        <v>5</v>
      </c>
      <c r="K1655" s="301" t="s">
        <v>143</v>
      </c>
      <c r="L1655" s="301" t="s">
        <v>2932</v>
      </c>
      <c r="M1655" s="312" t="s">
        <v>144</v>
      </c>
      <c r="N1655" s="301" t="s">
        <v>2942</v>
      </c>
      <c r="O1655" s="301" t="s">
        <v>146</v>
      </c>
      <c r="P1655" s="301" t="s">
        <v>871</v>
      </c>
      <c r="Q1655" s="301" t="s">
        <v>57</v>
      </c>
      <c r="R1655" s="310">
        <v>56</v>
      </c>
      <c r="S1655" s="313">
        <v>81</v>
      </c>
      <c r="T1655" s="107">
        <f t="shared" si="166"/>
        <v>4536</v>
      </c>
      <c r="U1655" s="107">
        <f t="shared" si="167"/>
        <v>5080.3200000000006</v>
      </c>
      <c r="V1655" s="314"/>
      <c r="W1655" s="112">
        <v>2016</v>
      </c>
      <c r="X1655" s="315"/>
    </row>
    <row r="1656" spans="1:44" s="7" customFormat="1" ht="50.1" customHeight="1">
      <c r="A1656" s="102" t="s">
        <v>5705</v>
      </c>
      <c r="B1656" s="103" t="s">
        <v>5974</v>
      </c>
      <c r="C1656" s="310" t="s">
        <v>3697</v>
      </c>
      <c r="D1656" s="299" t="s">
        <v>3685</v>
      </c>
      <c r="E1656" s="310" t="s">
        <v>3698</v>
      </c>
      <c r="F1656" s="311" t="s">
        <v>3699</v>
      </c>
      <c r="G1656" s="312" t="s">
        <v>4</v>
      </c>
      <c r="H1656" s="103">
        <v>0</v>
      </c>
      <c r="I1656" s="312" t="s">
        <v>13</v>
      </c>
      <c r="J1656" s="301" t="s">
        <v>5</v>
      </c>
      <c r="K1656" s="301" t="s">
        <v>143</v>
      </c>
      <c r="L1656" s="301" t="s">
        <v>2932</v>
      </c>
      <c r="M1656" s="312" t="s">
        <v>144</v>
      </c>
      <c r="N1656" s="301" t="s">
        <v>2942</v>
      </c>
      <c r="O1656" s="301" t="s">
        <v>146</v>
      </c>
      <c r="P1656" s="301" t="s">
        <v>871</v>
      </c>
      <c r="Q1656" s="301" t="s">
        <v>57</v>
      </c>
      <c r="R1656" s="310">
        <v>3</v>
      </c>
      <c r="S1656" s="313">
        <v>81</v>
      </c>
      <c r="T1656" s="107">
        <f t="shared" si="166"/>
        <v>243</v>
      </c>
      <c r="U1656" s="107">
        <f t="shared" si="167"/>
        <v>272.16000000000003</v>
      </c>
      <c r="V1656" s="314"/>
      <c r="W1656" s="112">
        <v>2016</v>
      </c>
      <c r="X1656" s="315"/>
    </row>
    <row r="1657" spans="1:44" s="7" customFormat="1" ht="50.1" customHeight="1">
      <c r="A1657" s="102" t="s">
        <v>5706</v>
      </c>
      <c r="B1657" s="103" t="s">
        <v>5974</v>
      </c>
      <c r="C1657" s="310" t="s">
        <v>3700</v>
      </c>
      <c r="D1657" s="299" t="s">
        <v>3685</v>
      </c>
      <c r="E1657" s="310" t="s">
        <v>3701</v>
      </c>
      <c r="F1657" s="311" t="s">
        <v>3702</v>
      </c>
      <c r="G1657" s="312" t="s">
        <v>4</v>
      </c>
      <c r="H1657" s="103">
        <v>0</v>
      </c>
      <c r="I1657" s="312" t="s">
        <v>13</v>
      </c>
      <c r="J1657" s="301" t="s">
        <v>5</v>
      </c>
      <c r="K1657" s="301" t="s">
        <v>143</v>
      </c>
      <c r="L1657" s="301" t="s">
        <v>2932</v>
      </c>
      <c r="M1657" s="312" t="s">
        <v>144</v>
      </c>
      <c r="N1657" s="301" t="s">
        <v>2942</v>
      </c>
      <c r="O1657" s="301" t="s">
        <v>146</v>
      </c>
      <c r="P1657" s="301" t="s">
        <v>871</v>
      </c>
      <c r="Q1657" s="301" t="s">
        <v>57</v>
      </c>
      <c r="R1657" s="310">
        <v>3</v>
      </c>
      <c r="S1657" s="313">
        <v>101</v>
      </c>
      <c r="T1657" s="107">
        <f t="shared" si="166"/>
        <v>303</v>
      </c>
      <c r="U1657" s="107">
        <f t="shared" si="167"/>
        <v>339.36</v>
      </c>
      <c r="V1657" s="314"/>
      <c r="W1657" s="112">
        <v>2016</v>
      </c>
      <c r="X1657" s="315"/>
    </row>
    <row r="1658" spans="1:44" s="7" customFormat="1" ht="50.1" customHeight="1">
      <c r="A1658" s="102" t="s">
        <v>5707</v>
      </c>
      <c r="B1658" s="103" t="s">
        <v>5974</v>
      </c>
      <c r="C1658" s="310" t="s">
        <v>3703</v>
      </c>
      <c r="D1658" s="299" t="s">
        <v>3685</v>
      </c>
      <c r="E1658" s="310" t="s">
        <v>3704</v>
      </c>
      <c r="F1658" s="311" t="s">
        <v>3705</v>
      </c>
      <c r="G1658" s="312" t="s">
        <v>4</v>
      </c>
      <c r="H1658" s="103">
        <v>0</v>
      </c>
      <c r="I1658" s="312" t="s">
        <v>13</v>
      </c>
      <c r="J1658" s="301" t="s">
        <v>5</v>
      </c>
      <c r="K1658" s="301" t="s">
        <v>143</v>
      </c>
      <c r="L1658" s="301" t="s">
        <v>2932</v>
      </c>
      <c r="M1658" s="312" t="s">
        <v>144</v>
      </c>
      <c r="N1658" s="301" t="s">
        <v>2942</v>
      </c>
      <c r="O1658" s="301" t="s">
        <v>146</v>
      </c>
      <c r="P1658" s="301" t="s">
        <v>871</v>
      </c>
      <c r="Q1658" s="301" t="s">
        <v>57</v>
      </c>
      <c r="R1658" s="310">
        <v>3</v>
      </c>
      <c r="S1658" s="313">
        <v>120</v>
      </c>
      <c r="T1658" s="107">
        <f t="shared" si="166"/>
        <v>360</v>
      </c>
      <c r="U1658" s="107">
        <f t="shared" si="167"/>
        <v>403.20000000000005</v>
      </c>
      <c r="V1658" s="314"/>
      <c r="W1658" s="112">
        <v>2016</v>
      </c>
      <c r="X1658" s="315"/>
    </row>
    <row r="1659" spans="1:44" s="7" customFormat="1" ht="50.1" customHeight="1">
      <c r="A1659" s="102" t="s">
        <v>5708</v>
      </c>
      <c r="B1659" s="103" t="s">
        <v>5974</v>
      </c>
      <c r="C1659" s="310" t="s">
        <v>3703</v>
      </c>
      <c r="D1659" s="299" t="s">
        <v>3685</v>
      </c>
      <c r="E1659" s="310" t="s">
        <v>3704</v>
      </c>
      <c r="F1659" s="311" t="s">
        <v>3706</v>
      </c>
      <c r="G1659" s="312" t="s">
        <v>4</v>
      </c>
      <c r="H1659" s="103">
        <v>0</v>
      </c>
      <c r="I1659" s="312" t="s">
        <v>13</v>
      </c>
      <c r="J1659" s="301" t="s">
        <v>5</v>
      </c>
      <c r="K1659" s="301" t="s">
        <v>143</v>
      </c>
      <c r="L1659" s="301" t="s">
        <v>2932</v>
      </c>
      <c r="M1659" s="312" t="s">
        <v>144</v>
      </c>
      <c r="N1659" s="301" t="s">
        <v>2942</v>
      </c>
      <c r="O1659" s="301" t="s">
        <v>146</v>
      </c>
      <c r="P1659" s="301" t="s">
        <v>871</v>
      </c>
      <c r="Q1659" s="301" t="s">
        <v>57</v>
      </c>
      <c r="R1659" s="310">
        <v>8</v>
      </c>
      <c r="S1659" s="313">
        <v>130</v>
      </c>
      <c r="T1659" s="107">
        <f t="shared" si="166"/>
        <v>1040</v>
      </c>
      <c r="U1659" s="107">
        <f t="shared" si="167"/>
        <v>1164.8000000000002</v>
      </c>
      <c r="V1659" s="314"/>
      <c r="W1659" s="112">
        <v>2016</v>
      </c>
      <c r="X1659" s="315"/>
    </row>
    <row r="1660" spans="1:44" s="29" customFormat="1" ht="50.1" customHeight="1">
      <c r="A1660" s="57" t="s">
        <v>5709</v>
      </c>
      <c r="B1660" s="103" t="s">
        <v>5974</v>
      </c>
      <c r="C1660" s="104" t="s">
        <v>3707</v>
      </c>
      <c r="D1660" s="104" t="s">
        <v>3685</v>
      </c>
      <c r="E1660" s="104" t="s">
        <v>3708</v>
      </c>
      <c r="F1660" s="316" t="s">
        <v>3709</v>
      </c>
      <c r="G1660" s="118" t="s">
        <v>4</v>
      </c>
      <c r="H1660" s="103">
        <v>0</v>
      </c>
      <c r="I1660" s="118">
        <v>590000000</v>
      </c>
      <c r="J1660" s="112" t="s">
        <v>5</v>
      </c>
      <c r="K1660" s="112" t="s">
        <v>143</v>
      </c>
      <c r="L1660" s="112" t="s">
        <v>2932</v>
      </c>
      <c r="M1660" s="118" t="s">
        <v>144</v>
      </c>
      <c r="N1660" s="112" t="s">
        <v>2942</v>
      </c>
      <c r="O1660" s="112" t="s">
        <v>146</v>
      </c>
      <c r="P1660" s="112">
        <v>796</v>
      </c>
      <c r="Q1660" s="112" t="s">
        <v>57</v>
      </c>
      <c r="R1660" s="106">
        <v>7</v>
      </c>
      <c r="S1660" s="106">
        <v>480</v>
      </c>
      <c r="T1660" s="107">
        <f>R1660*S1660</f>
        <v>3360</v>
      </c>
      <c r="U1660" s="107">
        <f>T1660*1.12</f>
        <v>3763.2000000000003</v>
      </c>
      <c r="V1660" s="314"/>
      <c r="W1660" s="112">
        <v>2016</v>
      </c>
      <c r="X1660" s="123"/>
      <c r="Y1660" s="27"/>
      <c r="Z1660" s="27"/>
      <c r="AA1660" s="27"/>
      <c r="AB1660" s="27"/>
      <c r="AC1660" s="27"/>
      <c r="AD1660" s="27"/>
      <c r="AE1660" s="27"/>
      <c r="AF1660" s="27"/>
      <c r="AG1660" s="27"/>
      <c r="AH1660" s="27"/>
      <c r="AI1660" s="27"/>
      <c r="AJ1660" s="27"/>
      <c r="AK1660" s="27"/>
      <c r="AL1660" s="27"/>
      <c r="AM1660" s="27"/>
      <c r="AN1660" s="27"/>
      <c r="AO1660" s="27"/>
      <c r="AP1660" s="27"/>
      <c r="AQ1660" s="27"/>
      <c r="AR1660" s="27"/>
    </row>
    <row r="1661" spans="1:44" s="29" customFormat="1" ht="50.1" customHeight="1">
      <c r="A1661" s="57" t="s">
        <v>5710</v>
      </c>
      <c r="B1661" s="103" t="s">
        <v>5974</v>
      </c>
      <c r="C1661" s="104" t="s">
        <v>3710</v>
      </c>
      <c r="D1661" s="104" t="s">
        <v>3685</v>
      </c>
      <c r="E1661" s="104" t="s">
        <v>3711</v>
      </c>
      <c r="F1661" s="316" t="s">
        <v>3712</v>
      </c>
      <c r="G1661" s="118" t="s">
        <v>4</v>
      </c>
      <c r="H1661" s="103">
        <v>0</v>
      </c>
      <c r="I1661" s="118">
        <v>590000000</v>
      </c>
      <c r="J1661" s="112" t="s">
        <v>5</v>
      </c>
      <c r="K1661" s="112" t="s">
        <v>143</v>
      </c>
      <c r="L1661" s="112" t="s">
        <v>2932</v>
      </c>
      <c r="M1661" s="118" t="s">
        <v>144</v>
      </c>
      <c r="N1661" s="112" t="s">
        <v>2942</v>
      </c>
      <c r="O1661" s="112" t="s">
        <v>146</v>
      </c>
      <c r="P1661" s="112">
        <v>796</v>
      </c>
      <c r="Q1661" s="112" t="s">
        <v>57</v>
      </c>
      <c r="R1661" s="106">
        <v>3</v>
      </c>
      <c r="S1661" s="106">
        <v>1605</v>
      </c>
      <c r="T1661" s="107">
        <f>R1661*S1661</f>
        <v>4815</v>
      </c>
      <c r="U1661" s="107">
        <f>T1661*1.12</f>
        <v>5392.8</v>
      </c>
      <c r="V1661" s="314"/>
      <c r="W1661" s="112">
        <v>2016</v>
      </c>
      <c r="X1661" s="123"/>
      <c r="Y1661" s="27"/>
      <c r="Z1661" s="27"/>
      <c r="AA1661" s="27"/>
      <c r="AB1661" s="27"/>
      <c r="AC1661" s="27"/>
      <c r="AD1661" s="27"/>
      <c r="AE1661" s="27"/>
      <c r="AF1661" s="27"/>
      <c r="AG1661" s="27"/>
      <c r="AH1661" s="27"/>
      <c r="AI1661" s="27"/>
      <c r="AJ1661" s="27"/>
      <c r="AK1661" s="27"/>
      <c r="AL1661" s="27"/>
      <c r="AM1661" s="27"/>
      <c r="AN1661" s="27"/>
      <c r="AO1661" s="27"/>
      <c r="AP1661" s="27"/>
      <c r="AQ1661" s="27"/>
      <c r="AR1661" s="27"/>
    </row>
    <row r="1662" spans="1:44" s="7" customFormat="1" ht="50.1" customHeight="1">
      <c r="A1662" s="102" t="s">
        <v>5711</v>
      </c>
      <c r="B1662" s="103" t="s">
        <v>5974</v>
      </c>
      <c r="C1662" s="299" t="s">
        <v>1092</v>
      </c>
      <c r="D1662" s="299" t="s">
        <v>1093</v>
      </c>
      <c r="E1662" s="299" t="s">
        <v>1094</v>
      </c>
      <c r="F1662" s="316" t="s">
        <v>1095</v>
      </c>
      <c r="G1662" s="299" t="s">
        <v>4</v>
      </c>
      <c r="H1662" s="103">
        <v>0</v>
      </c>
      <c r="I1662" s="302">
        <v>590000000</v>
      </c>
      <c r="J1662" s="302" t="s">
        <v>5</v>
      </c>
      <c r="K1662" s="299" t="s">
        <v>866</v>
      </c>
      <c r="L1662" s="299" t="s">
        <v>5</v>
      </c>
      <c r="M1662" s="299" t="s">
        <v>54</v>
      </c>
      <c r="N1662" s="299" t="s">
        <v>884</v>
      </c>
      <c r="O1662" s="299" t="s">
        <v>532</v>
      </c>
      <c r="P1662" s="302" t="s">
        <v>871</v>
      </c>
      <c r="Q1662" s="299" t="s">
        <v>57</v>
      </c>
      <c r="R1662" s="317">
        <v>35</v>
      </c>
      <c r="S1662" s="317">
        <v>252.99999999999997</v>
      </c>
      <c r="T1662" s="107">
        <f t="shared" si="166"/>
        <v>8854.9999999999982</v>
      </c>
      <c r="U1662" s="107">
        <f t="shared" si="167"/>
        <v>9917.5999999999985</v>
      </c>
      <c r="V1662" s="318"/>
      <c r="W1662" s="112">
        <v>2016</v>
      </c>
      <c r="X1662" s="310"/>
    </row>
    <row r="1663" spans="1:44" s="7" customFormat="1" ht="50.1" customHeight="1">
      <c r="A1663" s="102" t="s">
        <v>5712</v>
      </c>
      <c r="B1663" s="103" t="s">
        <v>5974</v>
      </c>
      <c r="C1663" s="299" t="s">
        <v>1092</v>
      </c>
      <c r="D1663" s="299" t="s">
        <v>1093</v>
      </c>
      <c r="E1663" s="299" t="s">
        <v>1094</v>
      </c>
      <c r="F1663" s="316" t="s">
        <v>1177</v>
      </c>
      <c r="G1663" s="299" t="s">
        <v>4</v>
      </c>
      <c r="H1663" s="103">
        <v>0</v>
      </c>
      <c r="I1663" s="302">
        <v>590000000</v>
      </c>
      <c r="J1663" s="302" t="s">
        <v>5</v>
      </c>
      <c r="K1663" s="299" t="s">
        <v>866</v>
      </c>
      <c r="L1663" s="299" t="s">
        <v>5</v>
      </c>
      <c r="M1663" s="299" t="s">
        <v>54</v>
      </c>
      <c r="N1663" s="299" t="s">
        <v>1157</v>
      </c>
      <c r="O1663" s="299" t="s">
        <v>532</v>
      </c>
      <c r="P1663" s="302" t="s">
        <v>871</v>
      </c>
      <c r="Q1663" s="299" t="s">
        <v>57</v>
      </c>
      <c r="R1663" s="317">
        <v>2</v>
      </c>
      <c r="S1663" s="317">
        <v>6578.0000000000009</v>
      </c>
      <c r="T1663" s="107">
        <f t="shared" si="166"/>
        <v>13156.000000000002</v>
      </c>
      <c r="U1663" s="107">
        <f t="shared" si="167"/>
        <v>14734.720000000003</v>
      </c>
      <c r="V1663" s="318"/>
      <c r="W1663" s="112">
        <v>2016</v>
      </c>
      <c r="X1663" s="310"/>
    </row>
    <row r="1664" spans="1:44" s="7" customFormat="1" ht="50.1" customHeight="1">
      <c r="A1664" s="102" t="s">
        <v>5713</v>
      </c>
      <c r="B1664" s="103" t="s">
        <v>5974</v>
      </c>
      <c r="C1664" s="352" t="s">
        <v>4190</v>
      </c>
      <c r="D1664" s="319" t="s">
        <v>4191</v>
      </c>
      <c r="E1664" s="298" t="s">
        <v>4192</v>
      </c>
      <c r="F1664" s="353" t="s">
        <v>4193</v>
      </c>
      <c r="G1664" s="303" t="s">
        <v>4</v>
      </c>
      <c r="H1664" s="103">
        <v>0</v>
      </c>
      <c r="I1664" s="312">
        <v>590000000</v>
      </c>
      <c r="J1664" s="302" t="s">
        <v>5</v>
      </c>
      <c r="K1664" s="301" t="s">
        <v>143</v>
      </c>
      <c r="L1664" s="350" t="s">
        <v>5</v>
      </c>
      <c r="M1664" s="312" t="s">
        <v>144</v>
      </c>
      <c r="N1664" s="303" t="s">
        <v>4194</v>
      </c>
      <c r="O1664" s="303" t="s">
        <v>4195</v>
      </c>
      <c r="P1664" s="304" t="s">
        <v>1004</v>
      </c>
      <c r="Q1664" s="350" t="s">
        <v>1005</v>
      </c>
      <c r="R1664" s="354">
        <v>54</v>
      </c>
      <c r="S1664" s="354">
        <v>22000</v>
      </c>
      <c r="T1664" s="107">
        <f t="shared" si="166"/>
        <v>1188000</v>
      </c>
      <c r="U1664" s="107">
        <f t="shared" si="167"/>
        <v>1330560.0000000002</v>
      </c>
      <c r="V1664" s="355"/>
      <c r="W1664" s="112">
        <v>2016</v>
      </c>
      <c r="X1664" s="328"/>
    </row>
    <row r="1665" spans="1:46" s="29" customFormat="1" ht="50.1" customHeight="1">
      <c r="A1665" s="57" t="s">
        <v>5714</v>
      </c>
      <c r="B1665" s="103" t="s">
        <v>5974</v>
      </c>
      <c r="C1665" s="658" t="s">
        <v>4196</v>
      </c>
      <c r="D1665" s="230" t="s">
        <v>4191</v>
      </c>
      <c r="E1665" s="230" t="s">
        <v>4197</v>
      </c>
      <c r="F1665" s="361" t="s">
        <v>4198</v>
      </c>
      <c r="G1665" s="125" t="s">
        <v>4</v>
      </c>
      <c r="H1665" s="103">
        <v>0</v>
      </c>
      <c r="I1665" s="118">
        <v>590000000</v>
      </c>
      <c r="J1665" s="112" t="s">
        <v>5</v>
      </c>
      <c r="K1665" s="112" t="s">
        <v>143</v>
      </c>
      <c r="L1665" s="127" t="s">
        <v>5</v>
      </c>
      <c r="M1665" s="118" t="s">
        <v>144</v>
      </c>
      <c r="N1665" s="125" t="s">
        <v>4194</v>
      </c>
      <c r="O1665" s="125" t="s">
        <v>4195</v>
      </c>
      <c r="P1665" s="659" t="s">
        <v>186</v>
      </c>
      <c r="Q1665" s="103" t="s">
        <v>187</v>
      </c>
      <c r="R1665" s="379">
        <v>125</v>
      </c>
      <c r="S1665" s="379">
        <v>850</v>
      </c>
      <c r="T1665" s="294">
        <v>0</v>
      </c>
      <c r="U1665" s="107">
        <f>T1665*1.12</f>
        <v>0</v>
      </c>
      <c r="V1665" s="660"/>
      <c r="W1665" s="112">
        <v>2016</v>
      </c>
      <c r="X1665" s="111" t="s">
        <v>6858</v>
      </c>
      <c r="Y1665" s="27"/>
      <c r="Z1665" s="27"/>
      <c r="AA1665" s="27"/>
      <c r="AB1665" s="27"/>
      <c r="AC1665" s="27"/>
      <c r="AD1665" s="27"/>
      <c r="AE1665" s="27"/>
      <c r="AF1665" s="27"/>
      <c r="AG1665" s="27"/>
      <c r="AH1665" s="27"/>
      <c r="AI1665" s="27"/>
      <c r="AJ1665" s="27"/>
      <c r="AK1665" s="27"/>
      <c r="AL1665" s="27"/>
      <c r="AM1665" s="27"/>
      <c r="AN1665" s="27"/>
      <c r="AO1665" s="27"/>
      <c r="AP1665" s="27"/>
      <c r="AQ1665" s="27"/>
      <c r="AR1665" s="27"/>
      <c r="AS1665" s="27"/>
      <c r="AT1665" s="27"/>
    </row>
    <row r="1666" spans="1:46" s="7" customFormat="1" ht="50.1" customHeight="1">
      <c r="A1666" s="102" t="s">
        <v>5715</v>
      </c>
      <c r="B1666" s="103" t="s">
        <v>5974</v>
      </c>
      <c r="C1666" s="298" t="s">
        <v>4159</v>
      </c>
      <c r="D1666" s="299" t="s">
        <v>4160</v>
      </c>
      <c r="E1666" s="298" t="s">
        <v>4161</v>
      </c>
      <c r="F1666" s="300" t="s">
        <v>4162</v>
      </c>
      <c r="G1666" s="301" t="s">
        <v>4</v>
      </c>
      <c r="H1666" s="103">
        <v>0</v>
      </c>
      <c r="I1666" s="312">
        <v>590000000</v>
      </c>
      <c r="J1666" s="302" t="s">
        <v>5</v>
      </c>
      <c r="K1666" s="301" t="s">
        <v>610</v>
      </c>
      <c r="L1666" s="301" t="s">
        <v>67</v>
      </c>
      <c r="M1666" s="301" t="s">
        <v>54</v>
      </c>
      <c r="N1666" s="303" t="s">
        <v>4158</v>
      </c>
      <c r="O1666" s="310" t="s">
        <v>3749</v>
      </c>
      <c r="P1666" s="304" t="s">
        <v>1602</v>
      </c>
      <c r="Q1666" s="304" t="s">
        <v>1204</v>
      </c>
      <c r="R1666" s="305">
        <v>400</v>
      </c>
      <c r="S1666" s="356">
        <v>438</v>
      </c>
      <c r="T1666" s="107">
        <f t="shared" si="166"/>
        <v>175200</v>
      </c>
      <c r="U1666" s="107">
        <f t="shared" si="167"/>
        <v>196224.00000000003</v>
      </c>
      <c r="V1666" s="306"/>
      <c r="W1666" s="112">
        <v>2016</v>
      </c>
      <c r="X1666" s="298"/>
    </row>
    <row r="1667" spans="1:46" s="7" customFormat="1" ht="50.1" customHeight="1">
      <c r="A1667" s="102" t="s">
        <v>5716</v>
      </c>
      <c r="B1667" s="103" t="s">
        <v>5974</v>
      </c>
      <c r="C1667" s="299" t="s">
        <v>1927</v>
      </c>
      <c r="D1667" s="299" t="s">
        <v>1928</v>
      </c>
      <c r="E1667" s="299" t="s">
        <v>1834</v>
      </c>
      <c r="F1667" s="316" t="s">
        <v>1929</v>
      </c>
      <c r="G1667" s="299" t="s">
        <v>62</v>
      </c>
      <c r="H1667" s="103">
        <v>10</v>
      </c>
      <c r="I1667" s="302">
        <v>590000000</v>
      </c>
      <c r="J1667" s="302" t="s">
        <v>5</v>
      </c>
      <c r="K1667" s="299" t="s">
        <v>1740</v>
      </c>
      <c r="L1667" s="302" t="s">
        <v>67</v>
      </c>
      <c r="M1667" s="299" t="s">
        <v>54</v>
      </c>
      <c r="N1667" s="299" t="s">
        <v>1938</v>
      </c>
      <c r="O1667" s="299" t="s">
        <v>56</v>
      </c>
      <c r="P1667" s="302">
        <v>166</v>
      </c>
      <c r="Q1667" s="299" t="s">
        <v>1204</v>
      </c>
      <c r="R1667" s="317">
        <v>48.8</v>
      </c>
      <c r="S1667" s="317">
        <v>1300</v>
      </c>
      <c r="T1667" s="107">
        <f t="shared" si="166"/>
        <v>63439.999999999993</v>
      </c>
      <c r="U1667" s="107">
        <f t="shared" si="167"/>
        <v>71052.800000000003</v>
      </c>
      <c r="V1667" s="318" t="s">
        <v>777</v>
      </c>
      <c r="W1667" s="112">
        <v>2016</v>
      </c>
      <c r="X1667" s="310"/>
    </row>
    <row r="1668" spans="1:46" s="7" customFormat="1" ht="50.1" customHeight="1">
      <c r="A1668" s="102" t="s">
        <v>5717</v>
      </c>
      <c r="B1668" s="103" t="s">
        <v>5974</v>
      </c>
      <c r="C1668" s="310" t="s">
        <v>3718</v>
      </c>
      <c r="D1668" s="299" t="s">
        <v>3717</v>
      </c>
      <c r="E1668" s="310" t="s">
        <v>5982</v>
      </c>
      <c r="F1668" s="311" t="s">
        <v>3719</v>
      </c>
      <c r="G1668" s="301" t="s">
        <v>4</v>
      </c>
      <c r="H1668" s="103">
        <v>0</v>
      </c>
      <c r="I1668" s="312" t="s">
        <v>13</v>
      </c>
      <c r="J1668" s="301" t="s">
        <v>3580</v>
      </c>
      <c r="K1668" s="301" t="s">
        <v>143</v>
      </c>
      <c r="L1668" s="301" t="s">
        <v>3581</v>
      </c>
      <c r="M1668" s="312" t="s">
        <v>144</v>
      </c>
      <c r="N1668" s="301" t="s">
        <v>2942</v>
      </c>
      <c r="O1668" s="301" t="s">
        <v>146</v>
      </c>
      <c r="P1668" s="301" t="s">
        <v>871</v>
      </c>
      <c r="Q1668" s="301" t="s">
        <v>57</v>
      </c>
      <c r="R1668" s="310">
        <v>9000</v>
      </c>
      <c r="S1668" s="313">
        <v>10</v>
      </c>
      <c r="T1668" s="107">
        <f t="shared" si="166"/>
        <v>90000</v>
      </c>
      <c r="U1668" s="107">
        <f t="shared" si="167"/>
        <v>100800.00000000001</v>
      </c>
      <c r="V1668" s="314"/>
      <c r="W1668" s="112">
        <v>2016</v>
      </c>
      <c r="X1668" s="315"/>
    </row>
    <row r="1669" spans="1:46" s="7" customFormat="1" ht="50.1" customHeight="1">
      <c r="A1669" s="102" t="s">
        <v>5718</v>
      </c>
      <c r="B1669" s="103" t="s">
        <v>5974</v>
      </c>
      <c r="C1669" s="310" t="s">
        <v>3722</v>
      </c>
      <c r="D1669" s="299" t="s">
        <v>3723</v>
      </c>
      <c r="E1669" s="310" t="s">
        <v>3724</v>
      </c>
      <c r="F1669" s="311" t="s">
        <v>3725</v>
      </c>
      <c r="G1669" s="301" t="s">
        <v>4</v>
      </c>
      <c r="H1669" s="103">
        <v>0</v>
      </c>
      <c r="I1669" s="312" t="s">
        <v>13</v>
      </c>
      <c r="J1669" s="301" t="s">
        <v>3720</v>
      </c>
      <c r="K1669" s="301" t="s">
        <v>143</v>
      </c>
      <c r="L1669" s="301" t="s">
        <v>3721</v>
      </c>
      <c r="M1669" s="312" t="s">
        <v>144</v>
      </c>
      <c r="N1669" s="301" t="s">
        <v>2942</v>
      </c>
      <c r="O1669" s="301" t="s">
        <v>146</v>
      </c>
      <c r="P1669" s="301" t="s">
        <v>871</v>
      </c>
      <c r="Q1669" s="301" t="s">
        <v>57</v>
      </c>
      <c r="R1669" s="310">
        <v>4</v>
      </c>
      <c r="S1669" s="330">
        <v>23000000</v>
      </c>
      <c r="T1669" s="107">
        <f t="shared" si="166"/>
        <v>92000000</v>
      </c>
      <c r="U1669" s="107">
        <f t="shared" si="167"/>
        <v>103040000.00000001</v>
      </c>
      <c r="V1669" s="314"/>
      <c r="W1669" s="112">
        <v>2016</v>
      </c>
      <c r="X1669" s="315"/>
    </row>
    <row r="1670" spans="1:46" s="7" customFormat="1" ht="50.1" customHeight="1">
      <c r="A1670" s="102" t="s">
        <v>5719</v>
      </c>
      <c r="B1670" s="103" t="s">
        <v>5974</v>
      </c>
      <c r="C1670" s="310" t="s">
        <v>3726</v>
      </c>
      <c r="D1670" s="299" t="s">
        <v>3723</v>
      </c>
      <c r="E1670" s="310" t="s">
        <v>3727</v>
      </c>
      <c r="F1670" s="311" t="s">
        <v>3728</v>
      </c>
      <c r="G1670" s="301" t="s">
        <v>4</v>
      </c>
      <c r="H1670" s="158">
        <v>25</v>
      </c>
      <c r="I1670" s="312" t="s">
        <v>13</v>
      </c>
      <c r="J1670" s="301" t="s">
        <v>3720</v>
      </c>
      <c r="K1670" s="301" t="s">
        <v>143</v>
      </c>
      <c r="L1670" s="301" t="s">
        <v>3721</v>
      </c>
      <c r="M1670" s="312" t="s">
        <v>144</v>
      </c>
      <c r="N1670" s="301" t="s">
        <v>2942</v>
      </c>
      <c r="O1670" s="301" t="s">
        <v>146</v>
      </c>
      <c r="P1670" s="301" t="s">
        <v>871</v>
      </c>
      <c r="Q1670" s="301" t="s">
        <v>57</v>
      </c>
      <c r="R1670" s="310">
        <v>3</v>
      </c>
      <c r="S1670" s="330">
        <v>8200000</v>
      </c>
      <c r="T1670" s="107">
        <f t="shared" si="166"/>
        <v>24600000</v>
      </c>
      <c r="U1670" s="107">
        <f t="shared" si="167"/>
        <v>27552000.000000004</v>
      </c>
      <c r="V1670" s="314"/>
      <c r="W1670" s="112">
        <v>2016</v>
      </c>
      <c r="X1670" s="315"/>
    </row>
    <row r="1671" spans="1:46" s="7" customFormat="1" ht="50.1" customHeight="1">
      <c r="A1671" s="102" t="s">
        <v>5720</v>
      </c>
      <c r="B1671" s="103" t="s">
        <v>5974</v>
      </c>
      <c r="C1671" s="310" t="s">
        <v>3726</v>
      </c>
      <c r="D1671" s="299" t="s">
        <v>3723</v>
      </c>
      <c r="E1671" s="310" t="s">
        <v>3727</v>
      </c>
      <c r="F1671" s="311" t="s">
        <v>3729</v>
      </c>
      <c r="G1671" s="301" t="s">
        <v>4</v>
      </c>
      <c r="H1671" s="158">
        <v>20</v>
      </c>
      <c r="I1671" s="312" t="s">
        <v>13</v>
      </c>
      <c r="J1671" s="301" t="s">
        <v>3720</v>
      </c>
      <c r="K1671" s="301" t="s">
        <v>143</v>
      </c>
      <c r="L1671" s="301" t="s">
        <v>3721</v>
      </c>
      <c r="M1671" s="312" t="s">
        <v>144</v>
      </c>
      <c r="N1671" s="301" t="s">
        <v>2942</v>
      </c>
      <c r="O1671" s="301" t="s">
        <v>146</v>
      </c>
      <c r="P1671" s="301" t="s">
        <v>871</v>
      </c>
      <c r="Q1671" s="301" t="s">
        <v>57</v>
      </c>
      <c r="R1671" s="310">
        <v>3</v>
      </c>
      <c r="S1671" s="330">
        <v>13800000</v>
      </c>
      <c r="T1671" s="107">
        <f t="shared" si="166"/>
        <v>41400000</v>
      </c>
      <c r="U1671" s="107">
        <f t="shared" si="167"/>
        <v>46368000.000000007</v>
      </c>
      <c r="V1671" s="314"/>
      <c r="W1671" s="112">
        <v>2016</v>
      </c>
      <c r="X1671" s="315"/>
    </row>
    <row r="1672" spans="1:46" s="7" customFormat="1" ht="50.1" customHeight="1">
      <c r="A1672" s="102" t="s">
        <v>5721</v>
      </c>
      <c r="B1672" s="103" t="s">
        <v>5974</v>
      </c>
      <c r="C1672" s="310" t="s">
        <v>3726</v>
      </c>
      <c r="D1672" s="299" t="s">
        <v>3723</v>
      </c>
      <c r="E1672" s="310" t="s">
        <v>3727</v>
      </c>
      <c r="F1672" s="311" t="s">
        <v>3730</v>
      </c>
      <c r="G1672" s="301" t="s">
        <v>4</v>
      </c>
      <c r="H1672" s="158">
        <v>20</v>
      </c>
      <c r="I1672" s="312" t="s">
        <v>13</v>
      </c>
      <c r="J1672" s="301" t="s">
        <v>3720</v>
      </c>
      <c r="K1672" s="301" t="s">
        <v>143</v>
      </c>
      <c r="L1672" s="301" t="s">
        <v>3721</v>
      </c>
      <c r="M1672" s="312" t="s">
        <v>144</v>
      </c>
      <c r="N1672" s="301" t="s">
        <v>2942</v>
      </c>
      <c r="O1672" s="301" t="s">
        <v>146</v>
      </c>
      <c r="P1672" s="301" t="s">
        <v>871</v>
      </c>
      <c r="Q1672" s="301" t="s">
        <v>57</v>
      </c>
      <c r="R1672" s="310">
        <v>4</v>
      </c>
      <c r="S1672" s="330">
        <v>15000000</v>
      </c>
      <c r="T1672" s="107">
        <f t="shared" si="166"/>
        <v>60000000</v>
      </c>
      <c r="U1672" s="107">
        <f t="shared" si="167"/>
        <v>67200000</v>
      </c>
      <c r="V1672" s="314"/>
      <c r="W1672" s="112">
        <v>2016</v>
      </c>
      <c r="X1672" s="315"/>
    </row>
    <row r="1673" spans="1:46" s="7" customFormat="1" ht="50.1" customHeight="1">
      <c r="A1673" s="102" t="s">
        <v>5722</v>
      </c>
      <c r="B1673" s="103" t="s">
        <v>5974</v>
      </c>
      <c r="C1673" s="298" t="s">
        <v>4212</v>
      </c>
      <c r="D1673" s="299" t="s">
        <v>4213</v>
      </c>
      <c r="E1673" s="310" t="s">
        <v>4214</v>
      </c>
      <c r="F1673" s="357" t="s">
        <v>4215</v>
      </c>
      <c r="G1673" s="358" t="s">
        <v>4</v>
      </c>
      <c r="H1673" s="103">
        <v>0</v>
      </c>
      <c r="I1673" s="312">
        <v>590000000</v>
      </c>
      <c r="J1673" s="302" t="s">
        <v>5</v>
      </c>
      <c r="K1673" s="301" t="s">
        <v>66</v>
      </c>
      <c r="L1673" s="301" t="s">
        <v>5</v>
      </c>
      <c r="M1673" s="350" t="s">
        <v>54</v>
      </c>
      <c r="N1673" s="310" t="s">
        <v>1059</v>
      </c>
      <c r="O1673" s="301" t="s">
        <v>1260</v>
      </c>
      <c r="P1673" s="310">
        <v>796</v>
      </c>
      <c r="Q1673" s="310" t="s">
        <v>57</v>
      </c>
      <c r="R1673" s="310">
        <v>10</v>
      </c>
      <c r="S1673" s="310">
        <v>49220</v>
      </c>
      <c r="T1673" s="107">
        <f t="shared" si="166"/>
        <v>492200</v>
      </c>
      <c r="U1673" s="107">
        <f t="shared" si="167"/>
        <v>551264</v>
      </c>
      <c r="V1673" s="306"/>
      <c r="W1673" s="112">
        <v>2016</v>
      </c>
      <c r="X1673" s="298"/>
    </row>
    <row r="1674" spans="1:46" s="7" customFormat="1" ht="50.1" customHeight="1">
      <c r="A1674" s="102" t="s">
        <v>5723</v>
      </c>
      <c r="B1674" s="103" t="s">
        <v>5974</v>
      </c>
      <c r="C1674" s="298" t="s">
        <v>4046</v>
      </c>
      <c r="D1674" s="299" t="s">
        <v>4047</v>
      </c>
      <c r="E1674" s="298" t="s">
        <v>4048</v>
      </c>
      <c r="F1674" s="300"/>
      <c r="G1674" s="301" t="s">
        <v>4</v>
      </c>
      <c r="H1674" s="103">
        <v>0</v>
      </c>
      <c r="I1674" s="301">
        <v>590000000</v>
      </c>
      <c r="J1674" s="302" t="s">
        <v>5</v>
      </c>
      <c r="K1674" s="301" t="s">
        <v>4228</v>
      </c>
      <c r="L1674" s="301" t="s">
        <v>67</v>
      </c>
      <c r="M1674" s="301" t="s">
        <v>54</v>
      </c>
      <c r="N1674" s="303" t="s">
        <v>3748</v>
      </c>
      <c r="O1674" s="301" t="s">
        <v>3749</v>
      </c>
      <c r="P1674" s="310" t="s">
        <v>1602</v>
      </c>
      <c r="Q1674" s="310" t="s">
        <v>1204</v>
      </c>
      <c r="R1674" s="305">
        <v>2</v>
      </c>
      <c r="S1674" s="305">
        <v>133000</v>
      </c>
      <c r="T1674" s="107">
        <f t="shared" si="166"/>
        <v>266000</v>
      </c>
      <c r="U1674" s="107">
        <f t="shared" si="167"/>
        <v>297920</v>
      </c>
      <c r="V1674" s="359"/>
      <c r="W1674" s="112">
        <v>2016</v>
      </c>
      <c r="X1674" s="360"/>
    </row>
    <row r="1675" spans="1:46" s="7" customFormat="1" ht="50.1" customHeight="1">
      <c r="A1675" s="102" t="s">
        <v>5724</v>
      </c>
      <c r="B1675" s="103" t="s">
        <v>5974</v>
      </c>
      <c r="C1675" s="298" t="s">
        <v>4049</v>
      </c>
      <c r="D1675" s="299" t="s">
        <v>4047</v>
      </c>
      <c r="E1675" s="298" t="s">
        <v>4050</v>
      </c>
      <c r="F1675" s="300"/>
      <c r="G1675" s="301" t="s">
        <v>4</v>
      </c>
      <c r="H1675" s="103">
        <v>0</v>
      </c>
      <c r="I1675" s="301">
        <v>590000000</v>
      </c>
      <c r="J1675" s="302" t="s">
        <v>5</v>
      </c>
      <c r="K1675" s="301" t="s">
        <v>4228</v>
      </c>
      <c r="L1675" s="301" t="s">
        <v>67</v>
      </c>
      <c r="M1675" s="301" t="s">
        <v>54</v>
      </c>
      <c r="N1675" s="303" t="s">
        <v>3748</v>
      </c>
      <c r="O1675" s="301" t="s">
        <v>3749</v>
      </c>
      <c r="P1675" s="310" t="s">
        <v>1602</v>
      </c>
      <c r="Q1675" s="310" t="s">
        <v>1204</v>
      </c>
      <c r="R1675" s="305">
        <v>2</v>
      </c>
      <c r="S1675" s="305">
        <v>133000</v>
      </c>
      <c r="T1675" s="107">
        <f t="shared" si="166"/>
        <v>266000</v>
      </c>
      <c r="U1675" s="107">
        <f t="shared" si="167"/>
        <v>297920</v>
      </c>
      <c r="V1675" s="359"/>
      <c r="W1675" s="112">
        <v>2016</v>
      </c>
      <c r="X1675" s="360"/>
    </row>
    <row r="1676" spans="1:46" s="7" customFormat="1" ht="50.1" customHeight="1">
      <c r="A1676" s="102" t="s">
        <v>5725</v>
      </c>
      <c r="B1676" s="103" t="s">
        <v>5974</v>
      </c>
      <c r="C1676" s="298" t="s">
        <v>4051</v>
      </c>
      <c r="D1676" s="299" t="s">
        <v>4047</v>
      </c>
      <c r="E1676" s="298" t="s">
        <v>4052</v>
      </c>
      <c r="F1676" s="300"/>
      <c r="G1676" s="301" t="s">
        <v>4</v>
      </c>
      <c r="H1676" s="103">
        <v>0</v>
      </c>
      <c r="I1676" s="301">
        <v>590000000</v>
      </c>
      <c r="J1676" s="302" t="s">
        <v>5</v>
      </c>
      <c r="K1676" s="301" t="s">
        <v>4228</v>
      </c>
      <c r="L1676" s="301" t="s">
        <v>67</v>
      </c>
      <c r="M1676" s="301" t="s">
        <v>54</v>
      </c>
      <c r="N1676" s="303" t="s">
        <v>3748</v>
      </c>
      <c r="O1676" s="301" t="s">
        <v>3749</v>
      </c>
      <c r="P1676" s="310" t="s">
        <v>1602</v>
      </c>
      <c r="Q1676" s="310" t="s">
        <v>1204</v>
      </c>
      <c r="R1676" s="305">
        <v>2</v>
      </c>
      <c r="S1676" s="305">
        <v>133000</v>
      </c>
      <c r="T1676" s="107">
        <f t="shared" si="166"/>
        <v>266000</v>
      </c>
      <c r="U1676" s="107">
        <f t="shared" si="167"/>
        <v>297920</v>
      </c>
      <c r="V1676" s="359"/>
      <c r="W1676" s="112">
        <v>2016</v>
      </c>
      <c r="X1676" s="360"/>
    </row>
    <row r="1677" spans="1:46" ht="50.1" customHeight="1">
      <c r="A1677" s="102" t="s">
        <v>5726</v>
      </c>
      <c r="B1677" s="103" t="s">
        <v>5974</v>
      </c>
      <c r="C1677" s="104" t="s">
        <v>4053</v>
      </c>
      <c r="D1677" s="104" t="s">
        <v>4047</v>
      </c>
      <c r="E1677" s="104" t="s">
        <v>4054</v>
      </c>
      <c r="F1677" s="361"/>
      <c r="G1677" s="112" t="s">
        <v>4</v>
      </c>
      <c r="H1677" s="103">
        <v>0</v>
      </c>
      <c r="I1677" s="112">
        <v>590000000</v>
      </c>
      <c r="J1677" s="112" t="s">
        <v>5</v>
      </c>
      <c r="K1677" s="112" t="s">
        <v>4228</v>
      </c>
      <c r="L1677" s="112" t="s">
        <v>67</v>
      </c>
      <c r="M1677" s="112" t="s">
        <v>54</v>
      </c>
      <c r="N1677" s="125" t="s">
        <v>3748</v>
      </c>
      <c r="O1677" s="112" t="s">
        <v>3749</v>
      </c>
      <c r="P1677" s="112">
        <v>166</v>
      </c>
      <c r="Q1677" s="103" t="s">
        <v>1204</v>
      </c>
      <c r="R1677" s="106">
        <v>2</v>
      </c>
      <c r="S1677" s="115">
        <v>133000</v>
      </c>
      <c r="T1677" s="107">
        <v>0</v>
      </c>
      <c r="U1677" s="107">
        <f>T1677*1.12</f>
        <v>0</v>
      </c>
      <c r="V1677" s="297"/>
      <c r="W1677" s="112">
        <v>2016</v>
      </c>
      <c r="X1677" s="112">
        <v>18.190000000000001</v>
      </c>
    </row>
    <row r="1678" spans="1:46" ht="50.1" customHeight="1">
      <c r="A1678" s="102" t="s">
        <v>7235</v>
      </c>
      <c r="B1678" s="103" t="s">
        <v>5974</v>
      </c>
      <c r="C1678" s="104" t="s">
        <v>4053</v>
      </c>
      <c r="D1678" s="104" t="s">
        <v>4047</v>
      </c>
      <c r="E1678" s="104" t="s">
        <v>4054</v>
      </c>
      <c r="F1678" s="361"/>
      <c r="G1678" s="112" t="s">
        <v>4</v>
      </c>
      <c r="H1678" s="103">
        <v>0</v>
      </c>
      <c r="I1678" s="112">
        <v>590000000</v>
      </c>
      <c r="J1678" s="112" t="s">
        <v>5</v>
      </c>
      <c r="K1678" s="112" t="s">
        <v>4228</v>
      </c>
      <c r="L1678" s="112" t="s">
        <v>67</v>
      </c>
      <c r="M1678" s="112" t="s">
        <v>54</v>
      </c>
      <c r="N1678" s="125" t="s">
        <v>3748</v>
      </c>
      <c r="O1678" s="112" t="s">
        <v>3749</v>
      </c>
      <c r="P1678" s="112">
        <v>166</v>
      </c>
      <c r="Q1678" s="103" t="s">
        <v>1204</v>
      </c>
      <c r="R1678" s="106">
        <v>2000</v>
      </c>
      <c r="S1678" s="115">
        <v>133</v>
      </c>
      <c r="T1678" s="107">
        <f>R1678*S1678</f>
        <v>266000</v>
      </c>
      <c r="U1678" s="107">
        <f>T1678*1.12</f>
        <v>297920</v>
      </c>
      <c r="V1678" s="297"/>
      <c r="W1678" s="112">
        <v>2016</v>
      </c>
      <c r="X1678" s="112"/>
    </row>
    <row r="1679" spans="1:46" s="7" customFormat="1" ht="50.1" customHeight="1">
      <c r="A1679" s="102" t="s">
        <v>5727</v>
      </c>
      <c r="B1679" s="103" t="s">
        <v>5974</v>
      </c>
      <c r="C1679" s="298" t="s">
        <v>4055</v>
      </c>
      <c r="D1679" s="299" t="s">
        <v>4047</v>
      </c>
      <c r="E1679" s="298" t="s">
        <v>4056</v>
      </c>
      <c r="F1679" s="300"/>
      <c r="G1679" s="301" t="s">
        <v>4</v>
      </c>
      <c r="H1679" s="103">
        <v>0</v>
      </c>
      <c r="I1679" s="301">
        <v>590000000</v>
      </c>
      <c r="J1679" s="302" t="s">
        <v>5</v>
      </c>
      <c r="K1679" s="301" t="s">
        <v>4228</v>
      </c>
      <c r="L1679" s="301" t="s">
        <v>67</v>
      </c>
      <c r="M1679" s="301" t="s">
        <v>54</v>
      </c>
      <c r="N1679" s="303" t="s">
        <v>3748</v>
      </c>
      <c r="O1679" s="301" t="s">
        <v>3749</v>
      </c>
      <c r="P1679" s="310" t="s">
        <v>1726</v>
      </c>
      <c r="Q1679" s="310" t="s">
        <v>1727</v>
      </c>
      <c r="R1679" s="305">
        <v>2</v>
      </c>
      <c r="S1679" s="305">
        <v>133000</v>
      </c>
      <c r="T1679" s="107">
        <f t="shared" si="166"/>
        <v>266000</v>
      </c>
      <c r="U1679" s="107">
        <f t="shared" si="167"/>
        <v>297920</v>
      </c>
      <c r="V1679" s="359"/>
      <c r="W1679" s="112">
        <v>2016</v>
      </c>
      <c r="X1679" s="360"/>
    </row>
    <row r="1680" spans="1:46" s="7" customFormat="1" ht="50.1" customHeight="1">
      <c r="A1680" s="102" t="s">
        <v>5728</v>
      </c>
      <c r="B1680" s="103" t="s">
        <v>5974</v>
      </c>
      <c r="C1680" s="298" t="s">
        <v>4057</v>
      </c>
      <c r="D1680" s="299" t="s">
        <v>4047</v>
      </c>
      <c r="E1680" s="298" t="s">
        <v>4058</v>
      </c>
      <c r="F1680" s="300"/>
      <c r="G1680" s="301" t="s">
        <v>4</v>
      </c>
      <c r="H1680" s="103">
        <v>0</v>
      </c>
      <c r="I1680" s="301">
        <v>590000000</v>
      </c>
      <c r="J1680" s="302" t="s">
        <v>5</v>
      </c>
      <c r="K1680" s="301" t="s">
        <v>4228</v>
      </c>
      <c r="L1680" s="301" t="s">
        <v>67</v>
      </c>
      <c r="M1680" s="301" t="s">
        <v>54</v>
      </c>
      <c r="N1680" s="303" t="s">
        <v>3748</v>
      </c>
      <c r="O1680" s="301" t="s">
        <v>3749</v>
      </c>
      <c r="P1680" s="310" t="s">
        <v>1726</v>
      </c>
      <c r="Q1680" s="310" t="s">
        <v>1727</v>
      </c>
      <c r="R1680" s="305">
        <v>2</v>
      </c>
      <c r="S1680" s="305">
        <v>133000</v>
      </c>
      <c r="T1680" s="107">
        <f t="shared" si="166"/>
        <v>266000</v>
      </c>
      <c r="U1680" s="107">
        <f t="shared" si="167"/>
        <v>297920</v>
      </c>
      <c r="V1680" s="359"/>
      <c r="W1680" s="112">
        <v>2016</v>
      </c>
      <c r="X1680" s="360"/>
    </row>
    <row r="1681" spans="1:50" s="7" customFormat="1" ht="50.1" customHeight="1">
      <c r="A1681" s="102" t="s">
        <v>5729</v>
      </c>
      <c r="B1681" s="103" t="s">
        <v>5974</v>
      </c>
      <c r="C1681" s="298" t="s">
        <v>4059</v>
      </c>
      <c r="D1681" s="299" t="s">
        <v>4047</v>
      </c>
      <c r="E1681" s="298" t="s">
        <v>4060</v>
      </c>
      <c r="F1681" s="300"/>
      <c r="G1681" s="301" t="s">
        <v>4</v>
      </c>
      <c r="H1681" s="103">
        <v>0</v>
      </c>
      <c r="I1681" s="301">
        <v>590000000</v>
      </c>
      <c r="J1681" s="302" t="s">
        <v>5</v>
      </c>
      <c r="K1681" s="301" t="s">
        <v>4228</v>
      </c>
      <c r="L1681" s="301" t="s">
        <v>67</v>
      </c>
      <c r="M1681" s="301" t="s">
        <v>54</v>
      </c>
      <c r="N1681" s="303" t="s">
        <v>3748</v>
      </c>
      <c r="O1681" s="301" t="s">
        <v>3749</v>
      </c>
      <c r="P1681" s="310" t="s">
        <v>1726</v>
      </c>
      <c r="Q1681" s="310" t="s">
        <v>1727</v>
      </c>
      <c r="R1681" s="305">
        <v>2</v>
      </c>
      <c r="S1681" s="305">
        <v>133000</v>
      </c>
      <c r="T1681" s="107">
        <f t="shared" si="166"/>
        <v>266000</v>
      </c>
      <c r="U1681" s="107">
        <f t="shared" si="167"/>
        <v>297920</v>
      </c>
      <c r="V1681" s="359"/>
      <c r="W1681" s="112">
        <v>2016</v>
      </c>
      <c r="X1681" s="360"/>
    </row>
    <row r="1682" spans="1:50" s="29" customFormat="1" ht="50.1" customHeight="1">
      <c r="A1682" s="57" t="s">
        <v>5730</v>
      </c>
      <c r="B1682" s="103" t="s">
        <v>5974</v>
      </c>
      <c r="C1682" s="143" t="s">
        <v>4061</v>
      </c>
      <c r="D1682" s="104" t="s">
        <v>4047</v>
      </c>
      <c r="E1682" s="143" t="s">
        <v>4062</v>
      </c>
      <c r="F1682" s="296"/>
      <c r="G1682" s="112" t="s">
        <v>4</v>
      </c>
      <c r="H1682" s="103">
        <v>0</v>
      </c>
      <c r="I1682" s="112">
        <v>590000000</v>
      </c>
      <c r="J1682" s="112" t="s">
        <v>5</v>
      </c>
      <c r="K1682" s="112" t="s">
        <v>4228</v>
      </c>
      <c r="L1682" s="112" t="s">
        <v>67</v>
      </c>
      <c r="M1682" s="112" t="s">
        <v>54</v>
      </c>
      <c r="N1682" s="125" t="s">
        <v>3748</v>
      </c>
      <c r="O1682" s="112" t="s">
        <v>3749</v>
      </c>
      <c r="P1682" s="112">
        <v>168</v>
      </c>
      <c r="Q1682" s="103" t="s">
        <v>1727</v>
      </c>
      <c r="R1682" s="501">
        <v>2</v>
      </c>
      <c r="S1682" s="502">
        <v>133000</v>
      </c>
      <c r="T1682" s="500">
        <v>0</v>
      </c>
      <c r="U1682" s="249">
        <f t="shared" ref="U1682:U1687" si="168">T1682*1.12</f>
        <v>0</v>
      </c>
      <c r="V1682" s="297"/>
      <c r="W1682" s="112">
        <v>2016</v>
      </c>
      <c r="X1682" s="112">
        <v>19</v>
      </c>
      <c r="Y1682" s="30"/>
      <c r="Z1682" s="27"/>
      <c r="AA1682" s="27"/>
      <c r="AB1682" s="27"/>
      <c r="AC1682" s="27"/>
      <c r="AD1682" s="27"/>
      <c r="AE1682" s="27"/>
      <c r="AF1682" s="27"/>
      <c r="AG1682" s="27"/>
      <c r="AH1682" s="27"/>
      <c r="AI1682" s="27"/>
      <c r="AJ1682" s="27"/>
      <c r="AK1682" s="27"/>
      <c r="AL1682" s="27"/>
      <c r="AM1682" s="27"/>
      <c r="AN1682" s="27"/>
      <c r="AO1682" s="27"/>
      <c r="AP1682" s="27"/>
      <c r="AQ1682" s="27"/>
      <c r="AR1682" s="27"/>
      <c r="AS1682" s="27"/>
      <c r="AT1682" s="27"/>
      <c r="AU1682" s="27"/>
      <c r="AV1682" s="27"/>
      <c r="AW1682" s="27"/>
      <c r="AX1682" s="27"/>
    </row>
    <row r="1683" spans="1:50" s="29" customFormat="1" ht="50.1" customHeight="1">
      <c r="A1683" s="57" t="s">
        <v>8529</v>
      </c>
      <c r="B1683" s="103" t="s">
        <v>5974</v>
      </c>
      <c r="C1683" s="143" t="s">
        <v>4061</v>
      </c>
      <c r="D1683" s="104" t="s">
        <v>4047</v>
      </c>
      <c r="E1683" s="143" t="s">
        <v>4062</v>
      </c>
      <c r="F1683" s="296"/>
      <c r="G1683" s="112" t="s">
        <v>4</v>
      </c>
      <c r="H1683" s="103">
        <v>0</v>
      </c>
      <c r="I1683" s="112">
        <v>590000000</v>
      </c>
      <c r="J1683" s="112" t="s">
        <v>5</v>
      </c>
      <c r="K1683" s="112" t="s">
        <v>4228</v>
      </c>
      <c r="L1683" s="112" t="s">
        <v>67</v>
      </c>
      <c r="M1683" s="112" t="s">
        <v>54</v>
      </c>
      <c r="N1683" s="125" t="s">
        <v>3748</v>
      </c>
      <c r="O1683" s="112" t="s">
        <v>3749</v>
      </c>
      <c r="P1683" s="112">
        <v>168</v>
      </c>
      <c r="Q1683" s="103" t="s">
        <v>1727</v>
      </c>
      <c r="R1683" s="501">
        <v>2</v>
      </c>
      <c r="S1683" s="502">
        <v>192000</v>
      </c>
      <c r="T1683" s="500">
        <f>R1683*S1683</f>
        <v>384000</v>
      </c>
      <c r="U1683" s="249">
        <f t="shared" si="168"/>
        <v>430080.00000000006</v>
      </c>
      <c r="V1683" s="297"/>
      <c r="W1683" s="112">
        <v>2016</v>
      </c>
      <c r="X1683" s="112"/>
      <c r="Y1683" s="30"/>
      <c r="Z1683" s="27"/>
      <c r="AA1683" s="27"/>
      <c r="AB1683" s="27"/>
      <c r="AC1683" s="27"/>
      <c r="AD1683" s="27"/>
      <c r="AE1683" s="27"/>
      <c r="AF1683" s="27"/>
      <c r="AG1683" s="27"/>
      <c r="AH1683" s="27"/>
      <c r="AI1683" s="27"/>
      <c r="AJ1683" s="27"/>
      <c r="AK1683" s="27"/>
      <c r="AL1683" s="27"/>
      <c r="AM1683" s="27"/>
      <c r="AN1683" s="27"/>
      <c r="AO1683" s="27"/>
      <c r="AP1683" s="27"/>
      <c r="AQ1683" s="27"/>
      <c r="AR1683" s="27"/>
      <c r="AS1683" s="27"/>
      <c r="AT1683" s="27"/>
      <c r="AU1683" s="27"/>
      <c r="AV1683" s="27"/>
      <c r="AW1683" s="27"/>
      <c r="AX1683" s="27"/>
    </row>
    <row r="1684" spans="1:50" s="29" customFormat="1" ht="50.1" customHeight="1">
      <c r="A1684" s="64" t="s">
        <v>5731</v>
      </c>
      <c r="B1684" s="220" t="s">
        <v>5974</v>
      </c>
      <c r="C1684" s="221" t="s">
        <v>4063</v>
      </c>
      <c r="D1684" s="221" t="s">
        <v>4047</v>
      </c>
      <c r="E1684" s="221" t="s">
        <v>4064</v>
      </c>
      <c r="F1684" s="361"/>
      <c r="G1684" s="222" t="s">
        <v>4</v>
      </c>
      <c r="H1684" s="220">
        <v>0</v>
      </c>
      <c r="I1684" s="222">
        <v>590000000</v>
      </c>
      <c r="J1684" s="222" t="s">
        <v>5</v>
      </c>
      <c r="K1684" s="222" t="s">
        <v>4228</v>
      </c>
      <c r="L1684" s="222" t="s">
        <v>67</v>
      </c>
      <c r="M1684" s="222" t="s">
        <v>54</v>
      </c>
      <c r="N1684" s="223" t="s">
        <v>3748</v>
      </c>
      <c r="O1684" s="222" t="s">
        <v>3749</v>
      </c>
      <c r="P1684" s="222">
        <v>168</v>
      </c>
      <c r="Q1684" s="220" t="s">
        <v>1727</v>
      </c>
      <c r="R1684" s="224">
        <v>2</v>
      </c>
      <c r="S1684" s="225">
        <v>133000</v>
      </c>
      <c r="T1684" s="226">
        <v>0</v>
      </c>
      <c r="U1684" s="227">
        <f t="shared" si="168"/>
        <v>0</v>
      </c>
      <c r="V1684" s="297"/>
      <c r="W1684" s="222">
        <v>2016</v>
      </c>
      <c r="X1684" s="222">
        <v>19</v>
      </c>
      <c r="Y1684" s="27"/>
      <c r="Z1684" s="27"/>
      <c r="AA1684" s="27"/>
      <c r="AB1684" s="27"/>
      <c r="AC1684" s="27"/>
      <c r="AD1684" s="27"/>
      <c r="AE1684" s="27"/>
      <c r="AF1684" s="27"/>
      <c r="AG1684" s="27"/>
      <c r="AH1684" s="27"/>
      <c r="AI1684" s="27"/>
      <c r="AJ1684" s="27"/>
      <c r="AK1684" s="27"/>
      <c r="AL1684" s="27"/>
      <c r="AM1684" s="27"/>
      <c r="AN1684" s="27"/>
      <c r="AO1684" s="27"/>
      <c r="AP1684" s="27"/>
      <c r="AQ1684" s="27"/>
      <c r="AR1684" s="27"/>
    </row>
    <row r="1685" spans="1:50" s="29" customFormat="1" ht="50.1" customHeight="1">
      <c r="A1685" s="64" t="s">
        <v>6982</v>
      </c>
      <c r="B1685" s="220" t="s">
        <v>5974</v>
      </c>
      <c r="C1685" s="221" t="s">
        <v>4063</v>
      </c>
      <c r="D1685" s="221" t="s">
        <v>4047</v>
      </c>
      <c r="E1685" s="221" t="s">
        <v>4064</v>
      </c>
      <c r="F1685" s="361"/>
      <c r="G1685" s="222" t="s">
        <v>4</v>
      </c>
      <c r="H1685" s="220">
        <v>0</v>
      </c>
      <c r="I1685" s="222">
        <v>590000000</v>
      </c>
      <c r="J1685" s="222" t="s">
        <v>5</v>
      </c>
      <c r="K1685" s="222" t="s">
        <v>4228</v>
      </c>
      <c r="L1685" s="222" t="s">
        <v>67</v>
      </c>
      <c r="M1685" s="222" t="s">
        <v>54</v>
      </c>
      <c r="N1685" s="223" t="s">
        <v>3748</v>
      </c>
      <c r="O1685" s="222" t="s">
        <v>3749</v>
      </c>
      <c r="P1685" s="222">
        <v>168</v>
      </c>
      <c r="Q1685" s="220" t="s">
        <v>1727</v>
      </c>
      <c r="R1685" s="224">
        <v>2</v>
      </c>
      <c r="S1685" s="225">
        <v>152000</v>
      </c>
      <c r="T1685" s="226">
        <f>R1685*S1685</f>
        <v>304000</v>
      </c>
      <c r="U1685" s="227">
        <f t="shared" si="168"/>
        <v>340480.00000000006</v>
      </c>
      <c r="V1685" s="297"/>
      <c r="W1685" s="222">
        <v>2016</v>
      </c>
      <c r="X1685" s="222"/>
      <c r="Y1685" s="27"/>
      <c r="Z1685" s="27"/>
      <c r="AA1685" s="27"/>
      <c r="AB1685" s="27"/>
      <c r="AC1685" s="27"/>
      <c r="AD1685" s="27"/>
      <c r="AE1685" s="27"/>
      <c r="AF1685" s="27"/>
      <c r="AG1685" s="27"/>
      <c r="AH1685" s="27"/>
      <c r="AI1685" s="27"/>
      <c r="AJ1685" s="27"/>
      <c r="AK1685" s="27"/>
      <c r="AL1685" s="27"/>
      <c r="AM1685" s="27"/>
      <c r="AN1685" s="27"/>
      <c r="AO1685" s="27"/>
      <c r="AP1685" s="27"/>
      <c r="AQ1685" s="27"/>
      <c r="AR1685" s="27"/>
    </row>
    <row r="1686" spans="1:50" s="29" customFormat="1" ht="50.1" customHeight="1">
      <c r="A1686" s="64" t="s">
        <v>5732</v>
      </c>
      <c r="B1686" s="220" t="s">
        <v>5974</v>
      </c>
      <c r="C1686" s="221" t="s">
        <v>4065</v>
      </c>
      <c r="D1686" s="221" t="s">
        <v>4047</v>
      </c>
      <c r="E1686" s="221" t="s">
        <v>4066</v>
      </c>
      <c r="F1686" s="361"/>
      <c r="G1686" s="222" t="s">
        <v>4</v>
      </c>
      <c r="H1686" s="220">
        <v>0</v>
      </c>
      <c r="I1686" s="222">
        <v>590000000</v>
      </c>
      <c r="J1686" s="222" t="s">
        <v>5</v>
      </c>
      <c r="K1686" s="222" t="s">
        <v>4228</v>
      </c>
      <c r="L1686" s="222" t="s">
        <v>67</v>
      </c>
      <c r="M1686" s="222" t="s">
        <v>54</v>
      </c>
      <c r="N1686" s="223" t="s">
        <v>3748</v>
      </c>
      <c r="O1686" s="222" t="s">
        <v>3749</v>
      </c>
      <c r="P1686" s="222">
        <v>168</v>
      </c>
      <c r="Q1686" s="220" t="s">
        <v>1727</v>
      </c>
      <c r="R1686" s="224">
        <v>2</v>
      </c>
      <c r="S1686" s="225">
        <v>133000</v>
      </c>
      <c r="T1686" s="226">
        <v>0</v>
      </c>
      <c r="U1686" s="227">
        <f t="shared" si="168"/>
        <v>0</v>
      </c>
      <c r="V1686" s="297"/>
      <c r="W1686" s="222">
        <v>2016</v>
      </c>
      <c r="X1686" s="222">
        <v>18.190000000000001</v>
      </c>
      <c r="Y1686" s="27"/>
      <c r="Z1686" s="27"/>
      <c r="AA1686" s="27"/>
      <c r="AB1686" s="27"/>
      <c r="AC1686" s="27"/>
      <c r="AD1686" s="27"/>
      <c r="AE1686" s="27"/>
      <c r="AF1686" s="27"/>
      <c r="AG1686" s="27"/>
      <c r="AH1686" s="27"/>
      <c r="AI1686" s="27"/>
      <c r="AJ1686" s="27"/>
      <c r="AK1686" s="27"/>
      <c r="AL1686" s="27"/>
      <c r="AM1686" s="27"/>
      <c r="AN1686" s="27"/>
      <c r="AO1686" s="27"/>
      <c r="AP1686" s="27"/>
      <c r="AQ1686" s="27"/>
      <c r="AR1686" s="27"/>
    </row>
    <row r="1687" spans="1:50" s="29" customFormat="1" ht="50.1" customHeight="1">
      <c r="A1687" s="64" t="s">
        <v>6979</v>
      </c>
      <c r="B1687" s="220" t="s">
        <v>5974</v>
      </c>
      <c r="C1687" s="221" t="s">
        <v>4065</v>
      </c>
      <c r="D1687" s="221" t="s">
        <v>4047</v>
      </c>
      <c r="E1687" s="221" t="s">
        <v>4066</v>
      </c>
      <c r="F1687" s="361"/>
      <c r="G1687" s="222" t="s">
        <v>4</v>
      </c>
      <c r="H1687" s="220">
        <v>0</v>
      </c>
      <c r="I1687" s="222">
        <v>590000000</v>
      </c>
      <c r="J1687" s="222" t="s">
        <v>5</v>
      </c>
      <c r="K1687" s="222" t="s">
        <v>4228</v>
      </c>
      <c r="L1687" s="222" t="s">
        <v>67</v>
      </c>
      <c r="M1687" s="222" t="s">
        <v>54</v>
      </c>
      <c r="N1687" s="223" t="s">
        <v>3748</v>
      </c>
      <c r="O1687" s="222" t="s">
        <v>3749</v>
      </c>
      <c r="P1687" s="222">
        <v>168</v>
      </c>
      <c r="Q1687" s="220" t="s">
        <v>1727</v>
      </c>
      <c r="R1687" s="224">
        <v>6.06</v>
      </c>
      <c r="S1687" s="225">
        <v>191000</v>
      </c>
      <c r="T1687" s="226">
        <f>R1687*S1687</f>
        <v>1157460</v>
      </c>
      <c r="U1687" s="227">
        <f t="shared" si="168"/>
        <v>1296355.2000000002</v>
      </c>
      <c r="V1687" s="297"/>
      <c r="W1687" s="222">
        <v>2016</v>
      </c>
      <c r="X1687" s="222"/>
      <c r="Y1687" s="27"/>
      <c r="Z1687" s="27"/>
      <c r="AA1687" s="27"/>
      <c r="AB1687" s="27"/>
      <c r="AC1687" s="27"/>
      <c r="AD1687" s="27"/>
      <c r="AE1687" s="27"/>
      <c r="AF1687" s="27"/>
      <c r="AG1687" s="27"/>
      <c r="AH1687" s="27"/>
      <c r="AI1687" s="27"/>
      <c r="AJ1687" s="27"/>
      <c r="AK1687" s="27"/>
      <c r="AL1687" s="27"/>
      <c r="AM1687" s="27"/>
      <c r="AN1687" s="27"/>
      <c r="AO1687" s="27"/>
      <c r="AP1687" s="27"/>
      <c r="AQ1687" s="27"/>
      <c r="AR1687" s="27"/>
    </row>
    <row r="1688" spans="1:50" s="7" customFormat="1" ht="50.1" customHeight="1">
      <c r="A1688" s="102" t="s">
        <v>5733</v>
      </c>
      <c r="B1688" s="103" t="s">
        <v>5974</v>
      </c>
      <c r="C1688" s="298" t="s">
        <v>4067</v>
      </c>
      <c r="D1688" s="299" t="s">
        <v>4047</v>
      </c>
      <c r="E1688" s="298" t="s">
        <v>4068</v>
      </c>
      <c r="F1688" s="300"/>
      <c r="G1688" s="301" t="s">
        <v>4</v>
      </c>
      <c r="H1688" s="103">
        <v>0</v>
      </c>
      <c r="I1688" s="301">
        <v>590000000</v>
      </c>
      <c r="J1688" s="302" t="s">
        <v>5</v>
      </c>
      <c r="K1688" s="301" t="s">
        <v>4228</v>
      </c>
      <c r="L1688" s="301" t="s">
        <v>67</v>
      </c>
      <c r="M1688" s="301" t="s">
        <v>54</v>
      </c>
      <c r="N1688" s="303" t="s">
        <v>3748</v>
      </c>
      <c r="O1688" s="301" t="s">
        <v>3749</v>
      </c>
      <c r="P1688" s="310" t="s">
        <v>1726</v>
      </c>
      <c r="Q1688" s="310" t="s">
        <v>1727</v>
      </c>
      <c r="R1688" s="305">
        <v>2</v>
      </c>
      <c r="S1688" s="305">
        <v>133000</v>
      </c>
      <c r="T1688" s="107">
        <f t="shared" si="166"/>
        <v>266000</v>
      </c>
      <c r="U1688" s="107">
        <f t="shared" si="167"/>
        <v>297920</v>
      </c>
      <c r="V1688" s="359"/>
      <c r="W1688" s="112">
        <v>2016</v>
      </c>
      <c r="X1688" s="360"/>
    </row>
    <row r="1689" spans="1:50" s="29" customFormat="1" ht="50.1" customHeight="1">
      <c r="A1689" s="57" t="s">
        <v>5734</v>
      </c>
      <c r="B1689" s="103" t="s">
        <v>5974</v>
      </c>
      <c r="C1689" s="143" t="s">
        <v>4069</v>
      </c>
      <c r="D1689" s="104" t="s">
        <v>4047</v>
      </c>
      <c r="E1689" s="143" t="s">
        <v>4070</v>
      </c>
      <c r="F1689" s="296"/>
      <c r="G1689" s="112" t="s">
        <v>4</v>
      </c>
      <c r="H1689" s="103">
        <v>0</v>
      </c>
      <c r="I1689" s="112">
        <v>590000000</v>
      </c>
      <c r="J1689" s="112" t="s">
        <v>5</v>
      </c>
      <c r="K1689" s="112" t="s">
        <v>4228</v>
      </c>
      <c r="L1689" s="112" t="s">
        <v>67</v>
      </c>
      <c r="M1689" s="112" t="s">
        <v>54</v>
      </c>
      <c r="N1689" s="125" t="s">
        <v>3748</v>
      </c>
      <c r="O1689" s="112" t="s">
        <v>3749</v>
      </c>
      <c r="P1689" s="112">
        <v>168</v>
      </c>
      <c r="Q1689" s="103" t="s">
        <v>1727</v>
      </c>
      <c r="R1689" s="501">
        <v>2</v>
      </c>
      <c r="S1689" s="502">
        <v>133000</v>
      </c>
      <c r="T1689" s="500">
        <v>0</v>
      </c>
      <c r="U1689" s="249">
        <f>T1689*1.12</f>
        <v>0</v>
      </c>
      <c r="V1689" s="297"/>
      <c r="W1689" s="112">
        <v>2016</v>
      </c>
      <c r="X1689" s="112">
        <v>11.18</v>
      </c>
      <c r="Y1689" s="30"/>
      <c r="Z1689" s="27"/>
      <c r="AA1689" s="27"/>
      <c r="AB1689" s="27"/>
      <c r="AC1689" s="27"/>
      <c r="AD1689" s="27"/>
      <c r="AE1689" s="27"/>
      <c r="AF1689" s="27"/>
      <c r="AG1689" s="27"/>
      <c r="AH1689" s="27"/>
      <c r="AI1689" s="27"/>
      <c r="AJ1689" s="27"/>
      <c r="AK1689" s="27"/>
      <c r="AL1689" s="27"/>
      <c r="AM1689" s="27"/>
      <c r="AN1689" s="27"/>
      <c r="AO1689" s="27"/>
      <c r="AP1689" s="27"/>
      <c r="AQ1689" s="27"/>
      <c r="AR1689" s="27"/>
      <c r="AS1689" s="27"/>
      <c r="AT1689" s="27"/>
      <c r="AU1689" s="27"/>
      <c r="AV1689" s="27"/>
      <c r="AW1689" s="27"/>
      <c r="AX1689" s="27"/>
    </row>
    <row r="1690" spans="1:50" s="29" customFormat="1" ht="50.1" customHeight="1">
      <c r="A1690" s="57" t="s">
        <v>8528</v>
      </c>
      <c r="B1690" s="103" t="s">
        <v>5974</v>
      </c>
      <c r="C1690" s="143" t="s">
        <v>4069</v>
      </c>
      <c r="D1690" s="104" t="s">
        <v>4047</v>
      </c>
      <c r="E1690" s="143" t="s">
        <v>4070</v>
      </c>
      <c r="F1690" s="296"/>
      <c r="G1690" s="112" t="s">
        <v>4</v>
      </c>
      <c r="H1690" s="103">
        <v>0</v>
      </c>
      <c r="I1690" s="112">
        <v>590000000</v>
      </c>
      <c r="J1690" s="112" t="s">
        <v>5</v>
      </c>
      <c r="K1690" s="112" t="s">
        <v>78</v>
      </c>
      <c r="L1690" s="112" t="s">
        <v>67</v>
      </c>
      <c r="M1690" s="112" t="s">
        <v>54</v>
      </c>
      <c r="N1690" s="125" t="s">
        <v>3748</v>
      </c>
      <c r="O1690" s="112" t="s">
        <v>3749</v>
      </c>
      <c r="P1690" s="112">
        <v>168</v>
      </c>
      <c r="Q1690" s="103" t="s">
        <v>1727</v>
      </c>
      <c r="R1690" s="501">
        <v>5.9109999999999996</v>
      </c>
      <c r="S1690" s="502">
        <v>133000</v>
      </c>
      <c r="T1690" s="500">
        <f>R1690*S1690</f>
        <v>786163</v>
      </c>
      <c r="U1690" s="249">
        <f>T1690*1.12</f>
        <v>880502.56</v>
      </c>
      <c r="V1690" s="297"/>
      <c r="W1690" s="112">
        <v>2016</v>
      </c>
      <c r="X1690" s="112"/>
      <c r="Y1690" s="30"/>
      <c r="Z1690" s="27"/>
      <c r="AA1690" s="27"/>
      <c r="AB1690" s="27"/>
      <c r="AC1690" s="27"/>
      <c r="AD1690" s="27"/>
      <c r="AE1690" s="27"/>
      <c r="AF1690" s="27"/>
      <c r="AG1690" s="27"/>
      <c r="AH1690" s="27"/>
      <c r="AI1690" s="27"/>
      <c r="AJ1690" s="27"/>
      <c r="AK1690" s="27"/>
      <c r="AL1690" s="27"/>
      <c r="AM1690" s="27"/>
      <c r="AN1690" s="27"/>
      <c r="AO1690" s="27"/>
      <c r="AP1690" s="27"/>
      <c r="AQ1690" s="27"/>
      <c r="AR1690" s="27"/>
      <c r="AS1690" s="27"/>
      <c r="AT1690" s="27"/>
      <c r="AU1690" s="27"/>
      <c r="AV1690" s="27"/>
      <c r="AW1690" s="27"/>
      <c r="AX1690" s="27"/>
    </row>
    <row r="1691" spans="1:50" s="7" customFormat="1" ht="50.1" customHeight="1">
      <c r="A1691" s="102" t="s">
        <v>5735</v>
      </c>
      <c r="B1691" s="103" t="s">
        <v>5974</v>
      </c>
      <c r="C1691" s="298" t="s">
        <v>3989</v>
      </c>
      <c r="D1691" s="299" t="s">
        <v>3990</v>
      </c>
      <c r="E1691" s="298" t="s">
        <v>3991</v>
      </c>
      <c r="F1691" s="300"/>
      <c r="G1691" s="301" t="s">
        <v>4</v>
      </c>
      <c r="H1691" s="103">
        <v>0</v>
      </c>
      <c r="I1691" s="301">
        <v>590000000</v>
      </c>
      <c r="J1691" s="302" t="s">
        <v>5</v>
      </c>
      <c r="K1691" s="301" t="s">
        <v>4228</v>
      </c>
      <c r="L1691" s="301" t="s">
        <v>67</v>
      </c>
      <c r="M1691" s="301" t="s">
        <v>54</v>
      </c>
      <c r="N1691" s="303" t="s">
        <v>3748</v>
      </c>
      <c r="O1691" s="301" t="s">
        <v>3749</v>
      </c>
      <c r="P1691" s="310" t="s">
        <v>1726</v>
      </c>
      <c r="Q1691" s="310" t="s">
        <v>1727</v>
      </c>
      <c r="R1691" s="305">
        <v>1</v>
      </c>
      <c r="S1691" s="305">
        <v>257000</v>
      </c>
      <c r="T1691" s="107">
        <f t="shared" si="166"/>
        <v>257000</v>
      </c>
      <c r="U1691" s="107">
        <f t="shared" si="167"/>
        <v>287840</v>
      </c>
      <c r="V1691" s="359"/>
      <c r="W1691" s="112">
        <v>2016</v>
      </c>
      <c r="X1691" s="360"/>
    </row>
    <row r="1692" spans="1:50" s="7" customFormat="1" ht="50.1" customHeight="1">
      <c r="A1692" s="102" t="s">
        <v>5736</v>
      </c>
      <c r="B1692" s="103" t="s">
        <v>5974</v>
      </c>
      <c r="C1692" s="298" t="s">
        <v>3992</v>
      </c>
      <c r="D1692" s="299" t="s">
        <v>3990</v>
      </c>
      <c r="E1692" s="298" t="s">
        <v>3993</v>
      </c>
      <c r="F1692" s="300"/>
      <c r="G1692" s="301" t="s">
        <v>4</v>
      </c>
      <c r="H1692" s="103">
        <v>0</v>
      </c>
      <c r="I1692" s="301">
        <v>590000000</v>
      </c>
      <c r="J1692" s="302" t="s">
        <v>5</v>
      </c>
      <c r="K1692" s="301" t="s">
        <v>4228</v>
      </c>
      <c r="L1692" s="301" t="s">
        <v>67</v>
      </c>
      <c r="M1692" s="301" t="s">
        <v>54</v>
      </c>
      <c r="N1692" s="303" t="s">
        <v>3748</v>
      </c>
      <c r="O1692" s="301" t="s">
        <v>3749</v>
      </c>
      <c r="P1692" s="310" t="s">
        <v>1726</v>
      </c>
      <c r="Q1692" s="310" t="s">
        <v>1727</v>
      </c>
      <c r="R1692" s="305">
        <v>1</v>
      </c>
      <c r="S1692" s="305">
        <v>257000</v>
      </c>
      <c r="T1692" s="107">
        <f t="shared" si="166"/>
        <v>257000</v>
      </c>
      <c r="U1692" s="107">
        <f t="shared" si="167"/>
        <v>287840</v>
      </c>
      <c r="V1692" s="359"/>
      <c r="W1692" s="112">
        <v>2016</v>
      </c>
      <c r="X1692" s="360"/>
    </row>
    <row r="1693" spans="1:50" s="7" customFormat="1" ht="50.1" customHeight="1">
      <c r="A1693" s="102" t="s">
        <v>5737</v>
      </c>
      <c r="B1693" s="103" t="s">
        <v>5974</v>
      </c>
      <c r="C1693" s="298" t="s">
        <v>3994</v>
      </c>
      <c r="D1693" s="299" t="s">
        <v>3990</v>
      </c>
      <c r="E1693" s="298" t="s">
        <v>3995</v>
      </c>
      <c r="F1693" s="300"/>
      <c r="G1693" s="301" t="s">
        <v>4</v>
      </c>
      <c r="H1693" s="103">
        <v>0</v>
      </c>
      <c r="I1693" s="301">
        <v>590000000</v>
      </c>
      <c r="J1693" s="302" t="s">
        <v>5</v>
      </c>
      <c r="K1693" s="301" t="s">
        <v>4228</v>
      </c>
      <c r="L1693" s="301" t="s">
        <v>67</v>
      </c>
      <c r="M1693" s="301" t="s">
        <v>54</v>
      </c>
      <c r="N1693" s="303" t="s">
        <v>3748</v>
      </c>
      <c r="O1693" s="301" t="s">
        <v>3749</v>
      </c>
      <c r="P1693" s="310" t="s">
        <v>1726</v>
      </c>
      <c r="Q1693" s="310" t="s">
        <v>1727</v>
      </c>
      <c r="R1693" s="305">
        <v>1</v>
      </c>
      <c r="S1693" s="305">
        <v>257000</v>
      </c>
      <c r="T1693" s="107">
        <f t="shared" si="166"/>
        <v>257000</v>
      </c>
      <c r="U1693" s="107">
        <f t="shared" si="167"/>
        <v>287840</v>
      </c>
      <c r="V1693" s="359"/>
      <c r="W1693" s="112">
        <v>2016</v>
      </c>
      <c r="X1693" s="360"/>
    </row>
    <row r="1694" spans="1:50" s="7" customFormat="1" ht="50.1" customHeight="1">
      <c r="A1694" s="102" t="s">
        <v>5738</v>
      </c>
      <c r="B1694" s="103" t="s">
        <v>5974</v>
      </c>
      <c r="C1694" s="298" t="s">
        <v>3996</v>
      </c>
      <c r="D1694" s="299" t="s">
        <v>3990</v>
      </c>
      <c r="E1694" s="298" t="s">
        <v>3997</v>
      </c>
      <c r="F1694" s="300"/>
      <c r="G1694" s="301" t="s">
        <v>4</v>
      </c>
      <c r="H1694" s="103">
        <v>0</v>
      </c>
      <c r="I1694" s="301">
        <v>590000000</v>
      </c>
      <c r="J1694" s="302" t="s">
        <v>5</v>
      </c>
      <c r="K1694" s="301" t="s">
        <v>4228</v>
      </c>
      <c r="L1694" s="301" t="s">
        <v>67</v>
      </c>
      <c r="M1694" s="301" t="s">
        <v>54</v>
      </c>
      <c r="N1694" s="303" t="s">
        <v>3748</v>
      </c>
      <c r="O1694" s="301" t="s">
        <v>3749</v>
      </c>
      <c r="P1694" s="310" t="s">
        <v>1726</v>
      </c>
      <c r="Q1694" s="310" t="s">
        <v>1727</v>
      </c>
      <c r="R1694" s="305">
        <v>1</v>
      </c>
      <c r="S1694" s="305">
        <v>257000</v>
      </c>
      <c r="T1694" s="107">
        <f t="shared" si="166"/>
        <v>257000</v>
      </c>
      <c r="U1694" s="107">
        <f t="shared" si="167"/>
        <v>287840</v>
      </c>
      <c r="V1694" s="359"/>
      <c r="W1694" s="112">
        <v>2016</v>
      </c>
      <c r="X1694" s="360"/>
    </row>
    <row r="1695" spans="1:50" s="7" customFormat="1" ht="50.1" customHeight="1">
      <c r="A1695" s="102" t="s">
        <v>5739</v>
      </c>
      <c r="B1695" s="103" t="s">
        <v>5974</v>
      </c>
      <c r="C1695" s="298" t="s">
        <v>3998</v>
      </c>
      <c r="D1695" s="299" t="s">
        <v>3990</v>
      </c>
      <c r="E1695" s="298" t="s">
        <v>3999</v>
      </c>
      <c r="F1695" s="300"/>
      <c r="G1695" s="301" t="s">
        <v>4</v>
      </c>
      <c r="H1695" s="103">
        <v>0</v>
      </c>
      <c r="I1695" s="301">
        <v>590000000</v>
      </c>
      <c r="J1695" s="302" t="s">
        <v>5</v>
      </c>
      <c r="K1695" s="301" t="s">
        <v>4228</v>
      </c>
      <c r="L1695" s="301" t="s">
        <v>67</v>
      </c>
      <c r="M1695" s="301" t="s">
        <v>54</v>
      </c>
      <c r="N1695" s="303" t="s">
        <v>3748</v>
      </c>
      <c r="O1695" s="301" t="s">
        <v>3749</v>
      </c>
      <c r="P1695" s="310" t="s">
        <v>1726</v>
      </c>
      <c r="Q1695" s="310" t="s">
        <v>1727</v>
      </c>
      <c r="R1695" s="305">
        <v>1</v>
      </c>
      <c r="S1695" s="305">
        <v>257000</v>
      </c>
      <c r="T1695" s="107">
        <f t="shared" si="166"/>
        <v>257000</v>
      </c>
      <c r="U1695" s="107">
        <f t="shared" si="167"/>
        <v>287840</v>
      </c>
      <c r="V1695" s="359"/>
      <c r="W1695" s="112">
        <v>2016</v>
      </c>
      <c r="X1695" s="360"/>
    </row>
    <row r="1696" spans="1:50" s="7" customFormat="1" ht="50.1" customHeight="1">
      <c r="A1696" s="102" t="s">
        <v>5740</v>
      </c>
      <c r="B1696" s="103" t="s">
        <v>5974</v>
      </c>
      <c r="C1696" s="298" t="s">
        <v>4000</v>
      </c>
      <c r="D1696" s="299" t="s">
        <v>3990</v>
      </c>
      <c r="E1696" s="298" t="s">
        <v>4001</v>
      </c>
      <c r="F1696" s="300"/>
      <c r="G1696" s="301" t="s">
        <v>4</v>
      </c>
      <c r="H1696" s="103">
        <v>0</v>
      </c>
      <c r="I1696" s="301">
        <v>590000000</v>
      </c>
      <c r="J1696" s="302" t="s">
        <v>5</v>
      </c>
      <c r="K1696" s="301" t="s">
        <v>4228</v>
      </c>
      <c r="L1696" s="301" t="s">
        <v>67</v>
      </c>
      <c r="M1696" s="301" t="s">
        <v>54</v>
      </c>
      <c r="N1696" s="303" t="s">
        <v>3748</v>
      </c>
      <c r="O1696" s="301" t="s">
        <v>3749</v>
      </c>
      <c r="P1696" s="310" t="s">
        <v>1726</v>
      </c>
      <c r="Q1696" s="310" t="s">
        <v>1727</v>
      </c>
      <c r="R1696" s="305">
        <v>1</v>
      </c>
      <c r="S1696" s="305">
        <v>257000</v>
      </c>
      <c r="T1696" s="107">
        <f t="shared" si="166"/>
        <v>257000</v>
      </c>
      <c r="U1696" s="107">
        <f t="shared" si="167"/>
        <v>287840</v>
      </c>
      <c r="V1696" s="359"/>
      <c r="W1696" s="112">
        <v>2016</v>
      </c>
      <c r="X1696" s="360"/>
    </row>
    <row r="1697" spans="1:44" ht="50.1" customHeight="1">
      <c r="A1697" s="102" t="s">
        <v>5741</v>
      </c>
      <c r="B1697" s="103" t="s">
        <v>5974</v>
      </c>
      <c r="C1697" s="104" t="s">
        <v>4002</v>
      </c>
      <c r="D1697" s="104" t="s">
        <v>3990</v>
      </c>
      <c r="E1697" s="104" t="s">
        <v>4003</v>
      </c>
      <c r="F1697" s="361"/>
      <c r="G1697" s="112" t="s">
        <v>4</v>
      </c>
      <c r="H1697" s="103">
        <v>0</v>
      </c>
      <c r="I1697" s="112">
        <v>590000000</v>
      </c>
      <c r="J1697" s="112" t="s">
        <v>5</v>
      </c>
      <c r="K1697" s="112" t="s">
        <v>4228</v>
      </c>
      <c r="L1697" s="112" t="s">
        <v>67</v>
      </c>
      <c r="M1697" s="112" t="s">
        <v>54</v>
      </c>
      <c r="N1697" s="125" t="s">
        <v>3748</v>
      </c>
      <c r="O1697" s="112" t="s">
        <v>3749</v>
      </c>
      <c r="P1697" s="112">
        <v>168</v>
      </c>
      <c r="Q1697" s="103" t="s">
        <v>1727</v>
      </c>
      <c r="R1697" s="106">
        <v>1</v>
      </c>
      <c r="S1697" s="115">
        <v>257000</v>
      </c>
      <c r="T1697" s="107">
        <v>0</v>
      </c>
      <c r="U1697" s="107">
        <f>T1697*1.12</f>
        <v>0</v>
      </c>
      <c r="V1697" s="297"/>
      <c r="W1697" s="112">
        <v>2016</v>
      </c>
      <c r="X1697" s="112">
        <v>19</v>
      </c>
    </row>
    <row r="1698" spans="1:44" ht="50.1" customHeight="1">
      <c r="A1698" s="102" t="s">
        <v>7242</v>
      </c>
      <c r="B1698" s="103" t="s">
        <v>5974</v>
      </c>
      <c r="C1698" s="104" t="s">
        <v>4002</v>
      </c>
      <c r="D1698" s="104" t="s">
        <v>3990</v>
      </c>
      <c r="E1698" s="104" t="s">
        <v>4003</v>
      </c>
      <c r="F1698" s="361"/>
      <c r="G1698" s="112" t="s">
        <v>4</v>
      </c>
      <c r="H1698" s="103">
        <v>0</v>
      </c>
      <c r="I1698" s="112">
        <v>590000000</v>
      </c>
      <c r="J1698" s="112" t="s">
        <v>5</v>
      </c>
      <c r="K1698" s="112" t="s">
        <v>4228</v>
      </c>
      <c r="L1698" s="112" t="s">
        <v>67</v>
      </c>
      <c r="M1698" s="112" t="s">
        <v>54</v>
      </c>
      <c r="N1698" s="125" t="s">
        <v>3748</v>
      </c>
      <c r="O1698" s="112" t="s">
        <v>3749</v>
      </c>
      <c r="P1698" s="112">
        <v>168</v>
      </c>
      <c r="Q1698" s="103" t="s">
        <v>1727</v>
      </c>
      <c r="R1698" s="106">
        <v>1</v>
      </c>
      <c r="S1698" s="115">
        <v>261000</v>
      </c>
      <c r="T1698" s="107">
        <f>R1698*S1698</f>
        <v>261000</v>
      </c>
      <c r="U1698" s="107">
        <f>T1698*1.12</f>
        <v>292320</v>
      </c>
      <c r="V1698" s="297"/>
      <c r="W1698" s="112">
        <v>2016</v>
      </c>
      <c r="X1698" s="112"/>
    </row>
    <row r="1699" spans="1:44" s="29" customFormat="1" ht="50.1" customHeight="1">
      <c r="A1699" s="64" t="s">
        <v>5742</v>
      </c>
      <c r="B1699" s="220" t="s">
        <v>5974</v>
      </c>
      <c r="C1699" s="221" t="s">
        <v>4004</v>
      </c>
      <c r="D1699" s="221" t="s">
        <v>3990</v>
      </c>
      <c r="E1699" s="221" t="s">
        <v>4005</v>
      </c>
      <c r="F1699" s="361"/>
      <c r="G1699" s="222" t="s">
        <v>4</v>
      </c>
      <c r="H1699" s="220">
        <v>0</v>
      </c>
      <c r="I1699" s="222">
        <v>590000000</v>
      </c>
      <c r="J1699" s="222" t="s">
        <v>5</v>
      </c>
      <c r="K1699" s="222" t="s">
        <v>4228</v>
      </c>
      <c r="L1699" s="222" t="s">
        <v>67</v>
      </c>
      <c r="M1699" s="222" t="s">
        <v>54</v>
      </c>
      <c r="N1699" s="223" t="s">
        <v>3748</v>
      </c>
      <c r="O1699" s="222" t="s">
        <v>3749</v>
      </c>
      <c r="P1699" s="222">
        <v>168</v>
      </c>
      <c r="Q1699" s="220" t="s">
        <v>1727</v>
      </c>
      <c r="R1699" s="224">
        <f>1</f>
        <v>1</v>
      </c>
      <c r="S1699" s="225">
        <v>257000</v>
      </c>
      <c r="T1699" s="226">
        <v>0</v>
      </c>
      <c r="U1699" s="227">
        <f>T1699*1.12</f>
        <v>0</v>
      </c>
      <c r="V1699" s="297"/>
      <c r="W1699" s="222">
        <v>2016</v>
      </c>
      <c r="X1699" s="222">
        <v>19</v>
      </c>
      <c r="Y1699" s="27"/>
      <c r="Z1699" s="27"/>
      <c r="AA1699" s="27"/>
      <c r="AB1699" s="27"/>
      <c r="AC1699" s="27"/>
      <c r="AD1699" s="27"/>
      <c r="AE1699" s="27"/>
      <c r="AF1699" s="27"/>
      <c r="AG1699" s="27"/>
      <c r="AH1699" s="27"/>
      <c r="AI1699" s="27"/>
      <c r="AJ1699" s="27"/>
      <c r="AK1699" s="27"/>
      <c r="AL1699" s="27"/>
      <c r="AM1699" s="27"/>
      <c r="AN1699" s="27"/>
      <c r="AO1699" s="27"/>
      <c r="AP1699" s="27"/>
      <c r="AQ1699" s="27"/>
      <c r="AR1699" s="27"/>
    </row>
    <row r="1700" spans="1:44" s="29" customFormat="1" ht="50.1" customHeight="1">
      <c r="A1700" s="64" t="s">
        <v>6983</v>
      </c>
      <c r="B1700" s="220" t="s">
        <v>5974</v>
      </c>
      <c r="C1700" s="221" t="s">
        <v>4004</v>
      </c>
      <c r="D1700" s="221" t="s">
        <v>3990</v>
      </c>
      <c r="E1700" s="221" t="s">
        <v>4005</v>
      </c>
      <c r="F1700" s="361"/>
      <c r="G1700" s="222" t="s">
        <v>4</v>
      </c>
      <c r="H1700" s="220">
        <v>0</v>
      </c>
      <c r="I1700" s="222">
        <v>590000000</v>
      </c>
      <c r="J1700" s="222" t="s">
        <v>5</v>
      </c>
      <c r="K1700" s="222" t="s">
        <v>4228</v>
      </c>
      <c r="L1700" s="222" t="s">
        <v>67</v>
      </c>
      <c r="M1700" s="222" t="s">
        <v>54</v>
      </c>
      <c r="N1700" s="223" t="s">
        <v>3748</v>
      </c>
      <c r="O1700" s="222" t="s">
        <v>3749</v>
      </c>
      <c r="P1700" s="222">
        <v>168</v>
      </c>
      <c r="Q1700" s="220" t="s">
        <v>1727</v>
      </c>
      <c r="R1700" s="224">
        <v>1</v>
      </c>
      <c r="S1700" s="225">
        <v>272321.43</v>
      </c>
      <c r="T1700" s="226">
        <f>R1700*S1700</f>
        <v>272321.43</v>
      </c>
      <c r="U1700" s="227">
        <f>T1700*1.12</f>
        <v>305000.00160000002</v>
      </c>
      <c r="V1700" s="297"/>
      <c r="W1700" s="222">
        <v>2016</v>
      </c>
      <c r="X1700" s="222"/>
      <c r="Y1700" s="27"/>
      <c r="Z1700" s="27"/>
      <c r="AA1700" s="27"/>
      <c r="AB1700" s="27"/>
      <c r="AC1700" s="27"/>
      <c r="AD1700" s="27"/>
      <c r="AE1700" s="27"/>
      <c r="AF1700" s="27"/>
      <c r="AG1700" s="27"/>
      <c r="AH1700" s="27"/>
      <c r="AI1700" s="27"/>
      <c r="AJ1700" s="27"/>
      <c r="AK1700" s="27"/>
      <c r="AL1700" s="27"/>
      <c r="AM1700" s="27"/>
      <c r="AN1700" s="27"/>
      <c r="AO1700" s="27"/>
      <c r="AP1700" s="27"/>
      <c r="AQ1700" s="27"/>
      <c r="AR1700" s="27"/>
    </row>
    <row r="1701" spans="1:44" s="7" customFormat="1" ht="50.1" customHeight="1">
      <c r="A1701" s="102" t="s">
        <v>5743</v>
      </c>
      <c r="B1701" s="103" t="s">
        <v>5974</v>
      </c>
      <c r="C1701" s="298" t="s">
        <v>4006</v>
      </c>
      <c r="D1701" s="299" t="s">
        <v>3990</v>
      </c>
      <c r="E1701" s="298" t="s">
        <v>4007</v>
      </c>
      <c r="F1701" s="300"/>
      <c r="G1701" s="301" t="s">
        <v>4</v>
      </c>
      <c r="H1701" s="103">
        <v>0</v>
      </c>
      <c r="I1701" s="301">
        <v>590000000</v>
      </c>
      <c r="J1701" s="302" t="s">
        <v>5</v>
      </c>
      <c r="K1701" s="301" t="s">
        <v>4228</v>
      </c>
      <c r="L1701" s="301" t="s">
        <v>67</v>
      </c>
      <c r="M1701" s="301" t="s">
        <v>54</v>
      </c>
      <c r="N1701" s="303" t="s">
        <v>3748</v>
      </c>
      <c r="O1701" s="301" t="s">
        <v>3749</v>
      </c>
      <c r="P1701" s="310" t="s">
        <v>1726</v>
      </c>
      <c r="Q1701" s="310" t="s">
        <v>1727</v>
      </c>
      <c r="R1701" s="305">
        <v>1</v>
      </c>
      <c r="S1701" s="305">
        <v>257000</v>
      </c>
      <c r="T1701" s="107">
        <f t="shared" si="166"/>
        <v>257000</v>
      </c>
      <c r="U1701" s="107">
        <f t="shared" si="167"/>
        <v>287840</v>
      </c>
      <c r="V1701" s="359"/>
      <c r="W1701" s="112">
        <v>2016</v>
      </c>
      <c r="X1701" s="360"/>
    </row>
    <row r="1702" spans="1:44" s="29" customFormat="1" ht="50.1" customHeight="1">
      <c r="A1702" s="64" t="s">
        <v>5744</v>
      </c>
      <c r="B1702" s="220" t="s">
        <v>5974</v>
      </c>
      <c r="C1702" s="221" t="s">
        <v>4008</v>
      </c>
      <c r="D1702" s="221" t="s">
        <v>3990</v>
      </c>
      <c r="E1702" s="221" t="s">
        <v>4009</v>
      </c>
      <c r="F1702" s="361"/>
      <c r="G1702" s="222" t="s">
        <v>4</v>
      </c>
      <c r="H1702" s="220">
        <v>0</v>
      </c>
      <c r="I1702" s="222">
        <v>590000000</v>
      </c>
      <c r="J1702" s="222" t="s">
        <v>5</v>
      </c>
      <c r="K1702" s="222" t="s">
        <v>4228</v>
      </c>
      <c r="L1702" s="222" t="s">
        <v>67</v>
      </c>
      <c r="M1702" s="222" t="s">
        <v>54</v>
      </c>
      <c r="N1702" s="223" t="s">
        <v>3748</v>
      </c>
      <c r="O1702" s="222" t="s">
        <v>3749</v>
      </c>
      <c r="P1702" s="222">
        <v>168</v>
      </c>
      <c r="Q1702" s="220" t="s">
        <v>1727</v>
      </c>
      <c r="R1702" s="224">
        <f>1</f>
        <v>1</v>
      </c>
      <c r="S1702" s="225">
        <v>257000</v>
      </c>
      <c r="T1702" s="226">
        <v>0</v>
      </c>
      <c r="U1702" s="227">
        <v>0</v>
      </c>
      <c r="V1702" s="297"/>
      <c r="W1702" s="222">
        <v>2016</v>
      </c>
      <c r="X1702" s="222">
        <v>19</v>
      </c>
      <c r="Y1702" s="27"/>
      <c r="Z1702" s="27"/>
      <c r="AA1702" s="27"/>
      <c r="AB1702" s="27"/>
      <c r="AC1702" s="27"/>
      <c r="AD1702" s="27"/>
      <c r="AE1702" s="27"/>
      <c r="AF1702" s="27"/>
      <c r="AG1702" s="27"/>
      <c r="AH1702" s="27"/>
      <c r="AI1702" s="27"/>
      <c r="AJ1702" s="27"/>
      <c r="AK1702" s="27"/>
      <c r="AL1702" s="27"/>
      <c r="AM1702" s="27"/>
      <c r="AN1702" s="27"/>
      <c r="AO1702" s="27"/>
      <c r="AP1702" s="27"/>
      <c r="AQ1702" s="27"/>
      <c r="AR1702" s="27"/>
    </row>
    <row r="1703" spans="1:44" s="29" customFormat="1" ht="50.1" customHeight="1">
      <c r="A1703" s="64" t="s">
        <v>6984</v>
      </c>
      <c r="B1703" s="220" t="s">
        <v>5974</v>
      </c>
      <c r="C1703" s="221" t="s">
        <v>4008</v>
      </c>
      <c r="D1703" s="221" t="s">
        <v>3990</v>
      </c>
      <c r="E1703" s="221" t="s">
        <v>4009</v>
      </c>
      <c r="F1703" s="361"/>
      <c r="G1703" s="222" t="s">
        <v>4</v>
      </c>
      <c r="H1703" s="220">
        <v>0</v>
      </c>
      <c r="I1703" s="222">
        <v>590000000</v>
      </c>
      <c r="J1703" s="222" t="s">
        <v>5</v>
      </c>
      <c r="K1703" s="222" t="s">
        <v>4228</v>
      </c>
      <c r="L1703" s="222" t="s">
        <v>67</v>
      </c>
      <c r="M1703" s="222" t="s">
        <v>54</v>
      </c>
      <c r="N1703" s="223" t="s">
        <v>3748</v>
      </c>
      <c r="O1703" s="222" t="s">
        <v>3749</v>
      </c>
      <c r="P1703" s="222">
        <v>168</v>
      </c>
      <c r="Q1703" s="220" t="s">
        <v>1727</v>
      </c>
      <c r="R1703" s="224">
        <v>1</v>
      </c>
      <c r="S1703" s="225">
        <v>272321.43</v>
      </c>
      <c r="T1703" s="226">
        <f>R1703*S1703</f>
        <v>272321.43</v>
      </c>
      <c r="U1703" s="227">
        <f>T1703*1.12</f>
        <v>305000.00160000002</v>
      </c>
      <c r="V1703" s="297"/>
      <c r="W1703" s="222">
        <v>2016</v>
      </c>
      <c r="X1703" s="222"/>
      <c r="Y1703" s="27"/>
      <c r="Z1703" s="27"/>
      <c r="AA1703" s="27"/>
      <c r="AB1703" s="27"/>
      <c r="AC1703" s="27"/>
      <c r="AD1703" s="27"/>
      <c r="AE1703" s="27"/>
      <c r="AF1703" s="27"/>
      <c r="AG1703" s="27"/>
      <c r="AH1703" s="27"/>
      <c r="AI1703" s="27"/>
      <c r="AJ1703" s="27"/>
      <c r="AK1703" s="27"/>
      <c r="AL1703" s="27"/>
      <c r="AM1703" s="27"/>
      <c r="AN1703" s="27"/>
      <c r="AO1703" s="27"/>
      <c r="AP1703" s="27"/>
      <c r="AQ1703" s="27"/>
      <c r="AR1703" s="27"/>
    </row>
    <row r="1704" spans="1:44" s="29" customFormat="1" ht="50.1" customHeight="1">
      <c r="A1704" s="64" t="s">
        <v>5745</v>
      </c>
      <c r="B1704" s="220" t="s">
        <v>5974</v>
      </c>
      <c r="C1704" s="221" t="s">
        <v>4010</v>
      </c>
      <c r="D1704" s="221" t="s">
        <v>3990</v>
      </c>
      <c r="E1704" s="221" t="s">
        <v>4011</v>
      </c>
      <c r="F1704" s="361"/>
      <c r="G1704" s="222" t="s">
        <v>4</v>
      </c>
      <c r="H1704" s="220">
        <v>0</v>
      </c>
      <c r="I1704" s="222">
        <v>590000000</v>
      </c>
      <c r="J1704" s="222" t="s">
        <v>5</v>
      </c>
      <c r="K1704" s="222" t="s">
        <v>4228</v>
      </c>
      <c r="L1704" s="222" t="s">
        <v>67</v>
      </c>
      <c r="M1704" s="222" t="s">
        <v>54</v>
      </c>
      <c r="N1704" s="223" t="s">
        <v>3748</v>
      </c>
      <c r="O1704" s="222" t="s">
        <v>3749</v>
      </c>
      <c r="P1704" s="222">
        <v>168</v>
      </c>
      <c r="Q1704" s="220" t="s">
        <v>1727</v>
      </c>
      <c r="R1704" s="224">
        <f>1</f>
        <v>1</v>
      </c>
      <c r="S1704" s="225">
        <v>257000</v>
      </c>
      <c r="T1704" s="226">
        <v>0</v>
      </c>
      <c r="U1704" s="227">
        <f>T1704*1.12</f>
        <v>0</v>
      </c>
      <c r="V1704" s="297"/>
      <c r="W1704" s="222">
        <v>2016</v>
      </c>
      <c r="X1704" s="222">
        <v>19</v>
      </c>
      <c r="Y1704" s="27"/>
      <c r="Z1704" s="27"/>
      <c r="AA1704" s="27"/>
      <c r="AB1704" s="27"/>
      <c r="AC1704" s="27"/>
      <c r="AD1704" s="27"/>
      <c r="AE1704" s="27"/>
      <c r="AF1704" s="27"/>
      <c r="AG1704" s="27"/>
      <c r="AH1704" s="27"/>
      <c r="AI1704" s="27"/>
      <c r="AJ1704" s="27"/>
      <c r="AK1704" s="27"/>
      <c r="AL1704" s="27"/>
      <c r="AM1704" s="27"/>
      <c r="AN1704" s="27"/>
      <c r="AO1704" s="27"/>
      <c r="AP1704" s="27"/>
      <c r="AQ1704" s="27"/>
      <c r="AR1704" s="27"/>
    </row>
    <row r="1705" spans="1:44" s="29" customFormat="1" ht="50.1" customHeight="1">
      <c r="A1705" s="64" t="s">
        <v>6985</v>
      </c>
      <c r="B1705" s="220" t="s">
        <v>5974</v>
      </c>
      <c r="C1705" s="221" t="s">
        <v>4010</v>
      </c>
      <c r="D1705" s="221" t="s">
        <v>3990</v>
      </c>
      <c r="E1705" s="221" t="s">
        <v>4011</v>
      </c>
      <c r="F1705" s="361"/>
      <c r="G1705" s="222" t="s">
        <v>4</v>
      </c>
      <c r="H1705" s="220">
        <v>0</v>
      </c>
      <c r="I1705" s="222">
        <v>590000000</v>
      </c>
      <c r="J1705" s="222" t="s">
        <v>5</v>
      </c>
      <c r="K1705" s="222" t="s">
        <v>4228</v>
      </c>
      <c r="L1705" s="222" t="s">
        <v>67</v>
      </c>
      <c r="M1705" s="222" t="s">
        <v>54</v>
      </c>
      <c r="N1705" s="223" t="s">
        <v>3748</v>
      </c>
      <c r="O1705" s="222" t="s">
        <v>3749</v>
      </c>
      <c r="P1705" s="222">
        <v>168</v>
      </c>
      <c r="Q1705" s="220" t="s">
        <v>1727</v>
      </c>
      <c r="R1705" s="224">
        <f>1</f>
        <v>1</v>
      </c>
      <c r="S1705" s="225">
        <v>272321.43</v>
      </c>
      <c r="T1705" s="226">
        <f>R1705*S1705</f>
        <v>272321.43</v>
      </c>
      <c r="U1705" s="227">
        <f>T1705*1.12</f>
        <v>305000.00160000002</v>
      </c>
      <c r="V1705" s="297"/>
      <c r="W1705" s="222">
        <v>2016</v>
      </c>
      <c r="X1705" s="222"/>
      <c r="Y1705" s="27"/>
      <c r="Z1705" s="27"/>
      <c r="AA1705" s="27"/>
      <c r="AB1705" s="27"/>
      <c r="AC1705" s="27"/>
      <c r="AD1705" s="27"/>
      <c r="AE1705" s="27"/>
      <c r="AF1705" s="27"/>
      <c r="AG1705" s="27"/>
      <c r="AH1705" s="27"/>
      <c r="AI1705" s="27"/>
      <c r="AJ1705" s="27"/>
      <c r="AK1705" s="27"/>
      <c r="AL1705" s="27"/>
      <c r="AM1705" s="27"/>
      <c r="AN1705" s="27"/>
      <c r="AO1705" s="27"/>
      <c r="AP1705" s="27"/>
      <c r="AQ1705" s="27"/>
      <c r="AR1705" s="27"/>
    </row>
    <row r="1706" spans="1:44" s="7" customFormat="1" ht="50.1" customHeight="1">
      <c r="A1706" s="102" t="s">
        <v>5746</v>
      </c>
      <c r="B1706" s="103" t="s">
        <v>5974</v>
      </c>
      <c r="C1706" s="298" t="s">
        <v>4012</v>
      </c>
      <c r="D1706" s="299" t="s">
        <v>3990</v>
      </c>
      <c r="E1706" s="298" t="s">
        <v>4013</v>
      </c>
      <c r="F1706" s="300"/>
      <c r="G1706" s="301" t="s">
        <v>4</v>
      </c>
      <c r="H1706" s="103">
        <v>0</v>
      </c>
      <c r="I1706" s="301">
        <v>590000000</v>
      </c>
      <c r="J1706" s="302" t="s">
        <v>5</v>
      </c>
      <c r="K1706" s="301" t="s">
        <v>4228</v>
      </c>
      <c r="L1706" s="301" t="s">
        <v>67</v>
      </c>
      <c r="M1706" s="301" t="s">
        <v>54</v>
      </c>
      <c r="N1706" s="303" t="s">
        <v>3748</v>
      </c>
      <c r="O1706" s="301" t="s">
        <v>3749</v>
      </c>
      <c r="P1706" s="310" t="s">
        <v>1726</v>
      </c>
      <c r="Q1706" s="310" t="s">
        <v>1727</v>
      </c>
      <c r="R1706" s="305">
        <v>1</v>
      </c>
      <c r="S1706" s="305">
        <v>257000</v>
      </c>
      <c r="T1706" s="107">
        <f t="shared" si="166"/>
        <v>257000</v>
      </c>
      <c r="U1706" s="107">
        <f t="shared" si="167"/>
        <v>287840</v>
      </c>
      <c r="V1706" s="359"/>
      <c r="W1706" s="112">
        <v>2016</v>
      </c>
      <c r="X1706" s="360"/>
    </row>
    <row r="1707" spans="1:44" s="7" customFormat="1" ht="50.1" customHeight="1">
      <c r="A1707" s="102" t="s">
        <v>5747</v>
      </c>
      <c r="B1707" s="103" t="s">
        <v>5974</v>
      </c>
      <c r="C1707" s="298" t="s">
        <v>4014</v>
      </c>
      <c r="D1707" s="299" t="s">
        <v>3990</v>
      </c>
      <c r="E1707" s="298" t="s">
        <v>4015</v>
      </c>
      <c r="F1707" s="300"/>
      <c r="G1707" s="301" t="s">
        <v>4</v>
      </c>
      <c r="H1707" s="103">
        <v>0</v>
      </c>
      <c r="I1707" s="301">
        <v>590000000</v>
      </c>
      <c r="J1707" s="302" t="s">
        <v>5</v>
      </c>
      <c r="K1707" s="301" t="s">
        <v>4228</v>
      </c>
      <c r="L1707" s="301" t="s">
        <v>67</v>
      </c>
      <c r="M1707" s="301" t="s">
        <v>54</v>
      </c>
      <c r="N1707" s="303" t="s">
        <v>3748</v>
      </c>
      <c r="O1707" s="301" t="s">
        <v>3749</v>
      </c>
      <c r="P1707" s="310" t="s">
        <v>1726</v>
      </c>
      <c r="Q1707" s="310" t="s">
        <v>1727</v>
      </c>
      <c r="R1707" s="305">
        <v>1</v>
      </c>
      <c r="S1707" s="305">
        <v>257000</v>
      </c>
      <c r="T1707" s="107">
        <f t="shared" si="166"/>
        <v>257000</v>
      </c>
      <c r="U1707" s="107">
        <f t="shared" si="167"/>
        <v>287840</v>
      </c>
      <c r="V1707" s="359"/>
      <c r="W1707" s="112">
        <v>2016</v>
      </c>
      <c r="X1707" s="360"/>
    </row>
    <row r="1708" spans="1:44" ht="50.1" customHeight="1">
      <c r="A1708" s="102" t="s">
        <v>5748</v>
      </c>
      <c r="B1708" s="103" t="s">
        <v>5974</v>
      </c>
      <c r="C1708" s="104" t="s">
        <v>4016</v>
      </c>
      <c r="D1708" s="104" t="s">
        <v>3990</v>
      </c>
      <c r="E1708" s="104" t="s">
        <v>4017</v>
      </c>
      <c r="F1708" s="361"/>
      <c r="G1708" s="112" t="s">
        <v>4</v>
      </c>
      <c r="H1708" s="103">
        <v>0</v>
      </c>
      <c r="I1708" s="112">
        <v>590000000</v>
      </c>
      <c r="J1708" s="112" t="s">
        <v>5</v>
      </c>
      <c r="K1708" s="112" t="s">
        <v>4228</v>
      </c>
      <c r="L1708" s="112" t="s">
        <v>67</v>
      </c>
      <c r="M1708" s="112" t="s">
        <v>54</v>
      </c>
      <c r="N1708" s="125" t="s">
        <v>3748</v>
      </c>
      <c r="O1708" s="112" t="s">
        <v>3749</v>
      </c>
      <c r="P1708" s="112">
        <v>168</v>
      </c>
      <c r="Q1708" s="103" t="s">
        <v>1727</v>
      </c>
      <c r="R1708" s="106">
        <v>1</v>
      </c>
      <c r="S1708" s="115">
        <v>257000</v>
      </c>
      <c r="T1708" s="107">
        <v>0</v>
      </c>
      <c r="U1708" s="107">
        <f>T1708*1.12</f>
        <v>0</v>
      </c>
      <c r="V1708" s="297"/>
      <c r="W1708" s="112">
        <v>2016</v>
      </c>
      <c r="X1708" s="112">
        <v>19</v>
      </c>
    </row>
    <row r="1709" spans="1:44" ht="50.1" customHeight="1">
      <c r="A1709" s="102" t="s">
        <v>7237</v>
      </c>
      <c r="B1709" s="103" t="s">
        <v>5974</v>
      </c>
      <c r="C1709" s="104" t="s">
        <v>4016</v>
      </c>
      <c r="D1709" s="104" t="s">
        <v>3990</v>
      </c>
      <c r="E1709" s="104" t="s">
        <v>4017</v>
      </c>
      <c r="F1709" s="361"/>
      <c r="G1709" s="112" t="s">
        <v>4</v>
      </c>
      <c r="H1709" s="103">
        <v>0</v>
      </c>
      <c r="I1709" s="112">
        <v>590000000</v>
      </c>
      <c r="J1709" s="112" t="s">
        <v>5</v>
      </c>
      <c r="K1709" s="112" t="s">
        <v>4228</v>
      </c>
      <c r="L1709" s="112" t="s">
        <v>67</v>
      </c>
      <c r="M1709" s="112" t="s">
        <v>54</v>
      </c>
      <c r="N1709" s="125" t="s">
        <v>3748</v>
      </c>
      <c r="O1709" s="112" t="s">
        <v>3749</v>
      </c>
      <c r="P1709" s="112">
        <v>168</v>
      </c>
      <c r="Q1709" s="103" t="s">
        <v>1727</v>
      </c>
      <c r="R1709" s="106">
        <v>1</v>
      </c>
      <c r="S1709" s="115">
        <v>261000</v>
      </c>
      <c r="T1709" s="107">
        <f>R1709*S1709</f>
        <v>261000</v>
      </c>
      <c r="U1709" s="107">
        <f>T1709*1.12</f>
        <v>292320</v>
      </c>
      <c r="V1709" s="297"/>
      <c r="W1709" s="112">
        <v>2016</v>
      </c>
      <c r="X1709" s="112"/>
    </row>
    <row r="1710" spans="1:44" s="29" customFormat="1" ht="50.1" customHeight="1">
      <c r="A1710" s="64" t="s">
        <v>5749</v>
      </c>
      <c r="B1710" s="220" t="s">
        <v>5974</v>
      </c>
      <c r="C1710" s="221" t="s">
        <v>4018</v>
      </c>
      <c r="D1710" s="221" t="s">
        <v>3990</v>
      </c>
      <c r="E1710" s="221" t="s">
        <v>4019</v>
      </c>
      <c r="F1710" s="361"/>
      <c r="G1710" s="222" t="s">
        <v>4</v>
      </c>
      <c r="H1710" s="220">
        <v>0</v>
      </c>
      <c r="I1710" s="222">
        <v>590000000</v>
      </c>
      <c r="J1710" s="222" t="s">
        <v>5</v>
      </c>
      <c r="K1710" s="222" t="s">
        <v>4228</v>
      </c>
      <c r="L1710" s="222" t="s">
        <v>67</v>
      </c>
      <c r="M1710" s="222" t="s">
        <v>54</v>
      </c>
      <c r="N1710" s="223" t="s">
        <v>3748</v>
      </c>
      <c r="O1710" s="222" t="s">
        <v>3749</v>
      </c>
      <c r="P1710" s="222">
        <v>168</v>
      </c>
      <c r="Q1710" s="220" t="s">
        <v>1727</v>
      </c>
      <c r="R1710" s="224">
        <v>1</v>
      </c>
      <c r="S1710" s="225">
        <v>257000</v>
      </c>
      <c r="T1710" s="226">
        <v>0</v>
      </c>
      <c r="U1710" s="227">
        <f>T1710*1.12</f>
        <v>0</v>
      </c>
      <c r="V1710" s="297"/>
      <c r="W1710" s="222">
        <v>2016</v>
      </c>
      <c r="X1710" s="222">
        <v>19</v>
      </c>
      <c r="Y1710" s="27"/>
      <c r="Z1710" s="27"/>
      <c r="AA1710" s="27"/>
      <c r="AB1710" s="27"/>
      <c r="AC1710" s="27"/>
      <c r="AD1710" s="27"/>
      <c r="AE1710" s="27"/>
      <c r="AF1710" s="27"/>
      <c r="AG1710" s="27"/>
      <c r="AH1710" s="27"/>
      <c r="AI1710" s="27"/>
      <c r="AJ1710" s="27"/>
      <c r="AK1710" s="27"/>
      <c r="AL1710" s="27"/>
      <c r="AM1710" s="27"/>
      <c r="AN1710" s="27"/>
      <c r="AO1710" s="27"/>
      <c r="AP1710" s="27"/>
      <c r="AQ1710" s="27"/>
      <c r="AR1710" s="27"/>
    </row>
    <row r="1711" spans="1:44" s="29" customFormat="1" ht="50.1" customHeight="1">
      <c r="A1711" s="64" t="s">
        <v>6987</v>
      </c>
      <c r="B1711" s="220" t="s">
        <v>5974</v>
      </c>
      <c r="C1711" s="221" t="s">
        <v>4018</v>
      </c>
      <c r="D1711" s="221" t="s">
        <v>3990</v>
      </c>
      <c r="E1711" s="221" t="s">
        <v>4019</v>
      </c>
      <c r="F1711" s="361"/>
      <c r="G1711" s="222" t="s">
        <v>4</v>
      </c>
      <c r="H1711" s="220">
        <v>0</v>
      </c>
      <c r="I1711" s="222">
        <v>590000000</v>
      </c>
      <c r="J1711" s="222" t="s">
        <v>5</v>
      </c>
      <c r="K1711" s="222" t="s">
        <v>4228</v>
      </c>
      <c r="L1711" s="222" t="s">
        <v>67</v>
      </c>
      <c r="M1711" s="222" t="s">
        <v>54</v>
      </c>
      <c r="N1711" s="223" t="s">
        <v>3748</v>
      </c>
      <c r="O1711" s="222" t="s">
        <v>3749</v>
      </c>
      <c r="P1711" s="222">
        <v>168</v>
      </c>
      <c r="Q1711" s="220" t="s">
        <v>1727</v>
      </c>
      <c r="R1711" s="224">
        <v>1</v>
      </c>
      <c r="S1711" s="225">
        <v>272321.43</v>
      </c>
      <c r="T1711" s="226">
        <f t="shared" ref="T1711" si="169">R1711*S1711</f>
        <v>272321.43</v>
      </c>
      <c r="U1711" s="227">
        <f>T1711*1.12</f>
        <v>305000.00160000002</v>
      </c>
      <c r="V1711" s="297"/>
      <c r="W1711" s="222">
        <v>2016</v>
      </c>
      <c r="X1711" s="222"/>
      <c r="Y1711" s="27"/>
      <c r="Z1711" s="27"/>
      <c r="AA1711" s="27"/>
      <c r="AB1711" s="27"/>
      <c r="AC1711" s="27"/>
      <c r="AD1711" s="27"/>
      <c r="AE1711" s="27"/>
      <c r="AF1711" s="27"/>
      <c r="AG1711" s="27"/>
      <c r="AH1711" s="27"/>
      <c r="AI1711" s="27"/>
      <c r="AJ1711" s="27"/>
      <c r="AK1711" s="27"/>
      <c r="AL1711" s="27"/>
      <c r="AM1711" s="27"/>
      <c r="AN1711" s="27"/>
      <c r="AO1711" s="27"/>
      <c r="AP1711" s="27"/>
      <c r="AQ1711" s="27"/>
      <c r="AR1711" s="27"/>
    </row>
    <row r="1712" spans="1:44" s="7" customFormat="1" ht="50.1" customHeight="1">
      <c r="A1712" s="102" t="s">
        <v>5750</v>
      </c>
      <c r="B1712" s="103" t="s">
        <v>5974</v>
      </c>
      <c r="C1712" s="298" t="s">
        <v>4020</v>
      </c>
      <c r="D1712" s="299" t="s">
        <v>3990</v>
      </c>
      <c r="E1712" s="298" t="s">
        <v>4021</v>
      </c>
      <c r="F1712" s="300"/>
      <c r="G1712" s="301" t="s">
        <v>4</v>
      </c>
      <c r="H1712" s="103">
        <v>0</v>
      </c>
      <c r="I1712" s="301">
        <v>590000000</v>
      </c>
      <c r="J1712" s="302" t="s">
        <v>5</v>
      </c>
      <c r="K1712" s="301" t="s">
        <v>4228</v>
      </c>
      <c r="L1712" s="301" t="s">
        <v>67</v>
      </c>
      <c r="M1712" s="301" t="s">
        <v>54</v>
      </c>
      <c r="N1712" s="303" t="s">
        <v>3748</v>
      </c>
      <c r="O1712" s="301" t="s">
        <v>3749</v>
      </c>
      <c r="P1712" s="310" t="s">
        <v>1726</v>
      </c>
      <c r="Q1712" s="310" t="s">
        <v>1727</v>
      </c>
      <c r="R1712" s="305">
        <v>1</v>
      </c>
      <c r="S1712" s="305">
        <v>257000</v>
      </c>
      <c r="T1712" s="107">
        <f t="shared" si="166"/>
        <v>257000</v>
      </c>
      <c r="U1712" s="107">
        <f t="shared" si="167"/>
        <v>287840</v>
      </c>
      <c r="V1712" s="359"/>
      <c r="W1712" s="112">
        <v>2016</v>
      </c>
      <c r="X1712" s="360"/>
    </row>
    <row r="1713" spans="1:44" s="7" customFormat="1" ht="50.1" customHeight="1">
      <c r="A1713" s="102" t="s">
        <v>5751</v>
      </c>
      <c r="B1713" s="103" t="s">
        <v>5974</v>
      </c>
      <c r="C1713" s="298" t="s">
        <v>4022</v>
      </c>
      <c r="D1713" s="299" t="s">
        <v>3990</v>
      </c>
      <c r="E1713" s="298" t="s">
        <v>4023</v>
      </c>
      <c r="F1713" s="300"/>
      <c r="G1713" s="301" t="s">
        <v>4</v>
      </c>
      <c r="H1713" s="103">
        <v>0</v>
      </c>
      <c r="I1713" s="301">
        <v>590000000</v>
      </c>
      <c r="J1713" s="302" t="s">
        <v>5</v>
      </c>
      <c r="K1713" s="301" t="s">
        <v>4228</v>
      </c>
      <c r="L1713" s="301" t="s">
        <v>67</v>
      </c>
      <c r="M1713" s="301" t="s">
        <v>54</v>
      </c>
      <c r="N1713" s="303" t="s">
        <v>3748</v>
      </c>
      <c r="O1713" s="301" t="s">
        <v>3749</v>
      </c>
      <c r="P1713" s="310" t="s">
        <v>1726</v>
      </c>
      <c r="Q1713" s="310" t="s">
        <v>1727</v>
      </c>
      <c r="R1713" s="305">
        <v>1</v>
      </c>
      <c r="S1713" s="305">
        <v>257000</v>
      </c>
      <c r="T1713" s="107">
        <f t="shared" ref="T1713:T1784" si="170">R1713*S1713</f>
        <v>257000</v>
      </c>
      <c r="U1713" s="107">
        <f t="shared" ref="U1713:U1784" si="171">T1713*1.12</f>
        <v>287840</v>
      </c>
      <c r="V1713" s="359"/>
      <c r="W1713" s="112">
        <v>2016</v>
      </c>
      <c r="X1713" s="360"/>
    </row>
    <row r="1714" spans="1:44" s="7" customFormat="1" ht="50.1" customHeight="1">
      <c r="A1714" s="102" t="s">
        <v>5752</v>
      </c>
      <c r="B1714" s="103" t="s">
        <v>5974</v>
      </c>
      <c r="C1714" s="298" t="s">
        <v>4024</v>
      </c>
      <c r="D1714" s="299" t="s">
        <v>3990</v>
      </c>
      <c r="E1714" s="298" t="s">
        <v>4025</v>
      </c>
      <c r="F1714" s="300"/>
      <c r="G1714" s="301" t="s">
        <v>4</v>
      </c>
      <c r="H1714" s="103">
        <v>0</v>
      </c>
      <c r="I1714" s="301">
        <v>590000000</v>
      </c>
      <c r="J1714" s="302" t="s">
        <v>5</v>
      </c>
      <c r="K1714" s="301" t="s">
        <v>4228</v>
      </c>
      <c r="L1714" s="301" t="s">
        <v>67</v>
      </c>
      <c r="M1714" s="301" t="s">
        <v>54</v>
      </c>
      <c r="N1714" s="303" t="s">
        <v>3748</v>
      </c>
      <c r="O1714" s="301" t="s">
        <v>3749</v>
      </c>
      <c r="P1714" s="310" t="s">
        <v>1726</v>
      </c>
      <c r="Q1714" s="310" t="s">
        <v>1727</v>
      </c>
      <c r="R1714" s="305">
        <v>1</v>
      </c>
      <c r="S1714" s="305">
        <v>257000</v>
      </c>
      <c r="T1714" s="107">
        <f t="shared" si="170"/>
        <v>257000</v>
      </c>
      <c r="U1714" s="107">
        <f t="shared" si="171"/>
        <v>287840</v>
      </c>
      <c r="V1714" s="359"/>
      <c r="W1714" s="112">
        <v>2016</v>
      </c>
      <c r="X1714" s="360"/>
    </row>
    <row r="1715" spans="1:44" s="7" customFormat="1" ht="50.1" customHeight="1">
      <c r="A1715" s="102" t="s">
        <v>5753</v>
      </c>
      <c r="B1715" s="103" t="s">
        <v>5974</v>
      </c>
      <c r="C1715" s="298" t="s">
        <v>4026</v>
      </c>
      <c r="D1715" s="299" t="s">
        <v>3990</v>
      </c>
      <c r="E1715" s="298" t="s">
        <v>4027</v>
      </c>
      <c r="F1715" s="300"/>
      <c r="G1715" s="301" t="s">
        <v>4</v>
      </c>
      <c r="H1715" s="103">
        <v>0</v>
      </c>
      <c r="I1715" s="301">
        <v>590000000</v>
      </c>
      <c r="J1715" s="302" t="s">
        <v>5</v>
      </c>
      <c r="K1715" s="301" t="s">
        <v>4228</v>
      </c>
      <c r="L1715" s="301" t="s">
        <v>67</v>
      </c>
      <c r="M1715" s="301" t="s">
        <v>54</v>
      </c>
      <c r="N1715" s="303" t="s">
        <v>3748</v>
      </c>
      <c r="O1715" s="301" t="s">
        <v>3749</v>
      </c>
      <c r="P1715" s="310" t="s">
        <v>1726</v>
      </c>
      <c r="Q1715" s="310" t="s">
        <v>1727</v>
      </c>
      <c r="R1715" s="305">
        <v>1</v>
      </c>
      <c r="S1715" s="305">
        <v>257000</v>
      </c>
      <c r="T1715" s="107">
        <f t="shared" si="170"/>
        <v>257000</v>
      </c>
      <c r="U1715" s="107">
        <f t="shared" si="171"/>
        <v>287840</v>
      </c>
      <c r="V1715" s="359"/>
      <c r="W1715" s="112">
        <v>2016</v>
      </c>
      <c r="X1715" s="360"/>
    </row>
    <row r="1716" spans="1:44" ht="50.1" customHeight="1">
      <c r="A1716" s="229" t="s">
        <v>5754</v>
      </c>
      <c r="B1716" s="220" t="s">
        <v>5974</v>
      </c>
      <c r="C1716" s="221" t="s">
        <v>4028</v>
      </c>
      <c r="D1716" s="221" t="s">
        <v>3990</v>
      </c>
      <c r="E1716" s="221" t="s">
        <v>4029</v>
      </c>
      <c r="F1716" s="361"/>
      <c r="G1716" s="222" t="s">
        <v>4</v>
      </c>
      <c r="H1716" s="220">
        <v>0</v>
      </c>
      <c r="I1716" s="222">
        <v>590000000</v>
      </c>
      <c r="J1716" s="222" t="s">
        <v>5</v>
      </c>
      <c r="K1716" s="222" t="s">
        <v>4228</v>
      </c>
      <c r="L1716" s="222" t="s">
        <v>67</v>
      </c>
      <c r="M1716" s="222" t="s">
        <v>54</v>
      </c>
      <c r="N1716" s="223" t="s">
        <v>3748</v>
      </c>
      <c r="O1716" s="222" t="s">
        <v>3749</v>
      </c>
      <c r="P1716" s="222">
        <v>168</v>
      </c>
      <c r="Q1716" s="220" t="s">
        <v>1727</v>
      </c>
      <c r="R1716" s="635">
        <v>1</v>
      </c>
      <c r="S1716" s="506">
        <v>257000</v>
      </c>
      <c r="T1716" s="506">
        <v>0</v>
      </c>
      <c r="U1716" s="506">
        <f>T1716*1.12</f>
        <v>0</v>
      </c>
      <c r="V1716" s="297"/>
      <c r="W1716" s="222">
        <v>2016</v>
      </c>
      <c r="X1716" s="222">
        <v>19</v>
      </c>
    </row>
    <row r="1717" spans="1:44" ht="50.1" customHeight="1">
      <c r="A1717" s="229" t="s">
        <v>8849</v>
      </c>
      <c r="B1717" s="220" t="s">
        <v>5974</v>
      </c>
      <c r="C1717" s="221" t="s">
        <v>4028</v>
      </c>
      <c r="D1717" s="221" t="s">
        <v>3990</v>
      </c>
      <c r="E1717" s="221" t="s">
        <v>4029</v>
      </c>
      <c r="F1717" s="361"/>
      <c r="G1717" s="222" t="s">
        <v>4</v>
      </c>
      <c r="H1717" s="220">
        <v>0</v>
      </c>
      <c r="I1717" s="222">
        <v>590000000</v>
      </c>
      <c r="J1717" s="222" t="s">
        <v>5</v>
      </c>
      <c r="K1717" s="222" t="s">
        <v>4228</v>
      </c>
      <c r="L1717" s="222" t="s">
        <v>67</v>
      </c>
      <c r="M1717" s="222" t="s">
        <v>54</v>
      </c>
      <c r="N1717" s="223" t="s">
        <v>3748</v>
      </c>
      <c r="O1717" s="222" t="s">
        <v>3749</v>
      </c>
      <c r="P1717" s="222">
        <v>168</v>
      </c>
      <c r="Q1717" s="220" t="s">
        <v>1727</v>
      </c>
      <c r="R1717" s="635">
        <v>1</v>
      </c>
      <c r="S1717" s="506">
        <v>261000</v>
      </c>
      <c r="T1717" s="506">
        <f t="shared" ref="T1717" si="172">R1717*S1717</f>
        <v>261000</v>
      </c>
      <c r="U1717" s="506">
        <f>T1717*1.12</f>
        <v>292320</v>
      </c>
      <c r="V1717" s="297"/>
      <c r="W1717" s="222">
        <v>2016</v>
      </c>
      <c r="X1717" s="222"/>
    </row>
    <row r="1718" spans="1:44" s="7" customFormat="1" ht="50.1" customHeight="1">
      <c r="A1718" s="102" t="s">
        <v>5755</v>
      </c>
      <c r="B1718" s="103" t="s">
        <v>5974</v>
      </c>
      <c r="C1718" s="298" t="s">
        <v>4030</v>
      </c>
      <c r="D1718" s="299" t="s">
        <v>3990</v>
      </c>
      <c r="E1718" s="298" t="s">
        <v>4031</v>
      </c>
      <c r="F1718" s="300"/>
      <c r="G1718" s="301" t="s">
        <v>4</v>
      </c>
      <c r="H1718" s="103">
        <v>0</v>
      </c>
      <c r="I1718" s="301">
        <v>590000000</v>
      </c>
      <c r="J1718" s="302" t="s">
        <v>5</v>
      </c>
      <c r="K1718" s="301" t="s">
        <v>4228</v>
      </c>
      <c r="L1718" s="301" t="s">
        <v>67</v>
      </c>
      <c r="M1718" s="301" t="s">
        <v>54</v>
      </c>
      <c r="N1718" s="303" t="s">
        <v>3748</v>
      </c>
      <c r="O1718" s="301" t="s">
        <v>3749</v>
      </c>
      <c r="P1718" s="310" t="s">
        <v>1726</v>
      </c>
      <c r="Q1718" s="310" t="s">
        <v>1727</v>
      </c>
      <c r="R1718" s="305">
        <v>1</v>
      </c>
      <c r="S1718" s="305">
        <v>257000</v>
      </c>
      <c r="T1718" s="107">
        <f t="shared" si="170"/>
        <v>257000</v>
      </c>
      <c r="U1718" s="107">
        <f t="shared" si="171"/>
        <v>287840</v>
      </c>
      <c r="V1718" s="359"/>
      <c r="W1718" s="112">
        <v>2016</v>
      </c>
      <c r="X1718" s="360"/>
    </row>
    <row r="1719" spans="1:44" s="7" customFormat="1" ht="50.1" customHeight="1">
      <c r="A1719" s="102" t="s">
        <v>5756</v>
      </c>
      <c r="B1719" s="103" t="s">
        <v>5974</v>
      </c>
      <c r="C1719" s="298" t="s">
        <v>4032</v>
      </c>
      <c r="D1719" s="299" t="s">
        <v>3990</v>
      </c>
      <c r="E1719" s="298" t="s">
        <v>4033</v>
      </c>
      <c r="F1719" s="300"/>
      <c r="G1719" s="301" t="s">
        <v>4</v>
      </c>
      <c r="H1719" s="103">
        <v>0</v>
      </c>
      <c r="I1719" s="301">
        <v>590000000</v>
      </c>
      <c r="J1719" s="302" t="s">
        <v>5</v>
      </c>
      <c r="K1719" s="301" t="s">
        <v>4228</v>
      </c>
      <c r="L1719" s="301" t="s">
        <v>67</v>
      </c>
      <c r="M1719" s="301" t="s">
        <v>54</v>
      </c>
      <c r="N1719" s="303" t="s">
        <v>3748</v>
      </c>
      <c r="O1719" s="301" t="s">
        <v>3749</v>
      </c>
      <c r="P1719" s="310" t="s">
        <v>1726</v>
      </c>
      <c r="Q1719" s="310" t="s">
        <v>1727</v>
      </c>
      <c r="R1719" s="305">
        <v>1</v>
      </c>
      <c r="S1719" s="305">
        <v>257000</v>
      </c>
      <c r="T1719" s="107">
        <f t="shared" si="170"/>
        <v>257000</v>
      </c>
      <c r="U1719" s="107">
        <f t="shared" si="171"/>
        <v>287840</v>
      </c>
      <c r="V1719" s="359"/>
      <c r="W1719" s="112">
        <v>2016</v>
      </c>
      <c r="X1719" s="360"/>
    </row>
    <row r="1720" spans="1:44" s="7" customFormat="1" ht="50.1" customHeight="1">
      <c r="A1720" s="102" t="s">
        <v>5757</v>
      </c>
      <c r="B1720" s="103" t="s">
        <v>5974</v>
      </c>
      <c r="C1720" s="298" t="s">
        <v>4034</v>
      </c>
      <c r="D1720" s="299" t="s">
        <v>3990</v>
      </c>
      <c r="E1720" s="298" t="s">
        <v>4035</v>
      </c>
      <c r="F1720" s="300"/>
      <c r="G1720" s="301" t="s">
        <v>4</v>
      </c>
      <c r="H1720" s="103">
        <v>0</v>
      </c>
      <c r="I1720" s="301">
        <v>590000000</v>
      </c>
      <c r="J1720" s="302" t="s">
        <v>5</v>
      </c>
      <c r="K1720" s="301" t="s">
        <v>4228</v>
      </c>
      <c r="L1720" s="301" t="s">
        <v>67</v>
      </c>
      <c r="M1720" s="301" t="s">
        <v>54</v>
      </c>
      <c r="N1720" s="303" t="s">
        <v>3748</v>
      </c>
      <c r="O1720" s="301" t="s">
        <v>3749</v>
      </c>
      <c r="P1720" s="310" t="s">
        <v>1726</v>
      </c>
      <c r="Q1720" s="310" t="s">
        <v>1727</v>
      </c>
      <c r="R1720" s="305">
        <v>1</v>
      </c>
      <c r="S1720" s="305">
        <v>257000</v>
      </c>
      <c r="T1720" s="107">
        <f t="shared" si="170"/>
        <v>257000</v>
      </c>
      <c r="U1720" s="107">
        <f t="shared" si="171"/>
        <v>287840</v>
      </c>
      <c r="V1720" s="359"/>
      <c r="W1720" s="112">
        <v>2016</v>
      </c>
      <c r="X1720" s="360"/>
    </row>
    <row r="1721" spans="1:44" s="29" customFormat="1" ht="50.1" customHeight="1">
      <c r="A1721" s="64" t="s">
        <v>5758</v>
      </c>
      <c r="B1721" s="220" t="s">
        <v>5974</v>
      </c>
      <c r="C1721" s="221" t="s">
        <v>4036</v>
      </c>
      <c r="D1721" s="221" t="s">
        <v>3990</v>
      </c>
      <c r="E1721" s="221" t="s">
        <v>4037</v>
      </c>
      <c r="F1721" s="361"/>
      <c r="G1721" s="222" t="s">
        <v>4</v>
      </c>
      <c r="H1721" s="220">
        <v>0</v>
      </c>
      <c r="I1721" s="222">
        <v>590000000</v>
      </c>
      <c r="J1721" s="222" t="s">
        <v>5</v>
      </c>
      <c r="K1721" s="222" t="s">
        <v>4228</v>
      </c>
      <c r="L1721" s="222" t="s">
        <v>67</v>
      </c>
      <c r="M1721" s="222" t="s">
        <v>54</v>
      </c>
      <c r="N1721" s="223" t="s">
        <v>3748</v>
      </c>
      <c r="O1721" s="222" t="s">
        <v>3749</v>
      </c>
      <c r="P1721" s="222">
        <v>168</v>
      </c>
      <c r="Q1721" s="220" t="s">
        <v>1727</v>
      </c>
      <c r="R1721" s="224">
        <v>1</v>
      </c>
      <c r="S1721" s="225">
        <v>257000</v>
      </c>
      <c r="T1721" s="226">
        <v>0</v>
      </c>
      <c r="U1721" s="227">
        <f>T1721*1.12</f>
        <v>0</v>
      </c>
      <c r="V1721" s="297"/>
      <c r="W1721" s="222">
        <v>2016</v>
      </c>
      <c r="X1721" s="222">
        <v>19</v>
      </c>
      <c r="Y1721" s="27"/>
      <c r="Z1721" s="27"/>
      <c r="AA1721" s="27"/>
      <c r="AB1721" s="27"/>
      <c r="AC1721" s="27"/>
      <c r="AD1721" s="27"/>
      <c r="AE1721" s="27"/>
      <c r="AF1721" s="27"/>
      <c r="AG1721" s="27"/>
      <c r="AH1721" s="27"/>
      <c r="AI1721" s="27"/>
      <c r="AJ1721" s="27"/>
      <c r="AK1721" s="27"/>
      <c r="AL1721" s="27"/>
      <c r="AM1721" s="27"/>
      <c r="AN1721" s="27"/>
      <c r="AO1721" s="27"/>
      <c r="AP1721" s="27"/>
      <c r="AQ1721" s="27"/>
      <c r="AR1721" s="27"/>
    </row>
    <row r="1722" spans="1:44" s="29" customFormat="1" ht="50.1" customHeight="1">
      <c r="A1722" s="64" t="s">
        <v>6986</v>
      </c>
      <c r="B1722" s="220" t="s">
        <v>5974</v>
      </c>
      <c r="C1722" s="221" t="s">
        <v>4036</v>
      </c>
      <c r="D1722" s="221" t="s">
        <v>3990</v>
      </c>
      <c r="E1722" s="221" t="s">
        <v>4037</v>
      </c>
      <c r="F1722" s="361"/>
      <c r="G1722" s="222" t="s">
        <v>4</v>
      </c>
      <c r="H1722" s="220">
        <v>0</v>
      </c>
      <c r="I1722" s="222">
        <v>590000000</v>
      </c>
      <c r="J1722" s="222" t="s">
        <v>5</v>
      </c>
      <c r="K1722" s="222" t="s">
        <v>4228</v>
      </c>
      <c r="L1722" s="222" t="s">
        <v>67</v>
      </c>
      <c r="M1722" s="222" t="s">
        <v>54</v>
      </c>
      <c r="N1722" s="223" t="s">
        <v>3748</v>
      </c>
      <c r="O1722" s="222" t="s">
        <v>3749</v>
      </c>
      <c r="P1722" s="222">
        <v>168</v>
      </c>
      <c r="Q1722" s="220" t="s">
        <v>1727</v>
      </c>
      <c r="R1722" s="224">
        <v>1</v>
      </c>
      <c r="S1722" s="225">
        <v>272321.43</v>
      </c>
      <c r="T1722" s="226">
        <f>R1722*S1722</f>
        <v>272321.43</v>
      </c>
      <c r="U1722" s="227">
        <f>T1722*1.12</f>
        <v>305000.00160000002</v>
      </c>
      <c r="V1722" s="297"/>
      <c r="W1722" s="222">
        <v>2016</v>
      </c>
      <c r="X1722" s="222"/>
      <c r="Y1722" s="27"/>
      <c r="Z1722" s="27"/>
      <c r="AA1722" s="27"/>
      <c r="AB1722" s="27"/>
      <c r="AC1722" s="27"/>
      <c r="AD1722" s="27"/>
      <c r="AE1722" s="27"/>
      <c r="AF1722" s="27"/>
      <c r="AG1722" s="27"/>
      <c r="AH1722" s="27"/>
      <c r="AI1722" s="27"/>
      <c r="AJ1722" s="27"/>
      <c r="AK1722" s="27"/>
      <c r="AL1722" s="27"/>
      <c r="AM1722" s="27"/>
      <c r="AN1722" s="27"/>
      <c r="AO1722" s="27"/>
      <c r="AP1722" s="27"/>
      <c r="AQ1722" s="27"/>
      <c r="AR1722" s="27"/>
    </row>
    <row r="1723" spans="1:44" s="7" customFormat="1" ht="50.1" customHeight="1">
      <c r="A1723" s="102" t="s">
        <v>5759</v>
      </c>
      <c r="B1723" s="103" t="s">
        <v>5974</v>
      </c>
      <c r="C1723" s="298" t="s">
        <v>4038</v>
      </c>
      <c r="D1723" s="299" t="s">
        <v>3990</v>
      </c>
      <c r="E1723" s="298" t="s">
        <v>4039</v>
      </c>
      <c r="F1723" s="300"/>
      <c r="G1723" s="301" t="s">
        <v>4</v>
      </c>
      <c r="H1723" s="103">
        <v>0</v>
      </c>
      <c r="I1723" s="301">
        <v>590000000</v>
      </c>
      <c r="J1723" s="302" t="s">
        <v>5</v>
      </c>
      <c r="K1723" s="301" t="s">
        <v>4228</v>
      </c>
      <c r="L1723" s="301" t="s">
        <v>67</v>
      </c>
      <c r="M1723" s="301" t="s">
        <v>54</v>
      </c>
      <c r="N1723" s="303" t="s">
        <v>3748</v>
      </c>
      <c r="O1723" s="301" t="s">
        <v>3749</v>
      </c>
      <c r="P1723" s="310" t="s">
        <v>1726</v>
      </c>
      <c r="Q1723" s="310" t="s">
        <v>1727</v>
      </c>
      <c r="R1723" s="305">
        <v>1</v>
      </c>
      <c r="S1723" s="305">
        <v>257000</v>
      </c>
      <c r="T1723" s="107">
        <f t="shared" si="170"/>
        <v>257000</v>
      </c>
      <c r="U1723" s="107">
        <f t="shared" si="171"/>
        <v>287840</v>
      </c>
      <c r="V1723" s="359"/>
      <c r="W1723" s="112">
        <v>2016</v>
      </c>
      <c r="X1723" s="360"/>
    </row>
    <row r="1724" spans="1:44" s="7" customFormat="1" ht="50.1" customHeight="1">
      <c r="A1724" s="102" t="s">
        <v>5760</v>
      </c>
      <c r="B1724" s="103" t="s">
        <v>5974</v>
      </c>
      <c r="C1724" s="298" t="s">
        <v>4040</v>
      </c>
      <c r="D1724" s="299" t="s">
        <v>3990</v>
      </c>
      <c r="E1724" s="298" t="s">
        <v>4041</v>
      </c>
      <c r="F1724" s="300"/>
      <c r="G1724" s="301" t="s">
        <v>4</v>
      </c>
      <c r="H1724" s="103">
        <v>0</v>
      </c>
      <c r="I1724" s="301">
        <v>590000000</v>
      </c>
      <c r="J1724" s="302" t="s">
        <v>5</v>
      </c>
      <c r="K1724" s="301" t="s">
        <v>4228</v>
      </c>
      <c r="L1724" s="301" t="s">
        <v>67</v>
      </c>
      <c r="M1724" s="301" t="s">
        <v>54</v>
      </c>
      <c r="N1724" s="303" t="s">
        <v>3748</v>
      </c>
      <c r="O1724" s="301" t="s">
        <v>3749</v>
      </c>
      <c r="P1724" s="310" t="s">
        <v>1726</v>
      </c>
      <c r="Q1724" s="310" t="s">
        <v>1727</v>
      </c>
      <c r="R1724" s="305">
        <v>1</v>
      </c>
      <c r="S1724" s="305">
        <v>257000</v>
      </c>
      <c r="T1724" s="107">
        <f t="shared" si="170"/>
        <v>257000</v>
      </c>
      <c r="U1724" s="107">
        <f t="shared" si="171"/>
        <v>287840</v>
      </c>
      <c r="V1724" s="359"/>
      <c r="W1724" s="112">
        <v>2016</v>
      </c>
      <c r="X1724" s="360"/>
    </row>
    <row r="1725" spans="1:44" s="7" customFormat="1" ht="50.1" customHeight="1">
      <c r="A1725" s="102" t="s">
        <v>5761</v>
      </c>
      <c r="B1725" s="103" t="s">
        <v>5974</v>
      </c>
      <c r="C1725" s="298" t="s">
        <v>4042</v>
      </c>
      <c r="D1725" s="299" t="s">
        <v>3990</v>
      </c>
      <c r="E1725" s="298" t="s">
        <v>4043</v>
      </c>
      <c r="F1725" s="300"/>
      <c r="G1725" s="301" t="s">
        <v>4</v>
      </c>
      <c r="H1725" s="103">
        <v>0</v>
      </c>
      <c r="I1725" s="301">
        <v>590000000</v>
      </c>
      <c r="J1725" s="302" t="s">
        <v>5</v>
      </c>
      <c r="K1725" s="301" t="s">
        <v>4228</v>
      </c>
      <c r="L1725" s="301" t="s">
        <v>67</v>
      </c>
      <c r="M1725" s="301" t="s">
        <v>54</v>
      </c>
      <c r="N1725" s="303" t="s">
        <v>3748</v>
      </c>
      <c r="O1725" s="301" t="s">
        <v>3749</v>
      </c>
      <c r="P1725" s="310" t="s">
        <v>1726</v>
      </c>
      <c r="Q1725" s="310" t="s">
        <v>1727</v>
      </c>
      <c r="R1725" s="305">
        <v>1</v>
      </c>
      <c r="S1725" s="305">
        <v>257000</v>
      </c>
      <c r="T1725" s="107">
        <f t="shared" si="170"/>
        <v>257000</v>
      </c>
      <c r="U1725" s="107">
        <f t="shared" si="171"/>
        <v>287840</v>
      </c>
      <c r="V1725" s="359"/>
      <c r="W1725" s="112">
        <v>2016</v>
      </c>
      <c r="X1725" s="360"/>
    </row>
    <row r="1726" spans="1:44" s="7" customFormat="1" ht="50.1" customHeight="1">
      <c r="A1726" s="102" t="s">
        <v>5762</v>
      </c>
      <c r="B1726" s="103" t="s">
        <v>5974</v>
      </c>
      <c r="C1726" s="298" t="s">
        <v>4044</v>
      </c>
      <c r="D1726" s="299" t="s">
        <v>3990</v>
      </c>
      <c r="E1726" s="298" t="s">
        <v>4045</v>
      </c>
      <c r="F1726" s="300"/>
      <c r="G1726" s="301" t="s">
        <v>4</v>
      </c>
      <c r="H1726" s="103">
        <v>0</v>
      </c>
      <c r="I1726" s="301">
        <v>590000000</v>
      </c>
      <c r="J1726" s="302" t="s">
        <v>5</v>
      </c>
      <c r="K1726" s="301" t="s">
        <v>4228</v>
      </c>
      <c r="L1726" s="301" t="s">
        <v>67</v>
      </c>
      <c r="M1726" s="301" t="s">
        <v>54</v>
      </c>
      <c r="N1726" s="303" t="s">
        <v>3748</v>
      </c>
      <c r="O1726" s="301" t="s">
        <v>3749</v>
      </c>
      <c r="P1726" s="310" t="s">
        <v>1726</v>
      </c>
      <c r="Q1726" s="310" t="s">
        <v>1727</v>
      </c>
      <c r="R1726" s="305">
        <v>1</v>
      </c>
      <c r="S1726" s="305">
        <v>257000</v>
      </c>
      <c r="T1726" s="107">
        <f t="shared" si="170"/>
        <v>257000</v>
      </c>
      <c r="U1726" s="107">
        <f t="shared" si="171"/>
        <v>287840</v>
      </c>
      <c r="V1726" s="359"/>
      <c r="W1726" s="112">
        <v>2016</v>
      </c>
      <c r="X1726" s="360"/>
    </row>
    <row r="1727" spans="1:44" s="7" customFormat="1" ht="50.1" customHeight="1">
      <c r="A1727" s="102" t="s">
        <v>5763</v>
      </c>
      <c r="B1727" s="103" t="s">
        <v>5974</v>
      </c>
      <c r="C1727" s="336" t="s">
        <v>2829</v>
      </c>
      <c r="D1727" s="302" t="s">
        <v>2830</v>
      </c>
      <c r="E1727" s="336" t="s">
        <v>2831</v>
      </c>
      <c r="F1727" s="337" t="s">
        <v>2765</v>
      </c>
      <c r="G1727" s="312" t="s">
        <v>4</v>
      </c>
      <c r="H1727" s="103">
        <v>0</v>
      </c>
      <c r="I1727" s="336" t="s">
        <v>13</v>
      </c>
      <c r="J1727" s="302" t="s">
        <v>5</v>
      </c>
      <c r="K1727" s="302" t="s">
        <v>2832</v>
      </c>
      <c r="L1727" s="336" t="s">
        <v>93</v>
      </c>
      <c r="M1727" s="312" t="s">
        <v>54</v>
      </c>
      <c r="N1727" s="336" t="s">
        <v>55</v>
      </c>
      <c r="O1727" s="312">
        <v>50</v>
      </c>
      <c r="P1727" s="312" t="s">
        <v>871</v>
      </c>
      <c r="Q1727" s="336" t="s">
        <v>57</v>
      </c>
      <c r="R1727" s="338">
        <v>6</v>
      </c>
      <c r="S1727" s="338">
        <v>33000</v>
      </c>
      <c r="T1727" s="107">
        <f t="shared" si="170"/>
        <v>198000</v>
      </c>
      <c r="U1727" s="107">
        <f t="shared" si="171"/>
        <v>221760.00000000003</v>
      </c>
      <c r="V1727" s="362"/>
      <c r="W1727" s="112">
        <v>2016</v>
      </c>
      <c r="X1727" s="315"/>
    </row>
    <row r="1728" spans="1:44" s="7" customFormat="1" ht="50.1" customHeight="1">
      <c r="A1728" s="102" t="s">
        <v>5764</v>
      </c>
      <c r="B1728" s="103" t="s">
        <v>5974</v>
      </c>
      <c r="C1728" s="336" t="s">
        <v>2833</v>
      </c>
      <c r="D1728" s="302" t="s">
        <v>2830</v>
      </c>
      <c r="E1728" s="336" t="s">
        <v>2834</v>
      </c>
      <c r="F1728" s="336" t="s">
        <v>2765</v>
      </c>
      <c r="G1728" s="312" t="s">
        <v>4</v>
      </c>
      <c r="H1728" s="103">
        <v>0</v>
      </c>
      <c r="I1728" s="336" t="s">
        <v>13</v>
      </c>
      <c r="J1728" s="302" t="s">
        <v>5</v>
      </c>
      <c r="K1728" s="302" t="s">
        <v>2832</v>
      </c>
      <c r="L1728" s="336" t="s">
        <v>93</v>
      </c>
      <c r="M1728" s="312" t="s">
        <v>54</v>
      </c>
      <c r="N1728" s="336" t="s">
        <v>55</v>
      </c>
      <c r="O1728" s="312">
        <v>50</v>
      </c>
      <c r="P1728" s="312" t="s">
        <v>871</v>
      </c>
      <c r="Q1728" s="336" t="s">
        <v>57</v>
      </c>
      <c r="R1728" s="338">
        <v>6</v>
      </c>
      <c r="S1728" s="338">
        <v>55000</v>
      </c>
      <c r="T1728" s="107">
        <f t="shared" si="170"/>
        <v>330000</v>
      </c>
      <c r="U1728" s="107">
        <f t="shared" si="171"/>
        <v>369600.00000000006</v>
      </c>
      <c r="V1728" s="362"/>
      <c r="W1728" s="112">
        <v>2016</v>
      </c>
      <c r="X1728" s="315"/>
    </row>
    <row r="1729" spans="1:50" s="7" customFormat="1" ht="50.1" customHeight="1">
      <c r="A1729" s="102" t="s">
        <v>5765</v>
      </c>
      <c r="B1729" s="103" t="s">
        <v>5974</v>
      </c>
      <c r="C1729" s="336" t="s">
        <v>2835</v>
      </c>
      <c r="D1729" s="302" t="s">
        <v>2830</v>
      </c>
      <c r="E1729" s="336" t="s">
        <v>2836</v>
      </c>
      <c r="F1729" s="336" t="s">
        <v>2765</v>
      </c>
      <c r="G1729" s="312" t="s">
        <v>4</v>
      </c>
      <c r="H1729" s="103">
        <v>0</v>
      </c>
      <c r="I1729" s="336" t="s">
        <v>13</v>
      </c>
      <c r="J1729" s="302" t="s">
        <v>5</v>
      </c>
      <c r="K1729" s="302" t="s">
        <v>2837</v>
      </c>
      <c r="L1729" s="336" t="s">
        <v>93</v>
      </c>
      <c r="M1729" s="312" t="s">
        <v>54</v>
      </c>
      <c r="N1729" s="336" t="s">
        <v>55</v>
      </c>
      <c r="O1729" s="312">
        <v>50</v>
      </c>
      <c r="P1729" s="312" t="s">
        <v>871</v>
      </c>
      <c r="Q1729" s="336" t="s">
        <v>57</v>
      </c>
      <c r="R1729" s="338">
        <v>6</v>
      </c>
      <c r="S1729" s="338">
        <v>60000</v>
      </c>
      <c r="T1729" s="107">
        <f t="shared" si="170"/>
        <v>360000</v>
      </c>
      <c r="U1729" s="107">
        <f t="shared" si="171"/>
        <v>403200.00000000006</v>
      </c>
      <c r="V1729" s="362"/>
      <c r="W1729" s="112">
        <v>2016</v>
      </c>
      <c r="X1729" s="315"/>
    </row>
    <row r="1730" spans="1:50" s="7" customFormat="1" ht="50.1" customHeight="1">
      <c r="A1730" s="102" t="s">
        <v>5766</v>
      </c>
      <c r="B1730" s="103" t="s">
        <v>5974</v>
      </c>
      <c r="C1730" s="336" t="s">
        <v>2838</v>
      </c>
      <c r="D1730" s="302" t="s">
        <v>2830</v>
      </c>
      <c r="E1730" s="336" t="s">
        <v>2839</v>
      </c>
      <c r="F1730" s="336" t="s">
        <v>2761</v>
      </c>
      <c r="G1730" s="312" t="s">
        <v>4</v>
      </c>
      <c r="H1730" s="103">
        <v>0</v>
      </c>
      <c r="I1730" s="336" t="s">
        <v>13</v>
      </c>
      <c r="J1730" s="302" t="s">
        <v>5</v>
      </c>
      <c r="K1730" s="302" t="s">
        <v>2840</v>
      </c>
      <c r="L1730" s="336" t="s">
        <v>93</v>
      </c>
      <c r="M1730" s="312" t="s">
        <v>54</v>
      </c>
      <c r="N1730" s="336" t="s">
        <v>55</v>
      </c>
      <c r="O1730" s="312">
        <v>50</v>
      </c>
      <c r="P1730" s="312" t="s">
        <v>871</v>
      </c>
      <c r="Q1730" s="336" t="s">
        <v>57</v>
      </c>
      <c r="R1730" s="338">
        <v>4</v>
      </c>
      <c r="S1730" s="338">
        <v>15000</v>
      </c>
      <c r="T1730" s="107">
        <f t="shared" si="170"/>
        <v>60000</v>
      </c>
      <c r="U1730" s="107">
        <f t="shared" si="171"/>
        <v>67200</v>
      </c>
      <c r="V1730" s="362"/>
      <c r="W1730" s="112">
        <v>2016</v>
      </c>
      <c r="X1730" s="315"/>
    </row>
    <row r="1731" spans="1:50" s="7" customFormat="1" ht="50.1" customHeight="1">
      <c r="A1731" s="102" t="s">
        <v>5767</v>
      </c>
      <c r="B1731" s="103" t="s">
        <v>5974</v>
      </c>
      <c r="C1731" s="336" t="s">
        <v>2841</v>
      </c>
      <c r="D1731" s="302" t="s">
        <v>2830</v>
      </c>
      <c r="E1731" s="336" t="s">
        <v>2842</v>
      </c>
      <c r="F1731" s="336" t="s">
        <v>2761</v>
      </c>
      <c r="G1731" s="312" t="s">
        <v>4</v>
      </c>
      <c r="H1731" s="103">
        <v>0</v>
      </c>
      <c r="I1731" s="336" t="s">
        <v>13</v>
      </c>
      <c r="J1731" s="302" t="s">
        <v>5</v>
      </c>
      <c r="K1731" s="302" t="s">
        <v>2843</v>
      </c>
      <c r="L1731" s="336" t="s">
        <v>93</v>
      </c>
      <c r="M1731" s="312" t="s">
        <v>54</v>
      </c>
      <c r="N1731" s="336" t="s">
        <v>55</v>
      </c>
      <c r="O1731" s="312">
        <v>50</v>
      </c>
      <c r="P1731" s="312" t="s">
        <v>871</v>
      </c>
      <c r="Q1731" s="336" t="s">
        <v>57</v>
      </c>
      <c r="R1731" s="338">
        <v>6</v>
      </c>
      <c r="S1731" s="338">
        <v>15000</v>
      </c>
      <c r="T1731" s="107">
        <f t="shared" si="170"/>
        <v>90000</v>
      </c>
      <c r="U1731" s="107">
        <f t="shared" si="171"/>
        <v>100800.00000000001</v>
      </c>
      <c r="V1731" s="362"/>
      <c r="W1731" s="112">
        <v>2016</v>
      </c>
      <c r="X1731" s="315"/>
    </row>
    <row r="1732" spans="1:50" s="7" customFormat="1" ht="50.1" customHeight="1">
      <c r="A1732" s="102" t="s">
        <v>5768</v>
      </c>
      <c r="B1732" s="103" t="s">
        <v>5974</v>
      </c>
      <c r="C1732" s="336" t="s">
        <v>2844</v>
      </c>
      <c r="D1732" s="302" t="s">
        <v>2830</v>
      </c>
      <c r="E1732" s="336" t="s">
        <v>2845</v>
      </c>
      <c r="F1732" s="336" t="s">
        <v>2761</v>
      </c>
      <c r="G1732" s="312" t="s">
        <v>4</v>
      </c>
      <c r="H1732" s="103">
        <v>0</v>
      </c>
      <c r="I1732" s="336" t="s">
        <v>13</v>
      </c>
      <c r="J1732" s="302" t="s">
        <v>5</v>
      </c>
      <c r="K1732" s="302" t="s">
        <v>2846</v>
      </c>
      <c r="L1732" s="336" t="s">
        <v>93</v>
      </c>
      <c r="M1732" s="312" t="s">
        <v>54</v>
      </c>
      <c r="N1732" s="336" t="s">
        <v>55</v>
      </c>
      <c r="O1732" s="312">
        <v>50</v>
      </c>
      <c r="P1732" s="312" t="s">
        <v>871</v>
      </c>
      <c r="Q1732" s="336" t="s">
        <v>57</v>
      </c>
      <c r="R1732" s="338">
        <v>4</v>
      </c>
      <c r="S1732" s="363">
        <v>15000</v>
      </c>
      <c r="T1732" s="107">
        <f t="shared" si="170"/>
        <v>60000</v>
      </c>
      <c r="U1732" s="107">
        <f t="shared" si="171"/>
        <v>67200</v>
      </c>
      <c r="V1732" s="362"/>
      <c r="W1732" s="112">
        <v>2016</v>
      </c>
      <c r="X1732" s="315"/>
    </row>
    <row r="1733" spans="1:50" s="29" customFormat="1" ht="50.1" customHeight="1">
      <c r="A1733" s="364" t="s">
        <v>5769</v>
      </c>
      <c r="B1733" s="125" t="s">
        <v>5974</v>
      </c>
      <c r="C1733" s="661" t="s">
        <v>2847</v>
      </c>
      <c r="D1733" s="661" t="s">
        <v>2830</v>
      </c>
      <c r="E1733" s="661" t="s">
        <v>2848</v>
      </c>
      <c r="F1733" s="661" t="s">
        <v>2761</v>
      </c>
      <c r="G1733" s="127" t="s">
        <v>4</v>
      </c>
      <c r="H1733" s="112">
        <v>0</v>
      </c>
      <c r="I1733" s="128">
        <v>590000000</v>
      </c>
      <c r="J1733" s="127" t="s">
        <v>5</v>
      </c>
      <c r="K1733" s="129" t="s">
        <v>2849</v>
      </c>
      <c r="L1733" s="127" t="s">
        <v>93</v>
      </c>
      <c r="M1733" s="127" t="s">
        <v>54</v>
      </c>
      <c r="N1733" s="127" t="s">
        <v>6815</v>
      </c>
      <c r="O1733" s="130" t="s">
        <v>146</v>
      </c>
      <c r="P1733" s="127">
        <v>796</v>
      </c>
      <c r="Q1733" s="125" t="s">
        <v>57</v>
      </c>
      <c r="R1733" s="662">
        <v>4</v>
      </c>
      <c r="S1733" s="663">
        <v>40000</v>
      </c>
      <c r="T1733" s="664">
        <v>0</v>
      </c>
      <c r="U1733" s="664">
        <f>T1733*1.12</f>
        <v>0</v>
      </c>
      <c r="V1733" s="132"/>
      <c r="W1733" s="133">
        <v>2016</v>
      </c>
      <c r="X1733" s="112" t="s">
        <v>8559</v>
      </c>
      <c r="Y1733" s="30"/>
      <c r="Z1733" s="27"/>
      <c r="AA1733" s="27"/>
      <c r="AB1733" s="27"/>
      <c r="AC1733" s="27"/>
      <c r="AD1733" s="27"/>
      <c r="AE1733" s="27"/>
      <c r="AF1733" s="27"/>
      <c r="AG1733" s="27"/>
      <c r="AH1733" s="27"/>
      <c r="AI1733" s="27"/>
      <c r="AJ1733" s="27"/>
      <c r="AK1733" s="27"/>
      <c r="AL1733" s="27"/>
      <c r="AM1733" s="27"/>
      <c r="AN1733" s="27"/>
      <c r="AO1733" s="27"/>
      <c r="AP1733" s="27"/>
      <c r="AQ1733" s="27"/>
      <c r="AR1733" s="27"/>
      <c r="AS1733" s="27"/>
      <c r="AT1733" s="27"/>
      <c r="AU1733" s="27"/>
      <c r="AV1733" s="27"/>
      <c r="AW1733" s="27"/>
      <c r="AX1733" s="27"/>
    </row>
    <row r="1734" spans="1:50" s="29" customFormat="1" ht="50.1" customHeight="1">
      <c r="A1734" s="364" t="s">
        <v>8560</v>
      </c>
      <c r="B1734" s="125" t="s">
        <v>5974</v>
      </c>
      <c r="C1734" s="661" t="s">
        <v>2847</v>
      </c>
      <c r="D1734" s="661" t="s">
        <v>2830</v>
      </c>
      <c r="E1734" s="661" t="s">
        <v>2848</v>
      </c>
      <c r="F1734" s="661" t="s">
        <v>8561</v>
      </c>
      <c r="G1734" s="127" t="s">
        <v>4</v>
      </c>
      <c r="H1734" s="112">
        <v>0</v>
      </c>
      <c r="I1734" s="128">
        <v>590000000</v>
      </c>
      <c r="J1734" s="127" t="s">
        <v>5</v>
      </c>
      <c r="K1734" s="129" t="s">
        <v>78</v>
      </c>
      <c r="L1734" s="127" t="s">
        <v>93</v>
      </c>
      <c r="M1734" s="127" t="s">
        <v>54</v>
      </c>
      <c r="N1734" s="127" t="s">
        <v>6815</v>
      </c>
      <c r="O1734" s="130" t="s">
        <v>146</v>
      </c>
      <c r="P1734" s="127">
        <v>796</v>
      </c>
      <c r="Q1734" s="125" t="s">
        <v>57</v>
      </c>
      <c r="R1734" s="662">
        <v>4</v>
      </c>
      <c r="S1734" s="663">
        <v>31000</v>
      </c>
      <c r="T1734" s="665">
        <f>R1734*S1734</f>
        <v>124000</v>
      </c>
      <c r="U1734" s="665">
        <f>T1734*1.12</f>
        <v>138880</v>
      </c>
      <c r="V1734" s="132"/>
      <c r="W1734" s="133">
        <v>2016</v>
      </c>
      <c r="X1734" s="134"/>
      <c r="Y1734" s="30"/>
      <c r="Z1734" s="27"/>
      <c r="AA1734" s="27"/>
      <c r="AB1734" s="27"/>
      <c r="AC1734" s="27"/>
      <c r="AD1734" s="27"/>
      <c r="AE1734" s="27"/>
      <c r="AF1734" s="27"/>
      <c r="AG1734" s="27"/>
      <c r="AH1734" s="27"/>
      <c r="AI1734" s="27"/>
      <c r="AJ1734" s="27"/>
      <c r="AK1734" s="27"/>
      <c r="AL1734" s="27"/>
      <c r="AM1734" s="27"/>
      <c r="AN1734" s="27"/>
      <c r="AO1734" s="27"/>
      <c r="AP1734" s="27"/>
      <c r="AQ1734" s="27"/>
      <c r="AR1734" s="27"/>
      <c r="AS1734" s="27"/>
      <c r="AT1734" s="27"/>
      <c r="AU1734" s="27"/>
      <c r="AV1734" s="27"/>
      <c r="AW1734" s="27"/>
      <c r="AX1734" s="27"/>
    </row>
    <row r="1735" spans="1:50" s="7" customFormat="1" ht="50.1" customHeight="1">
      <c r="A1735" s="102" t="s">
        <v>5770</v>
      </c>
      <c r="B1735" s="103" t="s">
        <v>5974</v>
      </c>
      <c r="C1735" s="310" t="s">
        <v>3731</v>
      </c>
      <c r="D1735" s="299" t="s">
        <v>3732</v>
      </c>
      <c r="E1735" s="310" t="s">
        <v>3733</v>
      </c>
      <c r="F1735" s="310" t="s">
        <v>3734</v>
      </c>
      <c r="G1735" s="301" t="s">
        <v>4</v>
      </c>
      <c r="H1735" s="118"/>
      <c r="I1735" s="312" t="s">
        <v>13</v>
      </c>
      <c r="J1735" s="301" t="s">
        <v>3720</v>
      </c>
      <c r="K1735" s="301" t="s">
        <v>143</v>
      </c>
      <c r="L1735" s="301" t="s">
        <v>3721</v>
      </c>
      <c r="M1735" s="312" t="s">
        <v>144</v>
      </c>
      <c r="N1735" s="301" t="s">
        <v>2942</v>
      </c>
      <c r="O1735" s="301" t="s">
        <v>146</v>
      </c>
      <c r="P1735" s="301" t="s">
        <v>871</v>
      </c>
      <c r="Q1735" s="301" t="s">
        <v>57</v>
      </c>
      <c r="R1735" s="310">
        <v>4</v>
      </c>
      <c r="S1735" s="313">
        <v>1150</v>
      </c>
      <c r="T1735" s="107">
        <f t="shared" si="170"/>
        <v>4600</v>
      </c>
      <c r="U1735" s="107">
        <f t="shared" si="171"/>
        <v>5152.0000000000009</v>
      </c>
      <c r="V1735" s="315"/>
      <c r="W1735" s="112">
        <v>2016</v>
      </c>
      <c r="X1735" s="315"/>
    </row>
    <row r="1736" spans="1:50" s="7" customFormat="1" ht="50.1" customHeight="1">
      <c r="A1736" s="102" t="s">
        <v>5771</v>
      </c>
      <c r="B1736" s="103" t="s">
        <v>5974</v>
      </c>
      <c r="C1736" s="299" t="s">
        <v>1237</v>
      </c>
      <c r="D1736" s="299" t="s">
        <v>1238</v>
      </c>
      <c r="E1736" s="299" t="s">
        <v>1239</v>
      </c>
      <c r="F1736" s="299" t="s">
        <v>1240</v>
      </c>
      <c r="G1736" s="299" t="s">
        <v>4</v>
      </c>
      <c r="H1736" s="103">
        <v>0</v>
      </c>
      <c r="I1736" s="302">
        <v>590000000</v>
      </c>
      <c r="J1736" s="302" t="s">
        <v>5</v>
      </c>
      <c r="K1736" s="299" t="s">
        <v>775</v>
      </c>
      <c r="L1736" s="302" t="s">
        <v>67</v>
      </c>
      <c r="M1736" s="299" t="s">
        <v>54</v>
      </c>
      <c r="N1736" s="299" t="s">
        <v>1214</v>
      </c>
      <c r="O1736" s="299" t="s">
        <v>532</v>
      </c>
      <c r="P1736" s="302">
        <v>796</v>
      </c>
      <c r="Q1736" s="299" t="s">
        <v>57</v>
      </c>
      <c r="R1736" s="317">
        <v>50</v>
      </c>
      <c r="S1736" s="317">
        <v>490</v>
      </c>
      <c r="T1736" s="107">
        <f t="shared" si="170"/>
        <v>24500</v>
      </c>
      <c r="U1736" s="107">
        <f t="shared" si="171"/>
        <v>27440.000000000004</v>
      </c>
      <c r="V1736" s="365"/>
      <c r="W1736" s="112">
        <v>2016</v>
      </c>
      <c r="X1736" s="310"/>
    </row>
    <row r="1737" spans="1:50" s="7" customFormat="1" ht="50.1" customHeight="1">
      <c r="A1737" s="102" t="s">
        <v>5772</v>
      </c>
      <c r="B1737" s="103" t="s">
        <v>5974</v>
      </c>
      <c r="C1737" s="299" t="s">
        <v>178</v>
      </c>
      <c r="D1737" s="299" t="s">
        <v>179</v>
      </c>
      <c r="E1737" s="299" t="s">
        <v>180</v>
      </c>
      <c r="F1737" s="302" t="s">
        <v>181</v>
      </c>
      <c r="G1737" s="302" t="s">
        <v>4</v>
      </c>
      <c r="H1737" s="103">
        <v>0</v>
      </c>
      <c r="I1737" s="332">
        <v>590000000</v>
      </c>
      <c r="J1737" s="302" t="s">
        <v>5</v>
      </c>
      <c r="K1737" s="302" t="s">
        <v>143</v>
      </c>
      <c r="L1737" s="302" t="s">
        <v>67</v>
      </c>
      <c r="M1737" s="333" t="s">
        <v>144</v>
      </c>
      <c r="N1737" s="302" t="s">
        <v>145</v>
      </c>
      <c r="O1737" s="302" t="s">
        <v>146</v>
      </c>
      <c r="P1737" s="302">
        <v>796</v>
      </c>
      <c r="Q1737" s="302" t="s">
        <v>57</v>
      </c>
      <c r="R1737" s="334">
        <v>20</v>
      </c>
      <c r="S1737" s="334">
        <v>250</v>
      </c>
      <c r="T1737" s="107">
        <f t="shared" si="170"/>
        <v>5000</v>
      </c>
      <c r="U1737" s="107">
        <f t="shared" si="171"/>
        <v>5600.0000000000009</v>
      </c>
      <c r="V1737" s="302"/>
      <c r="W1737" s="112">
        <v>2016</v>
      </c>
      <c r="X1737" s="310"/>
    </row>
    <row r="1738" spans="1:50" s="7" customFormat="1" ht="50.1" customHeight="1">
      <c r="A1738" s="102" t="s">
        <v>5773</v>
      </c>
      <c r="B1738" s="103" t="s">
        <v>5974</v>
      </c>
      <c r="C1738" s="299" t="s">
        <v>178</v>
      </c>
      <c r="D1738" s="299" t="s">
        <v>179</v>
      </c>
      <c r="E1738" s="299" t="s">
        <v>180</v>
      </c>
      <c r="F1738" s="299" t="s">
        <v>1241</v>
      </c>
      <c r="G1738" s="299" t="s">
        <v>4</v>
      </c>
      <c r="H1738" s="103">
        <v>0</v>
      </c>
      <c r="I1738" s="302">
        <v>590000000</v>
      </c>
      <c r="J1738" s="302" t="s">
        <v>5</v>
      </c>
      <c r="K1738" s="299" t="s">
        <v>775</v>
      </c>
      <c r="L1738" s="302" t="s">
        <v>67</v>
      </c>
      <c r="M1738" s="299" t="s">
        <v>54</v>
      </c>
      <c r="N1738" s="299" t="s">
        <v>1214</v>
      </c>
      <c r="O1738" s="299" t="s">
        <v>532</v>
      </c>
      <c r="P1738" s="302">
        <v>796</v>
      </c>
      <c r="Q1738" s="299" t="s">
        <v>57</v>
      </c>
      <c r="R1738" s="317">
        <v>50</v>
      </c>
      <c r="S1738" s="317">
        <v>2450</v>
      </c>
      <c r="T1738" s="107">
        <f t="shared" si="170"/>
        <v>122500</v>
      </c>
      <c r="U1738" s="107">
        <f t="shared" si="171"/>
        <v>137200</v>
      </c>
      <c r="V1738" s="365"/>
      <c r="W1738" s="112">
        <v>2016</v>
      </c>
      <c r="X1738" s="310"/>
    </row>
    <row r="1739" spans="1:50" s="7" customFormat="1" ht="50.1" customHeight="1">
      <c r="A1739" s="102" t="s">
        <v>5774</v>
      </c>
      <c r="B1739" s="103" t="s">
        <v>5974</v>
      </c>
      <c r="C1739" s="299" t="s">
        <v>1110</v>
      </c>
      <c r="D1739" s="299" t="s">
        <v>1111</v>
      </c>
      <c r="E1739" s="299" t="s">
        <v>1112</v>
      </c>
      <c r="F1739" s="299" t="s">
        <v>1113</v>
      </c>
      <c r="G1739" s="299" t="s">
        <v>4</v>
      </c>
      <c r="H1739" s="103">
        <v>0</v>
      </c>
      <c r="I1739" s="302">
        <v>590000000</v>
      </c>
      <c r="J1739" s="302" t="s">
        <v>5</v>
      </c>
      <c r="K1739" s="299" t="s">
        <v>866</v>
      </c>
      <c r="L1739" s="299" t="s">
        <v>5</v>
      </c>
      <c r="M1739" s="299" t="s">
        <v>54</v>
      </c>
      <c r="N1739" s="299" t="s">
        <v>879</v>
      </c>
      <c r="O1739" s="299" t="s">
        <v>532</v>
      </c>
      <c r="P1739" s="302" t="s">
        <v>871</v>
      </c>
      <c r="Q1739" s="299" t="s">
        <v>57</v>
      </c>
      <c r="R1739" s="317">
        <v>12</v>
      </c>
      <c r="S1739" s="317">
        <v>2300</v>
      </c>
      <c r="T1739" s="107">
        <f t="shared" si="170"/>
        <v>27600</v>
      </c>
      <c r="U1739" s="107">
        <f t="shared" si="171"/>
        <v>30912.000000000004</v>
      </c>
      <c r="V1739" s="365"/>
      <c r="W1739" s="112">
        <v>2016</v>
      </c>
      <c r="X1739" s="310"/>
    </row>
    <row r="1740" spans="1:50" s="7" customFormat="1" ht="50.1" customHeight="1">
      <c r="A1740" s="102" t="s">
        <v>5775</v>
      </c>
      <c r="B1740" s="103" t="s">
        <v>5974</v>
      </c>
      <c r="C1740" s="299" t="s">
        <v>406</v>
      </c>
      <c r="D1740" s="299" t="s">
        <v>407</v>
      </c>
      <c r="E1740" s="299" t="s">
        <v>408</v>
      </c>
      <c r="F1740" s="299" t="s">
        <v>409</v>
      </c>
      <c r="G1740" s="299" t="s">
        <v>4</v>
      </c>
      <c r="H1740" s="103">
        <v>0</v>
      </c>
      <c r="I1740" s="366" t="s">
        <v>13</v>
      </c>
      <c r="J1740" s="302" t="s">
        <v>5</v>
      </c>
      <c r="K1740" s="333" t="s">
        <v>2360</v>
      </c>
      <c r="L1740" s="302" t="s">
        <v>67</v>
      </c>
      <c r="M1740" s="333" t="s">
        <v>144</v>
      </c>
      <c r="N1740" s="333" t="s">
        <v>364</v>
      </c>
      <c r="O1740" s="302" t="s">
        <v>146</v>
      </c>
      <c r="P1740" s="333">
        <v>796</v>
      </c>
      <c r="Q1740" s="299" t="s">
        <v>57</v>
      </c>
      <c r="R1740" s="334">
        <v>160</v>
      </c>
      <c r="S1740" s="334">
        <v>82</v>
      </c>
      <c r="T1740" s="107">
        <f t="shared" si="170"/>
        <v>13120</v>
      </c>
      <c r="U1740" s="107">
        <f t="shared" si="171"/>
        <v>14694.400000000001</v>
      </c>
      <c r="V1740" s="299"/>
      <c r="W1740" s="112">
        <v>2016</v>
      </c>
      <c r="X1740" s="310"/>
    </row>
    <row r="1741" spans="1:50" s="7" customFormat="1" ht="50.1" customHeight="1">
      <c r="A1741" s="102" t="s">
        <v>5776</v>
      </c>
      <c r="B1741" s="103" t="s">
        <v>5974</v>
      </c>
      <c r="C1741" s="299" t="s">
        <v>1733</v>
      </c>
      <c r="D1741" s="299" t="s">
        <v>1734</v>
      </c>
      <c r="E1741" s="299" t="s">
        <v>1735</v>
      </c>
      <c r="F1741" s="299" t="s">
        <v>1734</v>
      </c>
      <c r="G1741" s="299" t="s">
        <v>62</v>
      </c>
      <c r="H1741" s="103">
        <v>10</v>
      </c>
      <c r="I1741" s="302">
        <v>590000000</v>
      </c>
      <c r="J1741" s="302" t="s">
        <v>5</v>
      </c>
      <c r="K1741" s="299" t="s">
        <v>1725</v>
      </c>
      <c r="L1741" s="302" t="s">
        <v>67</v>
      </c>
      <c r="M1741" s="299" t="s">
        <v>54</v>
      </c>
      <c r="N1741" s="299" t="s">
        <v>1938</v>
      </c>
      <c r="O1741" s="299" t="s">
        <v>56</v>
      </c>
      <c r="P1741" s="302" t="s">
        <v>1731</v>
      </c>
      <c r="Q1741" s="299" t="s">
        <v>1732</v>
      </c>
      <c r="R1741" s="317">
        <v>10</v>
      </c>
      <c r="S1741" s="317">
        <v>4290</v>
      </c>
      <c r="T1741" s="107">
        <f t="shared" si="170"/>
        <v>42900</v>
      </c>
      <c r="U1741" s="107">
        <f t="shared" si="171"/>
        <v>48048.000000000007</v>
      </c>
      <c r="V1741" s="365" t="s">
        <v>777</v>
      </c>
      <c r="W1741" s="112">
        <v>2016</v>
      </c>
      <c r="X1741" s="310"/>
    </row>
    <row r="1742" spans="1:50" s="10" customFormat="1" ht="50.1" customHeight="1">
      <c r="A1742" s="102" t="s">
        <v>5777</v>
      </c>
      <c r="B1742" s="103" t="s">
        <v>5974</v>
      </c>
      <c r="C1742" s="299" t="s">
        <v>2123</v>
      </c>
      <c r="D1742" s="299" t="s">
        <v>2124</v>
      </c>
      <c r="E1742" s="299" t="s">
        <v>2125</v>
      </c>
      <c r="F1742" s="299" t="s">
        <v>2126</v>
      </c>
      <c r="G1742" s="299" t="s">
        <v>4</v>
      </c>
      <c r="H1742" s="103">
        <v>0</v>
      </c>
      <c r="I1742" s="302">
        <v>590000000</v>
      </c>
      <c r="J1742" s="302" t="s">
        <v>5</v>
      </c>
      <c r="K1742" s="299" t="s">
        <v>1944</v>
      </c>
      <c r="L1742" s="302" t="s">
        <v>67</v>
      </c>
      <c r="M1742" s="299" t="s">
        <v>54</v>
      </c>
      <c r="N1742" s="299" t="s">
        <v>4229</v>
      </c>
      <c r="O1742" s="299" t="s">
        <v>1946</v>
      </c>
      <c r="P1742" s="302">
        <v>796</v>
      </c>
      <c r="Q1742" s="299" t="s">
        <v>57</v>
      </c>
      <c r="R1742" s="317">
        <v>1000</v>
      </c>
      <c r="S1742" s="317">
        <v>235</v>
      </c>
      <c r="T1742" s="107">
        <f t="shared" si="170"/>
        <v>235000</v>
      </c>
      <c r="U1742" s="107">
        <f t="shared" si="171"/>
        <v>263200</v>
      </c>
      <c r="V1742" s="365" t="s">
        <v>2127</v>
      </c>
      <c r="W1742" s="112">
        <v>2016</v>
      </c>
      <c r="X1742" s="310"/>
    </row>
    <row r="1743" spans="1:50" s="10" customFormat="1" ht="50.1" customHeight="1">
      <c r="A1743" s="102" t="s">
        <v>5778</v>
      </c>
      <c r="B1743" s="103" t="s">
        <v>5974</v>
      </c>
      <c r="C1743" s="299" t="s">
        <v>1637</v>
      </c>
      <c r="D1743" s="299" t="s">
        <v>1638</v>
      </c>
      <c r="E1743" s="299" t="s">
        <v>1639</v>
      </c>
      <c r="F1743" s="299" t="s">
        <v>1640</v>
      </c>
      <c r="G1743" s="299" t="s">
        <v>4</v>
      </c>
      <c r="H1743" s="103">
        <v>0</v>
      </c>
      <c r="I1743" s="302">
        <v>590000000</v>
      </c>
      <c r="J1743" s="302" t="s">
        <v>5</v>
      </c>
      <c r="K1743" s="299" t="s">
        <v>866</v>
      </c>
      <c r="L1743" s="302" t="s">
        <v>67</v>
      </c>
      <c r="M1743" s="299" t="s">
        <v>201</v>
      </c>
      <c r="N1743" s="299" t="s">
        <v>1291</v>
      </c>
      <c r="O1743" s="299" t="s">
        <v>532</v>
      </c>
      <c r="P1743" s="302">
        <v>796</v>
      </c>
      <c r="Q1743" s="299" t="s">
        <v>57</v>
      </c>
      <c r="R1743" s="317">
        <v>2</v>
      </c>
      <c r="S1743" s="317">
        <v>8800</v>
      </c>
      <c r="T1743" s="107">
        <f t="shared" si="170"/>
        <v>17600</v>
      </c>
      <c r="U1743" s="107">
        <f t="shared" si="171"/>
        <v>19712.000000000004</v>
      </c>
      <c r="V1743" s="365"/>
      <c r="W1743" s="112">
        <v>2016</v>
      </c>
      <c r="X1743" s="310"/>
    </row>
    <row r="1744" spans="1:50" s="10" customFormat="1" ht="50.1" customHeight="1">
      <c r="A1744" s="102" t="s">
        <v>5779</v>
      </c>
      <c r="B1744" s="103" t="s">
        <v>5974</v>
      </c>
      <c r="C1744" s="299" t="s">
        <v>2141</v>
      </c>
      <c r="D1744" s="299" t="s">
        <v>2142</v>
      </c>
      <c r="E1744" s="299" t="s">
        <v>2143</v>
      </c>
      <c r="F1744" s="299" t="s">
        <v>2144</v>
      </c>
      <c r="G1744" s="299" t="s">
        <v>4</v>
      </c>
      <c r="H1744" s="103">
        <v>0</v>
      </c>
      <c r="I1744" s="302">
        <v>590000000</v>
      </c>
      <c r="J1744" s="302" t="s">
        <v>5</v>
      </c>
      <c r="K1744" s="299" t="s">
        <v>1944</v>
      </c>
      <c r="L1744" s="302" t="s">
        <v>67</v>
      </c>
      <c r="M1744" s="299" t="s">
        <v>54</v>
      </c>
      <c r="N1744" s="299" t="s">
        <v>2086</v>
      </c>
      <c r="O1744" s="299" t="s">
        <v>1946</v>
      </c>
      <c r="P1744" s="302">
        <v>796</v>
      </c>
      <c r="Q1744" s="299" t="s">
        <v>57</v>
      </c>
      <c r="R1744" s="317">
        <v>50</v>
      </c>
      <c r="S1744" s="317">
        <v>1300</v>
      </c>
      <c r="T1744" s="107">
        <f t="shared" si="170"/>
        <v>65000</v>
      </c>
      <c r="U1744" s="107">
        <f t="shared" si="171"/>
        <v>72800</v>
      </c>
      <c r="V1744" s="365"/>
      <c r="W1744" s="112">
        <v>2016</v>
      </c>
      <c r="X1744" s="310"/>
    </row>
    <row r="1745" spans="1:44" s="10" customFormat="1" ht="50.1" customHeight="1">
      <c r="A1745" s="102" t="s">
        <v>5780</v>
      </c>
      <c r="B1745" s="103" t="s">
        <v>5974</v>
      </c>
      <c r="C1745" s="299" t="s">
        <v>1138</v>
      </c>
      <c r="D1745" s="299" t="s">
        <v>1139</v>
      </c>
      <c r="E1745" s="299" t="s">
        <v>882</v>
      </c>
      <c r="F1745" s="299" t="s">
        <v>1140</v>
      </c>
      <c r="G1745" s="299" t="s">
        <v>4</v>
      </c>
      <c r="H1745" s="103">
        <v>0</v>
      </c>
      <c r="I1745" s="302">
        <v>590000000</v>
      </c>
      <c r="J1745" s="302" t="s">
        <v>5</v>
      </c>
      <c r="K1745" s="299" t="s">
        <v>866</v>
      </c>
      <c r="L1745" s="302" t="s">
        <v>67</v>
      </c>
      <c r="M1745" s="299" t="s">
        <v>54</v>
      </c>
      <c r="N1745" s="299" t="s">
        <v>1073</v>
      </c>
      <c r="O1745" s="367">
        <v>1</v>
      </c>
      <c r="P1745" s="302" t="s">
        <v>871</v>
      </c>
      <c r="Q1745" s="299" t="s">
        <v>57</v>
      </c>
      <c r="R1745" s="317">
        <v>20</v>
      </c>
      <c r="S1745" s="317">
        <v>3449.9999999999995</v>
      </c>
      <c r="T1745" s="107">
        <f t="shared" si="170"/>
        <v>68999.999999999985</v>
      </c>
      <c r="U1745" s="107">
        <f t="shared" si="171"/>
        <v>77279.999999999985</v>
      </c>
      <c r="V1745" s="365"/>
      <c r="W1745" s="112">
        <v>2016</v>
      </c>
      <c r="X1745" s="310"/>
    </row>
    <row r="1746" spans="1:44" s="29" customFormat="1" ht="50.1" customHeight="1">
      <c r="A1746" s="103" t="s">
        <v>5781</v>
      </c>
      <c r="B1746" s="103" t="s">
        <v>5974</v>
      </c>
      <c r="C1746" s="104" t="s">
        <v>1138</v>
      </c>
      <c r="D1746" s="104" t="s">
        <v>1139</v>
      </c>
      <c r="E1746" s="104" t="s">
        <v>882</v>
      </c>
      <c r="F1746" s="104" t="s">
        <v>1141</v>
      </c>
      <c r="G1746" s="103" t="s">
        <v>4</v>
      </c>
      <c r="H1746" s="103">
        <v>0</v>
      </c>
      <c r="I1746" s="112">
        <v>590000000</v>
      </c>
      <c r="J1746" s="112" t="s">
        <v>5</v>
      </c>
      <c r="K1746" s="103" t="s">
        <v>866</v>
      </c>
      <c r="L1746" s="112" t="s">
        <v>67</v>
      </c>
      <c r="M1746" s="103" t="s">
        <v>54</v>
      </c>
      <c r="N1746" s="103" t="s">
        <v>1073</v>
      </c>
      <c r="O1746" s="214" t="s">
        <v>35</v>
      </c>
      <c r="P1746" s="112">
        <v>796</v>
      </c>
      <c r="Q1746" s="103" t="s">
        <v>57</v>
      </c>
      <c r="R1746" s="106">
        <v>20</v>
      </c>
      <c r="S1746" s="106">
        <v>3449.9999999999995</v>
      </c>
      <c r="T1746" s="107">
        <v>0</v>
      </c>
      <c r="U1746" s="107">
        <f>T1746*1.12</f>
        <v>0</v>
      </c>
      <c r="V1746" s="215"/>
      <c r="W1746" s="112">
        <v>2016</v>
      </c>
      <c r="X1746" s="103">
        <v>19</v>
      </c>
      <c r="Y1746" s="27"/>
      <c r="Z1746" s="27"/>
      <c r="AA1746" s="27"/>
      <c r="AB1746" s="27"/>
      <c r="AC1746" s="27"/>
      <c r="AD1746" s="27"/>
      <c r="AE1746" s="27"/>
      <c r="AF1746" s="27"/>
      <c r="AG1746" s="27"/>
      <c r="AH1746" s="27"/>
      <c r="AI1746" s="27"/>
      <c r="AJ1746" s="27"/>
      <c r="AK1746" s="27"/>
      <c r="AL1746" s="27"/>
      <c r="AM1746" s="27"/>
      <c r="AN1746" s="27"/>
      <c r="AO1746" s="27"/>
      <c r="AP1746" s="27"/>
      <c r="AQ1746" s="27"/>
      <c r="AR1746" s="27"/>
    </row>
    <row r="1747" spans="1:44" s="29" customFormat="1" ht="50.1" customHeight="1">
      <c r="A1747" s="103" t="s">
        <v>6808</v>
      </c>
      <c r="B1747" s="103" t="s">
        <v>5974</v>
      </c>
      <c r="C1747" s="104" t="s">
        <v>1138</v>
      </c>
      <c r="D1747" s="104" t="s">
        <v>1139</v>
      </c>
      <c r="E1747" s="104" t="s">
        <v>882</v>
      </c>
      <c r="F1747" s="104" t="s">
        <v>1141</v>
      </c>
      <c r="G1747" s="103" t="s">
        <v>4</v>
      </c>
      <c r="H1747" s="103">
        <v>0</v>
      </c>
      <c r="I1747" s="112">
        <v>590000000</v>
      </c>
      <c r="J1747" s="112" t="s">
        <v>5</v>
      </c>
      <c r="K1747" s="103" t="s">
        <v>866</v>
      </c>
      <c r="L1747" s="112" t="s">
        <v>67</v>
      </c>
      <c r="M1747" s="103" t="s">
        <v>54</v>
      </c>
      <c r="N1747" s="103" t="s">
        <v>1073</v>
      </c>
      <c r="O1747" s="214" t="s">
        <v>35</v>
      </c>
      <c r="P1747" s="112">
        <v>796</v>
      </c>
      <c r="Q1747" s="103" t="s">
        <v>57</v>
      </c>
      <c r="R1747" s="106">
        <v>20</v>
      </c>
      <c r="S1747" s="106">
        <v>8200</v>
      </c>
      <c r="T1747" s="107">
        <f>R1747*S1747</f>
        <v>164000</v>
      </c>
      <c r="U1747" s="107">
        <f>T1747*1.12</f>
        <v>183680.00000000003</v>
      </c>
      <c r="V1747" s="215"/>
      <c r="W1747" s="112">
        <v>2016</v>
      </c>
      <c r="X1747" s="103"/>
      <c r="Y1747" s="27"/>
      <c r="Z1747" s="27"/>
      <c r="AA1747" s="27"/>
      <c r="AB1747" s="27"/>
      <c r="AC1747" s="27"/>
      <c r="AD1747" s="27"/>
      <c r="AE1747" s="27"/>
      <c r="AF1747" s="27"/>
      <c r="AG1747" s="27"/>
      <c r="AH1747" s="27"/>
      <c r="AI1747" s="27"/>
      <c r="AJ1747" s="27"/>
      <c r="AK1747" s="27"/>
      <c r="AL1747" s="27"/>
      <c r="AM1747" s="27"/>
      <c r="AN1747" s="27"/>
      <c r="AO1747" s="27"/>
      <c r="AP1747" s="27"/>
      <c r="AQ1747" s="27"/>
      <c r="AR1747" s="27"/>
    </row>
    <row r="1748" spans="1:44" s="10" customFormat="1" ht="50.1" customHeight="1">
      <c r="A1748" s="102" t="s">
        <v>5782</v>
      </c>
      <c r="B1748" s="103" t="s">
        <v>5974</v>
      </c>
      <c r="C1748" s="299" t="s">
        <v>1138</v>
      </c>
      <c r="D1748" s="299" t="s">
        <v>1139</v>
      </c>
      <c r="E1748" s="299" t="s">
        <v>882</v>
      </c>
      <c r="F1748" s="299" t="s">
        <v>1158</v>
      </c>
      <c r="G1748" s="299" t="s">
        <v>4</v>
      </c>
      <c r="H1748" s="103">
        <v>0</v>
      </c>
      <c r="I1748" s="302">
        <v>590000000</v>
      </c>
      <c r="J1748" s="302" t="s">
        <v>5</v>
      </c>
      <c r="K1748" s="299" t="s">
        <v>866</v>
      </c>
      <c r="L1748" s="302" t="s">
        <v>67</v>
      </c>
      <c r="M1748" s="299" t="s">
        <v>54</v>
      </c>
      <c r="N1748" s="299" t="s">
        <v>870</v>
      </c>
      <c r="O1748" s="299" t="s">
        <v>146</v>
      </c>
      <c r="P1748" s="302" t="s">
        <v>871</v>
      </c>
      <c r="Q1748" s="299" t="s">
        <v>57</v>
      </c>
      <c r="R1748" s="317">
        <v>10</v>
      </c>
      <c r="S1748" s="317">
        <v>3679.9999999999995</v>
      </c>
      <c r="T1748" s="107">
        <f t="shared" si="170"/>
        <v>36799.999999999993</v>
      </c>
      <c r="U1748" s="107">
        <f t="shared" si="171"/>
        <v>41215.999999999993</v>
      </c>
      <c r="V1748" s="365"/>
      <c r="W1748" s="112">
        <v>2016</v>
      </c>
      <c r="X1748" s="310"/>
    </row>
    <row r="1749" spans="1:44" s="10" customFormat="1" ht="50.1" customHeight="1">
      <c r="A1749" s="102" t="s">
        <v>5783</v>
      </c>
      <c r="B1749" s="103" t="s">
        <v>5974</v>
      </c>
      <c r="C1749" s="299" t="s">
        <v>1060</v>
      </c>
      <c r="D1749" s="299" t="s">
        <v>1061</v>
      </c>
      <c r="E1749" s="299" t="s">
        <v>882</v>
      </c>
      <c r="F1749" s="299" t="s">
        <v>1062</v>
      </c>
      <c r="G1749" s="299" t="s">
        <v>4</v>
      </c>
      <c r="H1749" s="103">
        <v>0</v>
      </c>
      <c r="I1749" s="302">
        <v>590000000</v>
      </c>
      <c r="J1749" s="302" t="s">
        <v>5</v>
      </c>
      <c r="K1749" s="299" t="s">
        <v>866</v>
      </c>
      <c r="L1749" s="299" t="s">
        <v>5</v>
      </c>
      <c r="M1749" s="299" t="s">
        <v>54</v>
      </c>
      <c r="N1749" s="299" t="s">
        <v>1059</v>
      </c>
      <c r="O1749" s="299" t="s">
        <v>532</v>
      </c>
      <c r="P1749" s="302" t="s">
        <v>871</v>
      </c>
      <c r="Q1749" s="299" t="s">
        <v>57</v>
      </c>
      <c r="R1749" s="317">
        <v>39</v>
      </c>
      <c r="S1749" s="317">
        <v>517.5</v>
      </c>
      <c r="T1749" s="107">
        <f t="shared" si="170"/>
        <v>20182.5</v>
      </c>
      <c r="U1749" s="107">
        <f t="shared" si="171"/>
        <v>22604.400000000001</v>
      </c>
      <c r="V1749" s="365"/>
      <c r="W1749" s="112">
        <v>2016</v>
      </c>
      <c r="X1749" s="310"/>
    </row>
    <row r="1750" spans="1:44" s="10" customFormat="1" ht="50.1" customHeight="1">
      <c r="A1750" s="102" t="s">
        <v>5784</v>
      </c>
      <c r="B1750" s="103" t="s">
        <v>5974</v>
      </c>
      <c r="C1750" s="299" t="s">
        <v>1060</v>
      </c>
      <c r="D1750" s="299" t="s">
        <v>1061</v>
      </c>
      <c r="E1750" s="299" t="s">
        <v>882</v>
      </c>
      <c r="F1750" s="299" t="s">
        <v>1080</v>
      </c>
      <c r="G1750" s="299" t="s">
        <v>4</v>
      </c>
      <c r="H1750" s="103">
        <v>0</v>
      </c>
      <c r="I1750" s="302">
        <v>590000000</v>
      </c>
      <c r="J1750" s="302" t="s">
        <v>5</v>
      </c>
      <c r="K1750" s="299" t="s">
        <v>866</v>
      </c>
      <c r="L1750" s="299" t="s">
        <v>5</v>
      </c>
      <c r="M1750" s="299" t="s">
        <v>54</v>
      </c>
      <c r="N1750" s="299" t="s">
        <v>1073</v>
      </c>
      <c r="O1750" s="299" t="s">
        <v>532</v>
      </c>
      <c r="P1750" s="302" t="s">
        <v>871</v>
      </c>
      <c r="Q1750" s="299" t="s">
        <v>57</v>
      </c>
      <c r="R1750" s="317">
        <v>20</v>
      </c>
      <c r="S1750" s="317">
        <v>3449.9999999999995</v>
      </c>
      <c r="T1750" s="107">
        <f t="shared" si="170"/>
        <v>68999.999999999985</v>
      </c>
      <c r="U1750" s="107">
        <f t="shared" si="171"/>
        <v>77279.999999999985</v>
      </c>
      <c r="V1750" s="365"/>
      <c r="W1750" s="112">
        <v>2016</v>
      </c>
      <c r="X1750" s="310"/>
    </row>
    <row r="1751" spans="1:44" s="10" customFormat="1" ht="50.1" customHeight="1">
      <c r="A1751" s="102" t="s">
        <v>5785</v>
      </c>
      <c r="B1751" s="103" t="s">
        <v>5974</v>
      </c>
      <c r="C1751" s="299" t="s">
        <v>1060</v>
      </c>
      <c r="D1751" s="299" t="s">
        <v>1061</v>
      </c>
      <c r="E1751" s="299" t="s">
        <v>882</v>
      </c>
      <c r="F1751" s="299" t="s">
        <v>1083</v>
      </c>
      <c r="G1751" s="299" t="s">
        <v>4</v>
      </c>
      <c r="H1751" s="103">
        <v>0</v>
      </c>
      <c r="I1751" s="302">
        <v>590000000</v>
      </c>
      <c r="J1751" s="302" t="s">
        <v>5</v>
      </c>
      <c r="K1751" s="299" t="s">
        <v>866</v>
      </c>
      <c r="L1751" s="299" t="s">
        <v>5</v>
      </c>
      <c r="M1751" s="299" t="s">
        <v>54</v>
      </c>
      <c r="N1751" s="299" t="s">
        <v>1073</v>
      </c>
      <c r="O1751" s="299" t="s">
        <v>532</v>
      </c>
      <c r="P1751" s="302" t="s">
        <v>871</v>
      </c>
      <c r="Q1751" s="299" t="s">
        <v>57</v>
      </c>
      <c r="R1751" s="317">
        <v>15</v>
      </c>
      <c r="S1751" s="317">
        <v>3449.9999999999995</v>
      </c>
      <c r="T1751" s="107">
        <f t="shared" si="170"/>
        <v>51749.999999999993</v>
      </c>
      <c r="U1751" s="107">
        <f t="shared" si="171"/>
        <v>57960</v>
      </c>
      <c r="V1751" s="365"/>
      <c r="W1751" s="112">
        <v>2016</v>
      </c>
      <c r="X1751" s="310"/>
    </row>
    <row r="1752" spans="1:44" s="10" customFormat="1" ht="50.1" customHeight="1">
      <c r="A1752" s="102" t="s">
        <v>5786</v>
      </c>
      <c r="B1752" s="103" t="s">
        <v>5974</v>
      </c>
      <c r="C1752" s="299" t="s">
        <v>1060</v>
      </c>
      <c r="D1752" s="299" t="s">
        <v>1061</v>
      </c>
      <c r="E1752" s="299" t="s">
        <v>882</v>
      </c>
      <c r="F1752" s="299" t="s">
        <v>1086</v>
      </c>
      <c r="G1752" s="299" t="s">
        <v>4</v>
      </c>
      <c r="H1752" s="103">
        <v>0</v>
      </c>
      <c r="I1752" s="302">
        <v>590000000</v>
      </c>
      <c r="J1752" s="302" t="s">
        <v>5</v>
      </c>
      <c r="K1752" s="299" t="s">
        <v>866</v>
      </c>
      <c r="L1752" s="299" t="s">
        <v>5</v>
      </c>
      <c r="M1752" s="299" t="s">
        <v>54</v>
      </c>
      <c r="N1752" s="299" t="s">
        <v>1073</v>
      </c>
      <c r="O1752" s="299" t="s">
        <v>532</v>
      </c>
      <c r="P1752" s="302" t="s">
        <v>871</v>
      </c>
      <c r="Q1752" s="299" t="s">
        <v>57</v>
      </c>
      <c r="R1752" s="317">
        <v>10</v>
      </c>
      <c r="S1752" s="317">
        <v>3449.9999999999995</v>
      </c>
      <c r="T1752" s="107">
        <f t="shared" si="170"/>
        <v>34499.999999999993</v>
      </c>
      <c r="U1752" s="107">
        <f t="shared" si="171"/>
        <v>38639.999999999993</v>
      </c>
      <c r="V1752" s="365"/>
      <c r="W1752" s="112">
        <v>2016</v>
      </c>
      <c r="X1752" s="310"/>
    </row>
    <row r="1753" spans="1:44" s="10" customFormat="1" ht="50.1" customHeight="1">
      <c r="A1753" s="102" t="s">
        <v>5787</v>
      </c>
      <c r="B1753" s="103" t="s">
        <v>5974</v>
      </c>
      <c r="C1753" s="299" t="s">
        <v>1060</v>
      </c>
      <c r="D1753" s="299" t="s">
        <v>1061</v>
      </c>
      <c r="E1753" s="299" t="s">
        <v>882</v>
      </c>
      <c r="F1753" s="299" t="s">
        <v>1129</v>
      </c>
      <c r="G1753" s="299" t="s">
        <v>4</v>
      </c>
      <c r="H1753" s="103">
        <v>0</v>
      </c>
      <c r="I1753" s="302">
        <v>590000000</v>
      </c>
      <c r="J1753" s="302" t="s">
        <v>5</v>
      </c>
      <c r="K1753" s="299" t="s">
        <v>866</v>
      </c>
      <c r="L1753" s="302" t="s">
        <v>67</v>
      </c>
      <c r="M1753" s="299" t="s">
        <v>54</v>
      </c>
      <c r="N1753" s="299" t="s">
        <v>1073</v>
      </c>
      <c r="O1753" s="367">
        <v>1</v>
      </c>
      <c r="P1753" s="302" t="s">
        <v>871</v>
      </c>
      <c r="Q1753" s="299" t="s">
        <v>57</v>
      </c>
      <c r="R1753" s="317">
        <v>20</v>
      </c>
      <c r="S1753" s="317">
        <v>2989.9999999999995</v>
      </c>
      <c r="T1753" s="107">
        <f t="shared" si="170"/>
        <v>59799.999999999993</v>
      </c>
      <c r="U1753" s="107">
        <f t="shared" si="171"/>
        <v>66976</v>
      </c>
      <c r="V1753" s="365"/>
      <c r="W1753" s="112">
        <v>2016</v>
      </c>
      <c r="X1753" s="310"/>
    </row>
    <row r="1754" spans="1:44" s="29" customFormat="1" ht="50.1" customHeight="1">
      <c r="A1754" s="103" t="s">
        <v>5788</v>
      </c>
      <c r="B1754" s="103" t="s">
        <v>5974</v>
      </c>
      <c r="C1754" s="104" t="s">
        <v>1060</v>
      </c>
      <c r="D1754" s="104" t="s">
        <v>1061</v>
      </c>
      <c r="E1754" s="104" t="s">
        <v>882</v>
      </c>
      <c r="F1754" s="104" t="s">
        <v>1131</v>
      </c>
      <c r="G1754" s="103" t="s">
        <v>4</v>
      </c>
      <c r="H1754" s="103">
        <v>0</v>
      </c>
      <c r="I1754" s="112">
        <v>590000000</v>
      </c>
      <c r="J1754" s="112" t="s">
        <v>5</v>
      </c>
      <c r="K1754" s="103" t="s">
        <v>866</v>
      </c>
      <c r="L1754" s="112" t="s">
        <v>67</v>
      </c>
      <c r="M1754" s="103" t="s">
        <v>54</v>
      </c>
      <c r="N1754" s="103" t="s">
        <v>1073</v>
      </c>
      <c r="O1754" s="214" t="s">
        <v>35</v>
      </c>
      <c r="P1754" s="112">
        <v>796</v>
      </c>
      <c r="Q1754" s="103" t="s">
        <v>57</v>
      </c>
      <c r="R1754" s="106">
        <v>20</v>
      </c>
      <c r="S1754" s="106">
        <v>2989.9999999999995</v>
      </c>
      <c r="T1754" s="107">
        <v>0</v>
      </c>
      <c r="U1754" s="107">
        <f>T1754*1.12</f>
        <v>0</v>
      </c>
      <c r="V1754" s="215"/>
      <c r="W1754" s="112">
        <v>2016</v>
      </c>
      <c r="X1754" s="103">
        <v>19</v>
      </c>
      <c r="Y1754" s="27"/>
      <c r="Z1754" s="27"/>
      <c r="AA1754" s="27"/>
      <c r="AB1754" s="27"/>
      <c r="AC1754" s="27"/>
      <c r="AD1754" s="27"/>
      <c r="AE1754" s="27"/>
      <c r="AF1754" s="27"/>
      <c r="AG1754" s="27"/>
      <c r="AH1754" s="27"/>
      <c r="AI1754" s="27"/>
      <c r="AJ1754" s="27"/>
      <c r="AK1754" s="27"/>
      <c r="AL1754" s="27"/>
      <c r="AM1754" s="27"/>
      <c r="AN1754" s="27"/>
      <c r="AO1754" s="27"/>
      <c r="AP1754" s="27"/>
      <c r="AQ1754" s="27"/>
      <c r="AR1754" s="27"/>
    </row>
    <row r="1755" spans="1:44" s="29" customFormat="1" ht="50.1" customHeight="1">
      <c r="A1755" s="103" t="s">
        <v>6807</v>
      </c>
      <c r="B1755" s="103" t="s">
        <v>5974</v>
      </c>
      <c r="C1755" s="104" t="s">
        <v>1060</v>
      </c>
      <c r="D1755" s="104" t="s">
        <v>1061</v>
      </c>
      <c r="E1755" s="104" t="s">
        <v>882</v>
      </c>
      <c r="F1755" s="104" t="s">
        <v>1131</v>
      </c>
      <c r="G1755" s="103" t="s">
        <v>4</v>
      </c>
      <c r="H1755" s="103">
        <v>0</v>
      </c>
      <c r="I1755" s="112">
        <v>590000000</v>
      </c>
      <c r="J1755" s="112" t="s">
        <v>5</v>
      </c>
      <c r="K1755" s="103" t="s">
        <v>866</v>
      </c>
      <c r="L1755" s="112" t="s">
        <v>67</v>
      </c>
      <c r="M1755" s="103" t="s">
        <v>54</v>
      </c>
      <c r="N1755" s="103" t="s">
        <v>1073</v>
      </c>
      <c r="O1755" s="214" t="s">
        <v>35</v>
      </c>
      <c r="P1755" s="112">
        <v>796</v>
      </c>
      <c r="Q1755" s="103" t="s">
        <v>57</v>
      </c>
      <c r="R1755" s="106">
        <v>20</v>
      </c>
      <c r="S1755" s="106">
        <v>7800</v>
      </c>
      <c r="T1755" s="107">
        <f>R1755*S1755</f>
        <v>156000</v>
      </c>
      <c r="U1755" s="107">
        <f>T1755*1.12</f>
        <v>174720.00000000003</v>
      </c>
      <c r="V1755" s="215"/>
      <c r="W1755" s="112">
        <v>2016</v>
      </c>
      <c r="X1755" s="103"/>
      <c r="Y1755" s="27"/>
      <c r="Z1755" s="27"/>
      <c r="AA1755" s="27"/>
      <c r="AB1755" s="27"/>
      <c r="AC1755" s="27"/>
      <c r="AD1755" s="27"/>
      <c r="AE1755" s="27"/>
      <c r="AF1755" s="27"/>
      <c r="AG1755" s="27"/>
      <c r="AH1755" s="27"/>
      <c r="AI1755" s="27"/>
      <c r="AJ1755" s="27"/>
      <c r="AK1755" s="27"/>
      <c r="AL1755" s="27"/>
      <c r="AM1755" s="27"/>
      <c r="AN1755" s="27"/>
      <c r="AO1755" s="27"/>
      <c r="AP1755" s="27"/>
      <c r="AQ1755" s="27"/>
      <c r="AR1755" s="27"/>
    </row>
    <row r="1756" spans="1:44" s="29" customFormat="1" ht="50.1" customHeight="1">
      <c r="A1756" s="103" t="s">
        <v>5789</v>
      </c>
      <c r="B1756" s="103" t="s">
        <v>5974</v>
      </c>
      <c r="C1756" s="104" t="s">
        <v>1060</v>
      </c>
      <c r="D1756" s="104" t="s">
        <v>1061</v>
      </c>
      <c r="E1756" s="104" t="s">
        <v>882</v>
      </c>
      <c r="F1756" s="104" t="s">
        <v>1133</v>
      </c>
      <c r="G1756" s="103" t="s">
        <v>4</v>
      </c>
      <c r="H1756" s="103">
        <v>0</v>
      </c>
      <c r="I1756" s="112">
        <v>590000000</v>
      </c>
      <c r="J1756" s="112" t="s">
        <v>5</v>
      </c>
      <c r="K1756" s="103" t="s">
        <v>866</v>
      </c>
      <c r="L1756" s="112" t="s">
        <v>67</v>
      </c>
      <c r="M1756" s="103" t="s">
        <v>54</v>
      </c>
      <c r="N1756" s="103" t="s">
        <v>1073</v>
      </c>
      <c r="O1756" s="214" t="s">
        <v>35</v>
      </c>
      <c r="P1756" s="112">
        <v>796</v>
      </c>
      <c r="Q1756" s="103" t="s">
        <v>57</v>
      </c>
      <c r="R1756" s="106">
        <v>20</v>
      </c>
      <c r="S1756" s="106">
        <v>4830</v>
      </c>
      <c r="T1756" s="107">
        <v>0</v>
      </c>
      <c r="U1756" s="107">
        <f>T1756*1.12</f>
        <v>0</v>
      </c>
      <c r="V1756" s="215"/>
      <c r="W1756" s="112">
        <v>2016</v>
      </c>
      <c r="X1756" s="103">
        <v>19</v>
      </c>
      <c r="Y1756" s="27"/>
      <c r="Z1756" s="27"/>
      <c r="AA1756" s="27"/>
      <c r="AB1756" s="27"/>
      <c r="AC1756" s="27"/>
      <c r="AD1756" s="27"/>
      <c r="AE1756" s="27"/>
      <c r="AF1756" s="27"/>
      <c r="AG1756" s="27"/>
      <c r="AH1756" s="27"/>
      <c r="AI1756" s="27"/>
      <c r="AJ1756" s="27"/>
      <c r="AK1756" s="27"/>
      <c r="AL1756" s="27"/>
      <c r="AM1756" s="27"/>
      <c r="AN1756" s="27"/>
      <c r="AO1756" s="27"/>
      <c r="AP1756" s="27"/>
      <c r="AQ1756" s="27"/>
      <c r="AR1756" s="27"/>
    </row>
    <row r="1757" spans="1:44" s="29" customFormat="1" ht="50.1" customHeight="1">
      <c r="A1757" s="103" t="s">
        <v>6811</v>
      </c>
      <c r="B1757" s="103" t="s">
        <v>5974</v>
      </c>
      <c r="C1757" s="104" t="s">
        <v>1060</v>
      </c>
      <c r="D1757" s="104" t="s">
        <v>1061</v>
      </c>
      <c r="E1757" s="104" t="s">
        <v>882</v>
      </c>
      <c r="F1757" s="104" t="s">
        <v>1133</v>
      </c>
      <c r="G1757" s="103" t="s">
        <v>4</v>
      </c>
      <c r="H1757" s="103">
        <v>0</v>
      </c>
      <c r="I1757" s="112">
        <v>590000000</v>
      </c>
      <c r="J1757" s="112" t="s">
        <v>5</v>
      </c>
      <c r="K1757" s="103" t="s">
        <v>866</v>
      </c>
      <c r="L1757" s="112" t="s">
        <v>67</v>
      </c>
      <c r="M1757" s="103" t="s">
        <v>54</v>
      </c>
      <c r="N1757" s="103" t="s">
        <v>1073</v>
      </c>
      <c r="O1757" s="214" t="s">
        <v>35</v>
      </c>
      <c r="P1757" s="112">
        <v>796</v>
      </c>
      <c r="Q1757" s="103" t="s">
        <v>57</v>
      </c>
      <c r="R1757" s="106">
        <v>20</v>
      </c>
      <c r="S1757" s="106">
        <v>8900</v>
      </c>
      <c r="T1757" s="107">
        <f>R1757*S1757</f>
        <v>178000</v>
      </c>
      <c r="U1757" s="107">
        <f>T1757*1.12</f>
        <v>199360.00000000003</v>
      </c>
      <c r="V1757" s="215"/>
      <c r="W1757" s="112">
        <v>2016</v>
      </c>
      <c r="X1757" s="103"/>
      <c r="Y1757" s="27"/>
      <c r="Z1757" s="27"/>
      <c r="AA1757" s="27"/>
      <c r="AB1757" s="27"/>
      <c r="AC1757" s="27"/>
      <c r="AD1757" s="27"/>
      <c r="AE1757" s="27"/>
      <c r="AF1757" s="27"/>
      <c r="AG1757" s="27"/>
      <c r="AH1757" s="27"/>
      <c r="AI1757" s="27"/>
      <c r="AJ1757" s="27"/>
      <c r="AK1757" s="27"/>
      <c r="AL1757" s="27"/>
      <c r="AM1757" s="27"/>
      <c r="AN1757" s="27"/>
      <c r="AO1757" s="27"/>
      <c r="AP1757" s="27"/>
      <c r="AQ1757" s="27"/>
      <c r="AR1757" s="27"/>
    </row>
    <row r="1758" spans="1:44" s="10" customFormat="1" ht="50.1" customHeight="1">
      <c r="A1758" s="102" t="s">
        <v>5790</v>
      </c>
      <c r="B1758" s="103" t="s">
        <v>5974</v>
      </c>
      <c r="C1758" s="299" t="s">
        <v>1060</v>
      </c>
      <c r="D1758" s="299" t="s">
        <v>1061</v>
      </c>
      <c r="E1758" s="299" t="s">
        <v>882</v>
      </c>
      <c r="F1758" s="299" t="s">
        <v>1136</v>
      </c>
      <c r="G1758" s="299" t="s">
        <v>4</v>
      </c>
      <c r="H1758" s="103">
        <v>0</v>
      </c>
      <c r="I1758" s="302">
        <v>590000000</v>
      </c>
      <c r="J1758" s="302" t="s">
        <v>5</v>
      </c>
      <c r="K1758" s="299" t="s">
        <v>866</v>
      </c>
      <c r="L1758" s="302" t="s">
        <v>67</v>
      </c>
      <c r="M1758" s="299" t="s">
        <v>54</v>
      </c>
      <c r="N1758" s="299" t="s">
        <v>1073</v>
      </c>
      <c r="O1758" s="367">
        <v>1</v>
      </c>
      <c r="P1758" s="302" t="s">
        <v>871</v>
      </c>
      <c r="Q1758" s="299" t="s">
        <v>57</v>
      </c>
      <c r="R1758" s="317">
        <v>20</v>
      </c>
      <c r="S1758" s="317">
        <v>4830</v>
      </c>
      <c r="T1758" s="107">
        <f t="shared" si="170"/>
        <v>96600</v>
      </c>
      <c r="U1758" s="107">
        <f t="shared" si="171"/>
        <v>108192.00000000001</v>
      </c>
      <c r="V1758" s="365"/>
      <c r="W1758" s="112">
        <v>2016</v>
      </c>
      <c r="X1758" s="310"/>
    </row>
    <row r="1759" spans="1:44" s="10" customFormat="1" ht="50.1" customHeight="1">
      <c r="A1759" s="102" t="s">
        <v>5791</v>
      </c>
      <c r="B1759" s="103" t="s">
        <v>5974</v>
      </c>
      <c r="C1759" s="299" t="s">
        <v>1060</v>
      </c>
      <c r="D1759" s="299" t="s">
        <v>1061</v>
      </c>
      <c r="E1759" s="299" t="s">
        <v>882</v>
      </c>
      <c r="F1759" s="299" t="s">
        <v>1160</v>
      </c>
      <c r="G1759" s="299" t="s">
        <v>4</v>
      </c>
      <c r="H1759" s="103">
        <v>0</v>
      </c>
      <c r="I1759" s="302">
        <v>590000000</v>
      </c>
      <c r="J1759" s="302" t="s">
        <v>5</v>
      </c>
      <c r="K1759" s="299" t="s">
        <v>866</v>
      </c>
      <c r="L1759" s="302" t="s">
        <v>67</v>
      </c>
      <c r="M1759" s="299" t="s">
        <v>54</v>
      </c>
      <c r="N1759" s="299" t="s">
        <v>870</v>
      </c>
      <c r="O1759" s="299" t="s">
        <v>146</v>
      </c>
      <c r="P1759" s="302" t="s">
        <v>871</v>
      </c>
      <c r="Q1759" s="299" t="s">
        <v>57</v>
      </c>
      <c r="R1759" s="317">
        <v>10</v>
      </c>
      <c r="S1759" s="317">
        <v>4600</v>
      </c>
      <c r="T1759" s="107">
        <f t="shared" si="170"/>
        <v>46000</v>
      </c>
      <c r="U1759" s="107">
        <f t="shared" si="171"/>
        <v>51520.000000000007</v>
      </c>
      <c r="V1759" s="365"/>
      <c r="W1759" s="112">
        <v>2016</v>
      </c>
      <c r="X1759" s="310"/>
    </row>
    <row r="1760" spans="1:44" s="10" customFormat="1" ht="50.1" customHeight="1">
      <c r="A1760" s="102" t="s">
        <v>5792</v>
      </c>
      <c r="B1760" s="103" t="s">
        <v>5974</v>
      </c>
      <c r="C1760" s="298" t="s">
        <v>4163</v>
      </c>
      <c r="D1760" s="299" t="s">
        <v>1061</v>
      </c>
      <c r="E1760" s="298" t="s">
        <v>4164</v>
      </c>
      <c r="F1760" s="298"/>
      <c r="G1760" s="301" t="s">
        <v>4</v>
      </c>
      <c r="H1760" s="103">
        <v>0</v>
      </c>
      <c r="I1760" s="312">
        <v>590000000</v>
      </c>
      <c r="J1760" s="302" t="s">
        <v>5</v>
      </c>
      <c r="K1760" s="301" t="s">
        <v>4157</v>
      </c>
      <c r="L1760" s="301" t="s">
        <v>67</v>
      </c>
      <c r="M1760" s="301" t="s">
        <v>54</v>
      </c>
      <c r="N1760" s="303" t="s">
        <v>4158</v>
      </c>
      <c r="O1760" s="310" t="s">
        <v>1260</v>
      </c>
      <c r="P1760" s="304" t="s">
        <v>1602</v>
      </c>
      <c r="Q1760" s="304" t="s">
        <v>1204</v>
      </c>
      <c r="R1760" s="305">
        <v>500</v>
      </c>
      <c r="S1760" s="356">
        <v>600</v>
      </c>
      <c r="T1760" s="107">
        <f t="shared" si="170"/>
        <v>300000</v>
      </c>
      <c r="U1760" s="107">
        <f t="shared" si="171"/>
        <v>336000.00000000006</v>
      </c>
      <c r="V1760" s="298"/>
      <c r="W1760" s="112">
        <v>2016</v>
      </c>
      <c r="X1760" s="298"/>
    </row>
    <row r="1761" spans="1:50" s="10" customFormat="1" ht="50.1" customHeight="1">
      <c r="A1761" s="102" t="s">
        <v>5793</v>
      </c>
      <c r="B1761" s="103" t="s">
        <v>5974</v>
      </c>
      <c r="C1761" s="298" t="s">
        <v>4165</v>
      </c>
      <c r="D1761" s="299" t="s">
        <v>1061</v>
      </c>
      <c r="E1761" s="298" t="s">
        <v>4166</v>
      </c>
      <c r="F1761" s="298"/>
      <c r="G1761" s="301" t="s">
        <v>4</v>
      </c>
      <c r="H1761" s="103">
        <v>0</v>
      </c>
      <c r="I1761" s="312">
        <v>590000000</v>
      </c>
      <c r="J1761" s="302" t="s">
        <v>5</v>
      </c>
      <c r="K1761" s="301" t="s">
        <v>4157</v>
      </c>
      <c r="L1761" s="301" t="s">
        <v>67</v>
      </c>
      <c r="M1761" s="301" t="s">
        <v>54</v>
      </c>
      <c r="N1761" s="303" t="s">
        <v>4158</v>
      </c>
      <c r="O1761" s="310" t="s">
        <v>1260</v>
      </c>
      <c r="P1761" s="304" t="s">
        <v>1602</v>
      </c>
      <c r="Q1761" s="304" t="s">
        <v>1204</v>
      </c>
      <c r="R1761" s="305">
        <v>500</v>
      </c>
      <c r="S1761" s="310">
        <v>600</v>
      </c>
      <c r="T1761" s="107">
        <f t="shared" si="170"/>
        <v>300000</v>
      </c>
      <c r="U1761" s="107">
        <f t="shared" si="171"/>
        <v>336000.00000000006</v>
      </c>
      <c r="V1761" s="298"/>
      <c r="W1761" s="112">
        <v>2016</v>
      </c>
      <c r="X1761" s="298"/>
    </row>
    <row r="1762" spans="1:50" s="10" customFormat="1" ht="50.1" customHeight="1">
      <c r="A1762" s="102" t="s">
        <v>5794</v>
      </c>
      <c r="B1762" s="103" t="s">
        <v>5974</v>
      </c>
      <c r="C1762" s="298" t="s">
        <v>4167</v>
      </c>
      <c r="D1762" s="299" t="s">
        <v>1061</v>
      </c>
      <c r="E1762" s="298" t="s">
        <v>4168</v>
      </c>
      <c r="F1762" s="298"/>
      <c r="G1762" s="301" t="s">
        <v>4</v>
      </c>
      <c r="H1762" s="103">
        <v>0</v>
      </c>
      <c r="I1762" s="312">
        <v>590000000</v>
      </c>
      <c r="J1762" s="302" t="s">
        <v>5</v>
      </c>
      <c r="K1762" s="301" t="s">
        <v>4157</v>
      </c>
      <c r="L1762" s="301" t="s">
        <v>67</v>
      </c>
      <c r="M1762" s="301" t="s">
        <v>54</v>
      </c>
      <c r="N1762" s="303" t="s">
        <v>4158</v>
      </c>
      <c r="O1762" s="310" t="s">
        <v>1260</v>
      </c>
      <c r="P1762" s="304" t="s">
        <v>1602</v>
      </c>
      <c r="Q1762" s="304" t="s">
        <v>1204</v>
      </c>
      <c r="R1762" s="305">
        <v>70</v>
      </c>
      <c r="S1762" s="310">
        <v>1840</v>
      </c>
      <c r="T1762" s="107">
        <f t="shared" si="170"/>
        <v>128800</v>
      </c>
      <c r="U1762" s="107">
        <f t="shared" si="171"/>
        <v>144256</v>
      </c>
      <c r="V1762" s="298"/>
      <c r="W1762" s="112">
        <v>2016</v>
      </c>
      <c r="X1762" s="298"/>
    </row>
    <row r="1763" spans="1:50" s="10" customFormat="1" ht="50.1" customHeight="1">
      <c r="A1763" s="102" t="s">
        <v>5795</v>
      </c>
      <c r="B1763" s="103" t="s">
        <v>5974</v>
      </c>
      <c r="C1763" s="298" t="s">
        <v>4169</v>
      </c>
      <c r="D1763" s="299" t="s">
        <v>1061</v>
      </c>
      <c r="E1763" s="298" t="s">
        <v>4170</v>
      </c>
      <c r="F1763" s="298"/>
      <c r="G1763" s="301" t="s">
        <v>4</v>
      </c>
      <c r="H1763" s="103">
        <v>0</v>
      </c>
      <c r="I1763" s="312">
        <v>590000000</v>
      </c>
      <c r="J1763" s="302" t="s">
        <v>5</v>
      </c>
      <c r="K1763" s="301" t="s">
        <v>4157</v>
      </c>
      <c r="L1763" s="301" t="s">
        <v>67</v>
      </c>
      <c r="M1763" s="301" t="s">
        <v>54</v>
      </c>
      <c r="N1763" s="303" t="s">
        <v>4158</v>
      </c>
      <c r="O1763" s="310" t="s">
        <v>1260</v>
      </c>
      <c r="P1763" s="304" t="s">
        <v>1602</v>
      </c>
      <c r="Q1763" s="304" t="s">
        <v>1204</v>
      </c>
      <c r="R1763" s="305">
        <v>100</v>
      </c>
      <c r="S1763" s="310">
        <v>1840</v>
      </c>
      <c r="T1763" s="107">
        <f t="shared" si="170"/>
        <v>184000</v>
      </c>
      <c r="U1763" s="107">
        <f t="shared" si="171"/>
        <v>206080.00000000003</v>
      </c>
      <c r="V1763" s="298"/>
      <c r="W1763" s="112">
        <v>2016</v>
      </c>
      <c r="X1763" s="298"/>
    </row>
    <row r="1764" spans="1:50" s="10" customFormat="1" ht="50.1" customHeight="1">
      <c r="A1764" s="102" t="s">
        <v>5796</v>
      </c>
      <c r="B1764" s="103" t="s">
        <v>5974</v>
      </c>
      <c r="C1764" s="298" t="s">
        <v>4175</v>
      </c>
      <c r="D1764" s="299" t="s">
        <v>1061</v>
      </c>
      <c r="E1764" s="298" t="s">
        <v>4176</v>
      </c>
      <c r="F1764" s="298"/>
      <c r="G1764" s="301" t="s">
        <v>4</v>
      </c>
      <c r="H1764" s="103">
        <v>0</v>
      </c>
      <c r="I1764" s="312">
        <v>590000000</v>
      </c>
      <c r="J1764" s="302" t="s">
        <v>5</v>
      </c>
      <c r="K1764" s="301" t="s">
        <v>4177</v>
      </c>
      <c r="L1764" s="301" t="s">
        <v>67</v>
      </c>
      <c r="M1764" s="301" t="s">
        <v>54</v>
      </c>
      <c r="N1764" s="303" t="s">
        <v>4158</v>
      </c>
      <c r="O1764" s="310" t="s">
        <v>599</v>
      </c>
      <c r="P1764" s="304" t="s">
        <v>1602</v>
      </c>
      <c r="Q1764" s="304" t="s">
        <v>1204</v>
      </c>
      <c r="R1764" s="305">
        <v>80</v>
      </c>
      <c r="S1764" s="310">
        <v>3950</v>
      </c>
      <c r="T1764" s="107">
        <f t="shared" si="170"/>
        <v>316000</v>
      </c>
      <c r="U1764" s="107">
        <f t="shared" si="171"/>
        <v>353920.00000000006</v>
      </c>
      <c r="V1764" s="298"/>
      <c r="W1764" s="112">
        <v>2016</v>
      </c>
      <c r="X1764" s="298"/>
    </row>
    <row r="1765" spans="1:50" s="29" customFormat="1" ht="50.1" customHeight="1">
      <c r="A1765" s="64" t="s">
        <v>5797</v>
      </c>
      <c r="B1765" s="220" t="s">
        <v>5974</v>
      </c>
      <c r="C1765" s="221" t="s">
        <v>4223</v>
      </c>
      <c r="D1765" s="221" t="s">
        <v>4224</v>
      </c>
      <c r="E1765" s="221" t="s">
        <v>4225</v>
      </c>
      <c r="F1765" s="281" t="s">
        <v>4226</v>
      </c>
      <c r="G1765" s="220" t="s">
        <v>4</v>
      </c>
      <c r="H1765" s="220">
        <v>0</v>
      </c>
      <c r="I1765" s="278">
        <v>590000000</v>
      </c>
      <c r="J1765" s="258" t="s">
        <v>5</v>
      </c>
      <c r="K1765" s="222" t="s">
        <v>4177</v>
      </c>
      <c r="L1765" s="222" t="s">
        <v>5</v>
      </c>
      <c r="M1765" s="70" t="s">
        <v>54</v>
      </c>
      <c r="N1765" s="220" t="s">
        <v>1059</v>
      </c>
      <c r="O1765" s="222" t="s">
        <v>1260</v>
      </c>
      <c r="P1765" s="220">
        <v>796</v>
      </c>
      <c r="Q1765" s="220" t="s">
        <v>57</v>
      </c>
      <c r="R1765" s="225">
        <v>400</v>
      </c>
      <c r="S1765" s="225">
        <v>1350</v>
      </c>
      <c r="T1765" s="226">
        <v>0</v>
      </c>
      <c r="U1765" s="227">
        <f t="shared" ref="U1765" si="173">T1765*1.12</f>
        <v>0</v>
      </c>
      <c r="V1765" s="279"/>
      <c r="W1765" s="222">
        <v>2016</v>
      </c>
      <c r="X1765" s="220" t="s">
        <v>6858</v>
      </c>
      <c r="Y1765" s="27"/>
      <c r="Z1765" s="27"/>
      <c r="AA1765" s="27"/>
      <c r="AB1765" s="27"/>
      <c r="AC1765" s="27"/>
      <c r="AD1765" s="27"/>
      <c r="AE1765" s="27"/>
      <c r="AF1765" s="27"/>
      <c r="AG1765" s="27"/>
      <c r="AH1765" s="27"/>
      <c r="AI1765" s="27"/>
      <c r="AJ1765" s="27"/>
      <c r="AK1765" s="27"/>
      <c r="AL1765" s="27"/>
      <c r="AM1765" s="27"/>
      <c r="AN1765" s="27"/>
      <c r="AO1765" s="27"/>
      <c r="AP1765" s="27"/>
      <c r="AQ1765" s="27"/>
      <c r="AR1765" s="27"/>
    </row>
    <row r="1766" spans="1:50" s="10" customFormat="1" ht="50.1" customHeight="1">
      <c r="A1766" s="102" t="s">
        <v>5798</v>
      </c>
      <c r="B1766" s="103" t="s">
        <v>5974</v>
      </c>
      <c r="C1766" s="299" t="s">
        <v>1006</v>
      </c>
      <c r="D1766" s="299" t="s">
        <v>1007</v>
      </c>
      <c r="E1766" s="299" t="s">
        <v>1008</v>
      </c>
      <c r="F1766" s="299" t="s">
        <v>1009</v>
      </c>
      <c r="G1766" s="299" t="s">
        <v>4</v>
      </c>
      <c r="H1766" s="103">
        <v>0</v>
      </c>
      <c r="I1766" s="302">
        <v>590000000</v>
      </c>
      <c r="J1766" s="302" t="s">
        <v>5</v>
      </c>
      <c r="K1766" s="299" t="s">
        <v>775</v>
      </c>
      <c r="L1766" s="302" t="s">
        <v>67</v>
      </c>
      <c r="M1766" s="299" t="s">
        <v>201</v>
      </c>
      <c r="N1766" s="299" t="s">
        <v>917</v>
      </c>
      <c r="O1766" s="299" t="s">
        <v>532</v>
      </c>
      <c r="P1766" s="302">
        <v>796</v>
      </c>
      <c r="Q1766" s="299" t="s">
        <v>57</v>
      </c>
      <c r="R1766" s="317">
        <v>1</v>
      </c>
      <c r="S1766" s="317">
        <v>400000</v>
      </c>
      <c r="T1766" s="107">
        <f t="shared" si="170"/>
        <v>400000</v>
      </c>
      <c r="U1766" s="107">
        <f t="shared" si="171"/>
        <v>448000.00000000006</v>
      </c>
      <c r="V1766" s="365"/>
      <c r="W1766" s="112">
        <v>2016</v>
      </c>
      <c r="X1766" s="310"/>
    </row>
    <row r="1767" spans="1:50" s="10" customFormat="1" ht="50.1" customHeight="1">
      <c r="A1767" s="102" t="s">
        <v>5799</v>
      </c>
      <c r="B1767" s="103" t="s">
        <v>5974</v>
      </c>
      <c r="C1767" s="299" t="s">
        <v>1006</v>
      </c>
      <c r="D1767" s="299" t="s">
        <v>1007</v>
      </c>
      <c r="E1767" s="299" t="s">
        <v>1008</v>
      </c>
      <c r="F1767" s="299" t="s">
        <v>1018</v>
      </c>
      <c r="G1767" s="299" t="s">
        <v>4</v>
      </c>
      <c r="H1767" s="103">
        <v>0</v>
      </c>
      <c r="I1767" s="302">
        <v>590000000</v>
      </c>
      <c r="J1767" s="302" t="s">
        <v>5</v>
      </c>
      <c r="K1767" s="299" t="s">
        <v>775</v>
      </c>
      <c r="L1767" s="302" t="s">
        <v>67</v>
      </c>
      <c r="M1767" s="299" t="s">
        <v>201</v>
      </c>
      <c r="N1767" s="299" t="s">
        <v>917</v>
      </c>
      <c r="O1767" s="299" t="s">
        <v>532</v>
      </c>
      <c r="P1767" s="302">
        <v>796</v>
      </c>
      <c r="Q1767" s="299" t="s">
        <v>57</v>
      </c>
      <c r="R1767" s="317">
        <v>1</v>
      </c>
      <c r="S1767" s="317">
        <v>120000</v>
      </c>
      <c r="T1767" s="107">
        <f t="shared" si="170"/>
        <v>120000</v>
      </c>
      <c r="U1767" s="107">
        <f t="shared" si="171"/>
        <v>134400</v>
      </c>
      <c r="V1767" s="365"/>
      <c r="W1767" s="112">
        <v>2016</v>
      </c>
      <c r="X1767" s="310"/>
    </row>
    <row r="1768" spans="1:50" s="10" customFormat="1" ht="50.1" customHeight="1">
      <c r="A1768" s="102" t="s">
        <v>5800</v>
      </c>
      <c r="B1768" s="103" t="s">
        <v>5974</v>
      </c>
      <c r="C1768" s="299" t="s">
        <v>1023</v>
      </c>
      <c r="D1768" s="299" t="s">
        <v>1007</v>
      </c>
      <c r="E1768" s="299" t="s">
        <v>1024</v>
      </c>
      <c r="F1768" s="299" t="s">
        <v>1025</v>
      </c>
      <c r="G1768" s="299" t="s">
        <v>4</v>
      </c>
      <c r="H1768" s="103">
        <v>0</v>
      </c>
      <c r="I1768" s="302">
        <v>590000000</v>
      </c>
      <c r="J1768" s="302" t="s">
        <v>5</v>
      </c>
      <c r="K1768" s="299" t="s">
        <v>775</v>
      </c>
      <c r="L1768" s="302" t="s">
        <v>67</v>
      </c>
      <c r="M1768" s="299" t="s">
        <v>201</v>
      </c>
      <c r="N1768" s="299" t="s">
        <v>917</v>
      </c>
      <c r="O1768" s="299" t="s">
        <v>532</v>
      </c>
      <c r="P1768" s="302">
        <v>796</v>
      </c>
      <c r="Q1768" s="299" t="s">
        <v>57</v>
      </c>
      <c r="R1768" s="317">
        <v>2</v>
      </c>
      <c r="S1768" s="317">
        <v>200000</v>
      </c>
      <c r="T1768" s="107">
        <f t="shared" si="170"/>
        <v>400000</v>
      </c>
      <c r="U1768" s="107">
        <f t="shared" si="171"/>
        <v>448000.00000000006</v>
      </c>
      <c r="V1768" s="365"/>
      <c r="W1768" s="112">
        <v>2016</v>
      </c>
      <c r="X1768" s="310"/>
    </row>
    <row r="1769" spans="1:50" s="10" customFormat="1" ht="50.1" customHeight="1">
      <c r="A1769" s="102" t="s">
        <v>5801</v>
      </c>
      <c r="B1769" s="103" t="s">
        <v>5974</v>
      </c>
      <c r="C1769" s="299" t="s">
        <v>1026</v>
      </c>
      <c r="D1769" s="299" t="s">
        <v>1007</v>
      </c>
      <c r="E1769" s="299" t="s">
        <v>1027</v>
      </c>
      <c r="F1769" s="299" t="s">
        <v>1028</v>
      </c>
      <c r="G1769" s="299" t="s">
        <v>4</v>
      </c>
      <c r="H1769" s="103">
        <v>0</v>
      </c>
      <c r="I1769" s="302">
        <v>590000000</v>
      </c>
      <c r="J1769" s="302" t="s">
        <v>5</v>
      </c>
      <c r="K1769" s="299" t="s">
        <v>775</v>
      </c>
      <c r="L1769" s="302" t="s">
        <v>67</v>
      </c>
      <c r="M1769" s="299" t="s">
        <v>201</v>
      </c>
      <c r="N1769" s="299" t="s">
        <v>917</v>
      </c>
      <c r="O1769" s="299" t="s">
        <v>532</v>
      </c>
      <c r="P1769" s="302">
        <v>796</v>
      </c>
      <c r="Q1769" s="299" t="s">
        <v>57</v>
      </c>
      <c r="R1769" s="317">
        <v>2</v>
      </c>
      <c r="S1769" s="317">
        <v>200000</v>
      </c>
      <c r="T1769" s="107">
        <f t="shared" si="170"/>
        <v>400000</v>
      </c>
      <c r="U1769" s="107">
        <f t="shared" si="171"/>
        <v>448000.00000000006</v>
      </c>
      <c r="V1769" s="365"/>
      <c r="W1769" s="112">
        <v>2016</v>
      </c>
      <c r="X1769" s="310"/>
    </row>
    <row r="1770" spans="1:50" s="10" customFormat="1" ht="50.1" customHeight="1">
      <c r="A1770" s="102" t="s">
        <v>5802</v>
      </c>
      <c r="B1770" s="103" t="s">
        <v>5974</v>
      </c>
      <c r="C1770" s="299" t="s">
        <v>1026</v>
      </c>
      <c r="D1770" s="299" t="s">
        <v>1007</v>
      </c>
      <c r="E1770" s="299" t="s">
        <v>1027</v>
      </c>
      <c r="F1770" s="299" t="s">
        <v>1029</v>
      </c>
      <c r="G1770" s="299" t="s">
        <v>4</v>
      </c>
      <c r="H1770" s="103">
        <v>0</v>
      </c>
      <c r="I1770" s="302">
        <v>590000000</v>
      </c>
      <c r="J1770" s="302" t="s">
        <v>5</v>
      </c>
      <c r="K1770" s="299" t="s">
        <v>775</v>
      </c>
      <c r="L1770" s="302" t="s">
        <v>67</v>
      </c>
      <c r="M1770" s="299" t="s">
        <v>201</v>
      </c>
      <c r="N1770" s="299" t="s">
        <v>917</v>
      </c>
      <c r="O1770" s="299" t="s">
        <v>532</v>
      </c>
      <c r="P1770" s="302">
        <v>796</v>
      </c>
      <c r="Q1770" s="299" t="s">
        <v>57</v>
      </c>
      <c r="R1770" s="317">
        <v>2</v>
      </c>
      <c r="S1770" s="368">
        <v>200000</v>
      </c>
      <c r="T1770" s="107">
        <f t="shared" si="170"/>
        <v>400000</v>
      </c>
      <c r="U1770" s="107">
        <f t="shared" si="171"/>
        <v>448000.00000000006</v>
      </c>
      <c r="V1770" s="365"/>
      <c r="W1770" s="112">
        <v>2016</v>
      </c>
      <c r="X1770" s="310"/>
    </row>
    <row r="1771" spans="1:50" s="10" customFormat="1" ht="50.1" customHeight="1">
      <c r="A1771" s="102" t="s">
        <v>5803</v>
      </c>
      <c r="B1771" s="103" t="s">
        <v>5974</v>
      </c>
      <c r="C1771" s="299" t="s">
        <v>1030</v>
      </c>
      <c r="D1771" s="299" t="s">
        <v>1007</v>
      </c>
      <c r="E1771" s="299" t="s">
        <v>1031</v>
      </c>
      <c r="F1771" s="299" t="s">
        <v>1032</v>
      </c>
      <c r="G1771" s="299" t="s">
        <v>4</v>
      </c>
      <c r="H1771" s="103">
        <v>0</v>
      </c>
      <c r="I1771" s="302">
        <v>590000000</v>
      </c>
      <c r="J1771" s="302" t="s">
        <v>5</v>
      </c>
      <c r="K1771" s="299" t="s">
        <v>775</v>
      </c>
      <c r="L1771" s="302" t="s">
        <v>67</v>
      </c>
      <c r="M1771" s="299" t="s">
        <v>201</v>
      </c>
      <c r="N1771" s="299" t="s">
        <v>917</v>
      </c>
      <c r="O1771" s="299" t="s">
        <v>532</v>
      </c>
      <c r="P1771" s="302">
        <v>796</v>
      </c>
      <c r="Q1771" s="299" t="s">
        <v>57</v>
      </c>
      <c r="R1771" s="317">
        <v>2</v>
      </c>
      <c r="S1771" s="317">
        <v>80000</v>
      </c>
      <c r="T1771" s="107">
        <f t="shared" si="170"/>
        <v>160000</v>
      </c>
      <c r="U1771" s="107">
        <f t="shared" si="171"/>
        <v>179200.00000000003</v>
      </c>
      <c r="V1771" s="365"/>
      <c r="W1771" s="112">
        <v>2016</v>
      </c>
      <c r="X1771" s="310"/>
    </row>
    <row r="1772" spans="1:50" s="10" customFormat="1" ht="50.1" customHeight="1">
      <c r="A1772" s="102" t="s">
        <v>5804</v>
      </c>
      <c r="B1772" s="103" t="s">
        <v>5974</v>
      </c>
      <c r="C1772" s="299" t="s">
        <v>1030</v>
      </c>
      <c r="D1772" s="299" t="s">
        <v>1007</v>
      </c>
      <c r="E1772" s="299" t="s">
        <v>1031</v>
      </c>
      <c r="F1772" s="299" t="s">
        <v>1033</v>
      </c>
      <c r="G1772" s="299" t="s">
        <v>4</v>
      </c>
      <c r="H1772" s="103">
        <v>0</v>
      </c>
      <c r="I1772" s="302">
        <v>590000000</v>
      </c>
      <c r="J1772" s="302" t="s">
        <v>5</v>
      </c>
      <c r="K1772" s="299" t="s">
        <v>775</v>
      </c>
      <c r="L1772" s="302" t="s">
        <v>67</v>
      </c>
      <c r="M1772" s="299" t="s">
        <v>201</v>
      </c>
      <c r="N1772" s="299" t="s">
        <v>917</v>
      </c>
      <c r="O1772" s="299" t="s">
        <v>532</v>
      </c>
      <c r="P1772" s="302">
        <v>796</v>
      </c>
      <c r="Q1772" s="299" t="s">
        <v>57</v>
      </c>
      <c r="R1772" s="317">
        <v>1</v>
      </c>
      <c r="S1772" s="317">
        <v>100000</v>
      </c>
      <c r="T1772" s="107">
        <f t="shared" si="170"/>
        <v>100000</v>
      </c>
      <c r="U1772" s="107">
        <f t="shared" si="171"/>
        <v>112000.00000000001</v>
      </c>
      <c r="V1772" s="369"/>
      <c r="W1772" s="112">
        <v>2016</v>
      </c>
      <c r="X1772" s="310"/>
    </row>
    <row r="1773" spans="1:50" s="10" customFormat="1" ht="50.1" customHeight="1">
      <c r="A1773" s="102" t="s">
        <v>5805</v>
      </c>
      <c r="B1773" s="103" t="s">
        <v>5974</v>
      </c>
      <c r="C1773" s="299" t="s">
        <v>993</v>
      </c>
      <c r="D1773" s="299" t="s">
        <v>994</v>
      </c>
      <c r="E1773" s="299" t="s">
        <v>995</v>
      </c>
      <c r="F1773" s="299" t="s">
        <v>996</v>
      </c>
      <c r="G1773" s="299" t="s">
        <v>4</v>
      </c>
      <c r="H1773" s="103">
        <v>0</v>
      </c>
      <c r="I1773" s="302">
        <v>590000000</v>
      </c>
      <c r="J1773" s="302" t="s">
        <v>5</v>
      </c>
      <c r="K1773" s="299" t="s">
        <v>775</v>
      </c>
      <c r="L1773" s="302" t="s">
        <v>67</v>
      </c>
      <c r="M1773" s="299" t="s">
        <v>201</v>
      </c>
      <c r="N1773" s="299" t="s">
        <v>997</v>
      </c>
      <c r="O1773" s="299" t="s">
        <v>35</v>
      </c>
      <c r="P1773" s="302">
        <v>796</v>
      </c>
      <c r="Q1773" s="299" t="s">
        <v>57</v>
      </c>
      <c r="R1773" s="317">
        <v>2</v>
      </c>
      <c r="S1773" s="317">
        <v>25000</v>
      </c>
      <c r="T1773" s="107">
        <f t="shared" si="170"/>
        <v>50000</v>
      </c>
      <c r="U1773" s="107">
        <f t="shared" si="171"/>
        <v>56000.000000000007</v>
      </c>
      <c r="V1773" s="370"/>
      <c r="W1773" s="112">
        <v>2016</v>
      </c>
      <c r="X1773" s="310"/>
    </row>
    <row r="1774" spans="1:50" s="29" customFormat="1" ht="50.1" customHeight="1">
      <c r="A1774" s="229" t="s">
        <v>5806</v>
      </c>
      <c r="B1774" s="220" t="s">
        <v>5974</v>
      </c>
      <c r="C1774" s="221" t="s">
        <v>993</v>
      </c>
      <c r="D1774" s="221" t="s">
        <v>994</v>
      </c>
      <c r="E1774" s="221" t="s">
        <v>995</v>
      </c>
      <c r="F1774" s="221" t="s">
        <v>998</v>
      </c>
      <c r="G1774" s="220" t="s">
        <v>4</v>
      </c>
      <c r="H1774" s="220">
        <v>0</v>
      </c>
      <c r="I1774" s="222">
        <v>590000000</v>
      </c>
      <c r="J1774" s="222" t="s">
        <v>5</v>
      </c>
      <c r="K1774" s="220" t="s">
        <v>775</v>
      </c>
      <c r="L1774" s="222" t="s">
        <v>67</v>
      </c>
      <c r="M1774" s="220" t="s">
        <v>201</v>
      </c>
      <c r="N1774" s="220" t="s">
        <v>997</v>
      </c>
      <c r="O1774" s="220" t="s">
        <v>35</v>
      </c>
      <c r="P1774" s="222">
        <v>796</v>
      </c>
      <c r="Q1774" s="220" t="s">
        <v>57</v>
      </c>
      <c r="R1774" s="225">
        <v>2</v>
      </c>
      <c r="S1774" s="225">
        <v>20000</v>
      </c>
      <c r="T1774" s="227">
        <v>0</v>
      </c>
      <c r="U1774" s="227">
        <f>T1774*1.12</f>
        <v>0</v>
      </c>
      <c r="V1774" s="259"/>
      <c r="W1774" s="222">
        <v>2016</v>
      </c>
      <c r="X1774" s="220"/>
      <c r="Y1774" s="30"/>
      <c r="Z1774" s="27"/>
      <c r="AA1774" s="27"/>
      <c r="AB1774" s="27"/>
      <c r="AC1774" s="27"/>
      <c r="AD1774" s="27"/>
      <c r="AE1774" s="27"/>
      <c r="AF1774" s="27"/>
      <c r="AG1774" s="27"/>
      <c r="AH1774" s="27"/>
      <c r="AI1774" s="27"/>
      <c r="AJ1774" s="27"/>
      <c r="AK1774" s="27"/>
      <c r="AL1774" s="27"/>
      <c r="AM1774" s="27"/>
      <c r="AN1774" s="27"/>
      <c r="AO1774" s="27"/>
      <c r="AP1774" s="27"/>
      <c r="AQ1774" s="27"/>
      <c r="AR1774" s="27"/>
      <c r="AS1774" s="27"/>
      <c r="AT1774" s="27"/>
      <c r="AU1774" s="27"/>
      <c r="AV1774" s="27"/>
      <c r="AW1774" s="27"/>
      <c r="AX1774" s="27"/>
    </row>
    <row r="1775" spans="1:50" s="60" customFormat="1" ht="50.1" customHeight="1">
      <c r="A1775" s="229" t="s">
        <v>8914</v>
      </c>
      <c r="B1775" s="220" t="s">
        <v>5974</v>
      </c>
      <c r="C1775" s="221" t="s">
        <v>993</v>
      </c>
      <c r="D1775" s="221" t="s">
        <v>994</v>
      </c>
      <c r="E1775" s="221" t="s">
        <v>995</v>
      </c>
      <c r="F1775" s="221" t="s">
        <v>998</v>
      </c>
      <c r="G1775" s="220" t="s">
        <v>4</v>
      </c>
      <c r="H1775" s="220">
        <v>0</v>
      </c>
      <c r="I1775" s="222">
        <v>590000000</v>
      </c>
      <c r="J1775" s="222" t="s">
        <v>5</v>
      </c>
      <c r="K1775" s="220" t="s">
        <v>775</v>
      </c>
      <c r="L1775" s="222" t="s">
        <v>67</v>
      </c>
      <c r="M1775" s="220" t="s">
        <v>201</v>
      </c>
      <c r="N1775" s="220" t="s">
        <v>997</v>
      </c>
      <c r="O1775" s="220" t="s">
        <v>35</v>
      </c>
      <c r="P1775" s="222">
        <v>796</v>
      </c>
      <c r="Q1775" s="220" t="s">
        <v>57</v>
      </c>
      <c r="R1775" s="225">
        <v>3</v>
      </c>
      <c r="S1775" s="225">
        <v>27680</v>
      </c>
      <c r="T1775" s="227">
        <f>R1775*S1775</f>
        <v>83040</v>
      </c>
      <c r="U1775" s="227">
        <f>T1775*1.12</f>
        <v>93004.800000000003</v>
      </c>
      <c r="V1775" s="259"/>
      <c r="W1775" s="222">
        <v>2016</v>
      </c>
      <c r="X1775" s="220"/>
      <c r="Y1775" s="59"/>
    </row>
    <row r="1776" spans="1:50" s="10" customFormat="1" ht="50.1" customHeight="1">
      <c r="A1776" s="102" t="s">
        <v>5807</v>
      </c>
      <c r="B1776" s="103" t="s">
        <v>5974</v>
      </c>
      <c r="C1776" s="299" t="s">
        <v>993</v>
      </c>
      <c r="D1776" s="299" t="s">
        <v>994</v>
      </c>
      <c r="E1776" s="299" t="s">
        <v>995</v>
      </c>
      <c r="F1776" s="299" t="s">
        <v>999</v>
      </c>
      <c r="G1776" s="299" t="s">
        <v>4</v>
      </c>
      <c r="H1776" s="103">
        <v>0</v>
      </c>
      <c r="I1776" s="302">
        <v>590000000</v>
      </c>
      <c r="J1776" s="302" t="s">
        <v>5</v>
      </c>
      <c r="K1776" s="299" t="s">
        <v>775</v>
      </c>
      <c r="L1776" s="302" t="s">
        <v>67</v>
      </c>
      <c r="M1776" s="299" t="s">
        <v>201</v>
      </c>
      <c r="N1776" s="299" t="s">
        <v>997</v>
      </c>
      <c r="O1776" s="299" t="s">
        <v>35</v>
      </c>
      <c r="P1776" s="302">
        <v>796</v>
      </c>
      <c r="Q1776" s="299" t="s">
        <v>57</v>
      </c>
      <c r="R1776" s="317">
        <v>2</v>
      </c>
      <c r="S1776" s="317">
        <v>16000</v>
      </c>
      <c r="T1776" s="107">
        <f t="shared" si="170"/>
        <v>32000</v>
      </c>
      <c r="U1776" s="107">
        <f t="shared" si="171"/>
        <v>35840</v>
      </c>
      <c r="V1776" s="365"/>
      <c r="W1776" s="112">
        <v>2016</v>
      </c>
      <c r="X1776" s="310"/>
    </row>
    <row r="1777" spans="1:50" s="29" customFormat="1" ht="50.1" customHeight="1">
      <c r="A1777" s="229" t="s">
        <v>5808</v>
      </c>
      <c r="B1777" s="220" t="s">
        <v>5974</v>
      </c>
      <c r="C1777" s="221" t="s">
        <v>993</v>
      </c>
      <c r="D1777" s="221" t="s">
        <v>994</v>
      </c>
      <c r="E1777" s="221" t="s">
        <v>995</v>
      </c>
      <c r="F1777" s="221" t="s">
        <v>1000</v>
      </c>
      <c r="G1777" s="220" t="s">
        <v>4</v>
      </c>
      <c r="H1777" s="220">
        <v>0</v>
      </c>
      <c r="I1777" s="222">
        <v>590000000</v>
      </c>
      <c r="J1777" s="222" t="s">
        <v>5</v>
      </c>
      <c r="K1777" s="220" t="s">
        <v>775</v>
      </c>
      <c r="L1777" s="222" t="s">
        <v>67</v>
      </c>
      <c r="M1777" s="220" t="s">
        <v>201</v>
      </c>
      <c r="N1777" s="220" t="s">
        <v>997</v>
      </c>
      <c r="O1777" s="220" t="s">
        <v>35</v>
      </c>
      <c r="P1777" s="222">
        <v>796</v>
      </c>
      <c r="Q1777" s="220" t="s">
        <v>57</v>
      </c>
      <c r="R1777" s="225">
        <v>4</v>
      </c>
      <c r="S1777" s="225">
        <v>12000</v>
      </c>
      <c r="T1777" s="227">
        <v>0</v>
      </c>
      <c r="U1777" s="227">
        <f>T1777*1.12</f>
        <v>0</v>
      </c>
      <c r="V1777" s="259"/>
      <c r="W1777" s="222">
        <v>2016</v>
      </c>
      <c r="X1777" s="220"/>
      <c r="Y1777" s="30"/>
      <c r="Z1777" s="27"/>
      <c r="AA1777" s="27"/>
      <c r="AB1777" s="27"/>
      <c r="AC1777" s="27"/>
      <c r="AD1777" s="27"/>
      <c r="AE1777" s="27"/>
      <c r="AF1777" s="27"/>
      <c r="AG1777" s="27"/>
      <c r="AH1777" s="27"/>
      <c r="AI1777" s="27"/>
      <c r="AJ1777" s="27"/>
      <c r="AK1777" s="27"/>
      <c r="AL1777" s="27"/>
      <c r="AM1777" s="27"/>
      <c r="AN1777" s="27"/>
      <c r="AO1777" s="27"/>
      <c r="AP1777" s="27"/>
      <c r="AQ1777" s="27"/>
      <c r="AR1777" s="27"/>
      <c r="AS1777" s="27"/>
      <c r="AT1777" s="27"/>
      <c r="AU1777" s="27"/>
      <c r="AV1777" s="27"/>
      <c r="AW1777" s="27"/>
      <c r="AX1777" s="27"/>
    </row>
    <row r="1778" spans="1:50" s="60" customFormat="1" ht="50.1" customHeight="1">
      <c r="A1778" s="229" t="s">
        <v>8913</v>
      </c>
      <c r="B1778" s="220" t="s">
        <v>5974</v>
      </c>
      <c r="C1778" s="221" t="s">
        <v>993</v>
      </c>
      <c r="D1778" s="221" t="s">
        <v>994</v>
      </c>
      <c r="E1778" s="221" t="s">
        <v>995</v>
      </c>
      <c r="F1778" s="221" t="s">
        <v>1000</v>
      </c>
      <c r="G1778" s="220" t="s">
        <v>4</v>
      </c>
      <c r="H1778" s="220">
        <v>0</v>
      </c>
      <c r="I1778" s="222">
        <v>590000000</v>
      </c>
      <c r="J1778" s="222" t="s">
        <v>5</v>
      </c>
      <c r="K1778" s="220" t="s">
        <v>775</v>
      </c>
      <c r="L1778" s="222" t="s">
        <v>67</v>
      </c>
      <c r="M1778" s="220" t="s">
        <v>201</v>
      </c>
      <c r="N1778" s="220" t="s">
        <v>997</v>
      </c>
      <c r="O1778" s="220" t="s">
        <v>35</v>
      </c>
      <c r="P1778" s="222">
        <v>796</v>
      </c>
      <c r="Q1778" s="220" t="s">
        <v>57</v>
      </c>
      <c r="R1778" s="225">
        <v>5</v>
      </c>
      <c r="S1778" s="225">
        <v>12000</v>
      </c>
      <c r="T1778" s="227">
        <f>R1778*S1778</f>
        <v>60000</v>
      </c>
      <c r="U1778" s="227">
        <f>T1778*1.12</f>
        <v>67200</v>
      </c>
      <c r="V1778" s="259"/>
      <c r="W1778" s="222">
        <v>2016</v>
      </c>
      <c r="X1778" s="220"/>
      <c r="Y1778" s="59"/>
    </row>
    <row r="1779" spans="1:50" s="10" customFormat="1" ht="50.1" customHeight="1">
      <c r="A1779" s="102" t="s">
        <v>5809</v>
      </c>
      <c r="B1779" s="103" t="s">
        <v>5974</v>
      </c>
      <c r="C1779" s="310" t="s">
        <v>2948</v>
      </c>
      <c r="D1779" s="299" t="s">
        <v>2949</v>
      </c>
      <c r="E1779" s="310" t="s">
        <v>2950</v>
      </c>
      <c r="F1779" s="310" t="s">
        <v>2951</v>
      </c>
      <c r="G1779" s="312" t="s">
        <v>4</v>
      </c>
      <c r="H1779" s="103">
        <v>0</v>
      </c>
      <c r="I1779" s="312" t="s">
        <v>13</v>
      </c>
      <c r="J1779" s="301" t="s">
        <v>5</v>
      </c>
      <c r="K1779" s="301" t="s">
        <v>4232</v>
      </c>
      <c r="L1779" s="301" t="s">
        <v>2932</v>
      </c>
      <c r="M1779" s="312" t="s">
        <v>144</v>
      </c>
      <c r="N1779" s="301" t="s">
        <v>2942</v>
      </c>
      <c r="O1779" s="301" t="s">
        <v>146</v>
      </c>
      <c r="P1779" s="301" t="s">
        <v>871</v>
      </c>
      <c r="Q1779" s="301" t="s">
        <v>57</v>
      </c>
      <c r="R1779" s="310">
        <v>7</v>
      </c>
      <c r="S1779" s="313">
        <v>64200</v>
      </c>
      <c r="T1779" s="107">
        <f t="shared" si="170"/>
        <v>449400</v>
      </c>
      <c r="U1779" s="107">
        <f t="shared" si="171"/>
        <v>503328.00000000006</v>
      </c>
      <c r="V1779" s="301"/>
      <c r="W1779" s="112">
        <v>2016</v>
      </c>
      <c r="X1779" s="301"/>
    </row>
    <row r="1780" spans="1:50" s="10" customFormat="1" ht="50.1" customHeight="1">
      <c r="A1780" s="102" t="s">
        <v>5810</v>
      </c>
      <c r="B1780" s="103" t="s">
        <v>5974</v>
      </c>
      <c r="C1780" s="299" t="s">
        <v>1568</v>
      </c>
      <c r="D1780" s="299" t="s">
        <v>1569</v>
      </c>
      <c r="E1780" s="299" t="s">
        <v>1570</v>
      </c>
      <c r="F1780" s="299" t="s">
        <v>1571</v>
      </c>
      <c r="G1780" s="299" t="s">
        <v>4</v>
      </c>
      <c r="H1780" s="103">
        <v>0</v>
      </c>
      <c r="I1780" s="302">
        <v>590000000</v>
      </c>
      <c r="J1780" s="302" t="s">
        <v>5</v>
      </c>
      <c r="K1780" s="299" t="s">
        <v>775</v>
      </c>
      <c r="L1780" s="302" t="s">
        <v>67</v>
      </c>
      <c r="M1780" s="299" t="s">
        <v>201</v>
      </c>
      <c r="N1780" s="299" t="s">
        <v>922</v>
      </c>
      <c r="O1780" s="299" t="s">
        <v>532</v>
      </c>
      <c r="P1780" s="302">
        <v>796</v>
      </c>
      <c r="Q1780" s="299" t="s">
        <v>57</v>
      </c>
      <c r="R1780" s="317">
        <v>30</v>
      </c>
      <c r="S1780" s="317">
        <v>250</v>
      </c>
      <c r="T1780" s="107">
        <f t="shared" si="170"/>
        <v>7500</v>
      </c>
      <c r="U1780" s="107">
        <f t="shared" si="171"/>
        <v>8400</v>
      </c>
      <c r="V1780" s="365"/>
      <c r="W1780" s="112">
        <v>2016</v>
      </c>
      <c r="X1780" s="310"/>
    </row>
    <row r="1781" spans="1:50" s="10" customFormat="1" ht="50.1" customHeight="1">
      <c r="A1781" s="102" t="s">
        <v>5811</v>
      </c>
      <c r="B1781" s="103" t="s">
        <v>5974</v>
      </c>
      <c r="C1781" s="299" t="s">
        <v>1568</v>
      </c>
      <c r="D1781" s="299" t="s">
        <v>1569</v>
      </c>
      <c r="E1781" s="299" t="s">
        <v>1570</v>
      </c>
      <c r="F1781" s="299" t="s">
        <v>1572</v>
      </c>
      <c r="G1781" s="299" t="s">
        <v>4</v>
      </c>
      <c r="H1781" s="103">
        <v>0</v>
      </c>
      <c r="I1781" s="302">
        <v>590000000</v>
      </c>
      <c r="J1781" s="302" t="s">
        <v>5</v>
      </c>
      <c r="K1781" s="299" t="s">
        <v>775</v>
      </c>
      <c r="L1781" s="302" t="s">
        <v>67</v>
      </c>
      <c r="M1781" s="299" t="s">
        <v>201</v>
      </c>
      <c r="N1781" s="299" t="s">
        <v>922</v>
      </c>
      <c r="O1781" s="299" t="s">
        <v>532</v>
      </c>
      <c r="P1781" s="302">
        <v>796</v>
      </c>
      <c r="Q1781" s="299" t="s">
        <v>57</v>
      </c>
      <c r="R1781" s="317">
        <v>25</v>
      </c>
      <c r="S1781" s="317">
        <v>250</v>
      </c>
      <c r="T1781" s="107">
        <f t="shared" si="170"/>
        <v>6250</v>
      </c>
      <c r="U1781" s="107">
        <f t="shared" si="171"/>
        <v>7000.0000000000009</v>
      </c>
      <c r="V1781" s="365"/>
      <c r="W1781" s="112">
        <v>2016</v>
      </c>
      <c r="X1781" s="310"/>
    </row>
    <row r="1782" spans="1:50" s="10" customFormat="1" ht="50.1" customHeight="1">
      <c r="A1782" s="102" t="s">
        <v>5812</v>
      </c>
      <c r="B1782" s="103" t="s">
        <v>5974</v>
      </c>
      <c r="C1782" s="310" t="s">
        <v>1568</v>
      </c>
      <c r="D1782" s="299" t="s">
        <v>1569</v>
      </c>
      <c r="E1782" s="310" t="s">
        <v>1570</v>
      </c>
      <c r="F1782" s="310" t="s">
        <v>3599</v>
      </c>
      <c r="G1782" s="312" t="s">
        <v>4</v>
      </c>
      <c r="H1782" s="103">
        <v>0</v>
      </c>
      <c r="I1782" s="312" t="s">
        <v>13</v>
      </c>
      <c r="J1782" s="301" t="s">
        <v>5</v>
      </c>
      <c r="K1782" s="301" t="s">
        <v>143</v>
      </c>
      <c r="L1782" s="301" t="s">
        <v>2932</v>
      </c>
      <c r="M1782" s="312" t="s">
        <v>144</v>
      </c>
      <c r="N1782" s="301" t="s">
        <v>2942</v>
      </c>
      <c r="O1782" s="301" t="s">
        <v>146</v>
      </c>
      <c r="P1782" s="301" t="s">
        <v>871</v>
      </c>
      <c r="Q1782" s="301" t="s">
        <v>57</v>
      </c>
      <c r="R1782" s="310">
        <v>8</v>
      </c>
      <c r="S1782" s="313">
        <v>1200</v>
      </c>
      <c r="T1782" s="107">
        <f t="shared" si="170"/>
        <v>9600</v>
      </c>
      <c r="U1782" s="107">
        <f t="shared" si="171"/>
        <v>10752.000000000002</v>
      </c>
      <c r="V1782" s="315"/>
      <c r="W1782" s="112">
        <v>2016</v>
      </c>
      <c r="X1782" s="315"/>
    </row>
    <row r="1783" spans="1:50" s="10" customFormat="1" ht="50.1" customHeight="1">
      <c r="A1783" s="102" t="s">
        <v>5813</v>
      </c>
      <c r="B1783" s="103" t="s">
        <v>5974</v>
      </c>
      <c r="C1783" s="310" t="s">
        <v>1568</v>
      </c>
      <c r="D1783" s="299" t="s">
        <v>1569</v>
      </c>
      <c r="E1783" s="310" t="s">
        <v>1570</v>
      </c>
      <c r="F1783" s="310" t="s">
        <v>3600</v>
      </c>
      <c r="G1783" s="312" t="s">
        <v>4</v>
      </c>
      <c r="H1783" s="103">
        <v>0</v>
      </c>
      <c r="I1783" s="312" t="s">
        <v>13</v>
      </c>
      <c r="J1783" s="301" t="s">
        <v>5</v>
      </c>
      <c r="K1783" s="301" t="s">
        <v>143</v>
      </c>
      <c r="L1783" s="301" t="s">
        <v>2932</v>
      </c>
      <c r="M1783" s="312" t="s">
        <v>144</v>
      </c>
      <c r="N1783" s="301" t="s">
        <v>2933</v>
      </c>
      <c r="O1783" s="301" t="s">
        <v>2980</v>
      </c>
      <c r="P1783" s="301" t="s">
        <v>871</v>
      </c>
      <c r="Q1783" s="301" t="s">
        <v>57</v>
      </c>
      <c r="R1783" s="310">
        <v>10</v>
      </c>
      <c r="S1783" s="313">
        <v>1450</v>
      </c>
      <c r="T1783" s="107">
        <f t="shared" si="170"/>
        <v>14500</v>
      </c>
      <c r="U1783" s="107">
        <f t="shared" si="171"/>
        <v>16240.000000000002</v>
      </c>
      <c r="V1783" s="371"/>
      <c r="W1783" s="112">
        <v>2016</v>
      </c>
      <c r="X1783" s="315"/>
    </row>
    <row r="1784" spans="1:50" s="10" customFormat="1" ht="50.1" customHeight="1">
      <c r="A1784" s="102" t="s">
        <v>5814</v>
      </c>
      <c r="B1784" s="103" t="s">
        <v>5974</v>
      </c>
      <c r="C1784" s="310" t="s">
        <v>1568</v>
      </c>
      <c r="D1784" s="299" t="s">
        <v>1569</v>
      </c>
      <c r="E1784" s="310" t="s">
        <v>1570</v>
      </c>
      <c r="F1784" s="310" t="s">
        <v>3601</v>
      </c>
      <c r="G1784" s="312" t="s">
        <v>4</v>
      </c>
      <c r="H1784" s="103">
        <v>0</v>
      </c>
      <c r="I1784" s="312" t="s">
        <v>13</v>
      </c>
      <c r="J1784" s="301" t="s">
        <v>5</v>
      </c>
      <c r="K1784" s="301" t="s">
        <v>4232</v>
      </c>
      <c r="L1784" s="301" t="s">
        <v>2932</v>
      </c>
      <c r="M1784" s="312" t="s">
        <v>144</v>
      </c>
      <c r="N1784" s="301" t="s">
        <v>2933</v>
      </c>
      <c r="O1784" s="301" t="s">
        <v>146</v>
      </c>
      <c r="P1784" s="301" t="s">
        <v>871</v>
      </c>
      <c r="Q1784" s="301" t="s">
        <v>57</v>
      </c>
      <c r="R1784" s="310">
        <v>10</v>
      </c>
      <c r="S1784" s="313">
        <v>9580</v>
      </c>
      <c r="T1784" s="107">
        <f t="shared" si="170"/>
        <v>95800</v>
      </c>
      <c r="U1784" s="107">
        <f t="shared" si="171"/>
        <v>107296.00000000001</v>
      </c>
      <c r="V1784" s="371"/>
      <c r="W1784" s="112">
        <v>2016</v>
      </c>
      <c r="X1784" s="315"/>
    </row>
    <row r="1785" spans="1:50" s="10" customFormat="1" ht="50.1" customHeight="1">
      <c r="A1785" s="102" t="s">
        <v>5815</v>
      </c>
      <c r="B1785" s="103" t="s">
        <v>5974</v>
      </c>
      <c r="C1785" s="310" t="s">
        <v>1568</v>
      </c>
      <c r="D1785" s="299" t="s">
        <v>1569</v>
      </c>
      <c r="E1785" s="310" t="s">
        <v>1570</v>
      </c>
      <c r="F1785" s="310" t="s">
        <v>3602</v>
      </c>
      <c r="G1785" s="312" t="s">
        <v>4</v>
      </c>
      <c r="H1785" s="103">
        <v>0</v>
      </c>
      <c r="I1785" s="312" t="s">
        <v>13</v>
      </c>
      <c r="J1785" s="301" t="s">
        <v>5</v>
      </c>
      <c r="K1785" s="301" t="s">
        <v>143</v>
      </c>
      <c r="L1785" s="301" t="s">
        <v>2932</v>
      </c>
      <c r="M1785" s="312" t="s">
        <v>144</v>
      </c>
      <c r="N1785" s="301" t="s">
        <v>2942</v>
      </c>
      <c r="O1785" s="301" t="s">
        <v>146</v>
      </c>
      <c r="P1785" s="301" t="s">
        <v>871</v>
      </c>
      <c r="Q1785" s="301" t="s">
        <v>57</v>
      </c>
      <c r="R1785" s="310">
        <v>4</v>
      </c>
      <c r="S1785" s="313">
        <v>510</v>
      </c>
      <c r="T1785" s="107">
        <f t="shared" ref="T1785:T1850" si="174">R1785*S1785</f>
        <v>2040</v>
      </c>
      <c r="U1785" s="107">
        <f t="shared" ref="U1785:U1850" si="175">T1785*1.12</f>
        <v>2284.8000000000002</v>
      </c>
      <c r="V1785" s="371"/>
      <c r="W1785" s="112">
        <v>2016</v>
      </c>
      <c r="X1785" s="315"/>
    </row>
    <row r="1786" spans="1:50" s="10" customFormat="1" ht="50.1" customHeight="1">
      <c r="A1786" s="102" t="s">
        <v>5816</v>
      </c>
      <c r="B1786" s="103" t="s">
        <v>5974</v>
      </c>
      <c r="C1786" s="299" t="s">
        <v>1196</v>
      </c>
      <c r="D1786" s="299" t="s">
        <v>1197</v>
      </c>
      <c r="E1786" s="299" t="s">
        <v>1198</v>
      </c>
      <c r="F1786" s="299" t="s">
        <v>1199</v>
      </c>
      <c r="G1786" s="299" t="s">
        <v>4</v>
      </c>
      <c r="H1786" s="103">
        <v>0</v>
      </c>
      <c r="I1786" s="302">
        <v>590000000</v>
      </c>
      <c r="J1786" s="302" t="s">
        <v>5</v>
      </c>
      <c r="K1786" s="299" t="s">
        <v>866</v>
      </c>
      <c r="L1786" s="299" t="s">
        <v>5</v>
      </c>
      <c r="M1786" s="299" t="s">
        <v>54</v>
      </c>
      <c r="N1786" s="299" t="s">
        <v>1053</v>
      </c>
      <c r="O1786" s="299" t="s">
        <v>35</v>
      </c>
      <c r="P1786" s="302" t="s">
        <v>871</v>
      </c>
      <c r="Q1786" s="299" t="s">
        <v>57</v>
      </c>
      <c r="R1786" s="317">
        <v>4</v>
      </c>
      <c r="S1786" s="317">
        <v>28749.999999999996</v>
      </c>
      <c r="T1786" s="107">
        <f t="shared" si="174"/>
        <v>114999.99999999999</v>
      </c>
      <c r="U1786" s="107">
        <f t="shared" si="175"/>
        <v>128800</v>
      </c>
      <c r="V1786" s="365"/>
      <c r="W1786" s="112">
        <v>2016</v>
      </c>
      <c r="X1786" s="310"/>
    </row>
    <row r="1787" spans="1:50" s="10" customFormat="1" ht="50.1" customHeight="1">
      <c r="A1787" s="102" t="s">
        <v>5817</v>
      </c>
      <c r="B1787" s="103" t="s">
        <v>5974</v>
      </c>
      <c r="C1787" s="299" t="s">
        <v>950</v>
      </c>
      <c r="D1787" s="299" t="s">
        <v>951</v>
      </c>
      <c r="E1787" s="299" t="s">
        <v>952</v>
      </c>
      <c r="F1787" s="316" t="s">
        <v>953</v>
      </c>
      <c r="G1787" s="299" t="s">
        <v>4</v>
      </c>
      <c r="H1787" s="103">
        <v>0</v>
      </c>
      <c r="I1787" s="302">
        <v>590000000</v>
      </c>
      <c r="J1787" s="302" t="s">
        <v>5</v>
      </c>
      <c r="K1787" s="299" t="s">
        <v>775</v>
      </c>
      <c r="L1787" s="302" t="s">
        <v>67</v>
      </c>
      <c r="M1787" s="299" t="s">
        <v>201</v>
      </c>
      <c r="N1787" s="299" t="s">
        <v>922</v>
      </c>
      <c r="O1787" s="299" t="s">
        <v>35</v>
      </c>
      <c r="P1787" s="302">
        <v>796</v>
      </c>
      <c r="Q1787" s="299" t="s">
        <v>57</v>
      </c>
      <c r="R1787" s="317">
        <v>25</v>
      </c>
      <c r="S1787" s="317">
        <v>290</v>
      </c>
      <c r="T1787" s="107">
        <f t="shared" si="174"/>
        <v>7250</v>
      </c>
      <c r="U1787" s="107">
        <f t="shared" si="175"/>
        <v>8120.0000000000009</v>
      </c>
      <c r="V1787" s="365"/>
      <c r="W1787" s="112">
        <v>2016</v>
      </c>
      <c r="X1787" s="310"/>
    </row>
    <row r="1788" spans="1:50" s="10" customFormat="1" ht="50.1" customHeight="1">
      <c r="A1788" s="102" t="s">
        <v>5818</v>
      </c>
      <c r="B1788" s="103" t="s">
        <v>5974</v>
      </c>
      <c r="C1788" s="299" t="s">
        <v>954</v>
      </c>
      <c r="D1788" s="299" t="s">
        <v>951</v>
      </c>
      <c r="E1788" s="299" t="s">
        <v>955</v>
      </c>
      <c r="F1788" s="316" t="s">
        <v>956</v>
      </c>
      <c r="G1788" s="299" t="s">
        <v>4</v>
      </c>
      <c r="H1788" s="103">
        <v>0</v>
      </c>
      <c r="I1788" s="302">
        <v>590000000</v>
      </c>
      <c r="J1788" s="302" t="s">
        <v>5</v>
      </c>
      <c r="K1788" s="299" t="s">
        <v>775</v>
      </c>
      <c r="L1788" s="302" t="s">
        <v>67</v>
      </c>
      <c r="M1788" s="299" t="s">
        <v>201</v>
      </c>
      <c r="N1788" s="299" t="s">
        <v>922</v>
      </c>
      <c r="O1788" s="299" t="s">
        <v>35</v>
      </c>
      <c r="P1788" s="302">
        <v>796</v>
      </c>
      <c r="Q1788" s="299" t="s">
        <v>57</v>
      </c>
      <c r="R1788" s="317">
        <v>25</v>
      </c>
      <c r="S1788" s="317">
        <v>420</v>
      </c>
      <c r="T1788" s="107">
        <f t="shared" si="174"/>
        <v>10500</v>
      </c>
      <c r="U1788" s="107">
        <f t="shared" si="175"/>
        <v>11760.000000000002</v>
      </c>
      <c r="V1788" s="365"/>
      <c r="W1788" s="112">
        <v>2016</v>
      </c>
      <c r="X1788" s="310"/>
    </row>
    <row r="1789" spans="1:50" s="10" customFormat="1" ht="50.1" customHeight="1">
      <c r="A1789" s="102" t="s">
        <v>5819</v>
      </c>
      <c r="B1789" s="103" t="s">
        <v>5974</v>
      </c>
      <c r="C1789" s="299" t="s">
        <v>957</v>
      </c>
      <c r="D1789" s="299" t="s">
        <v>951</v>
      </c>
      <c r="E1789" s="299" t="s">
        <v>958</v>
      </c>
      <c r="F1789" s="316" t="s">
        <v>959</v>
      </c>
      <c r="G1789" s="299" t="s">
        <v>4</v>
      </c>
      <c r="H1789" s="103">
        <v>0</v>
      </c>
      <c r="I1789" s="302">
        <v>590000000</v>
      </c>
      <c r="J1789" s="302" t="s">
        <v>5</v>
      </c>
      <c r="K1789" s="299" t="s">
        <v>775</v>
      </c>
      <c r="L1789" s="302" t="s">
        <v>67</v>
      </c>
      <c r="M1789" s="299" t="s">
        <v>201</v>
      </c>
      <c r="N1789" s="299" t="s">
        <v>922</v>
      </c>
      <c r="O1789" s="299" t="s">
        <v>35</v>
      </c>
      <c r="P1789" s="302">
        <v>796</v>
      </c>
      <c r="Q1789" s="299" t="s">
        <v>57</v>
      </c>
      <c r="R1789" s="317">
        <v>15</v>
      </c>
      <c r="S1789" s="317">
        <v>800</v>
      </c>
      <c r="T1789" s="107">
        <f t="shared" si="174"/>
        <v>12000</v>
      </c>
      <c r="U1789" s="107">
        <f t="shared" si="175"/>
        <v>13440.000000000002</v>
      </c>
      <c r="V1789" s="365"/>
      <c r="W1789" s="112">
        <v>2016</v>
      </c>
      <c r="X1789" s="310"/>
    </row>
    <row r="1790" spans="1:50" s="10" customFormat="1" ht="50.1" customHeight="1">
      <c r="A1790" s="102" t="s">
        <v>5820</v>
      </c>
      <c r="B1790" s="103" t="s">
        <v>5974</v>
      </c>
      <c r="C1790" s="299" t="s">
        <v>960</v>
      </c>
      <c r="D1790" s="299" t="s">
        <v>951</v>
      </c>
      <c r="E1790" s="299" t="s">
        <v>961</v>
      </c>
      <c r="F1790" s="316" t="s">
        <v>962</v>
      </c>
      <c r="G1790" s="299" t="s">
        <v>4</v>
      </c>
      <c r="H1790" s="103">
        <v>0</v>
      </c>
      <c r="I1790" s="302">
        <v>590000000</v>
      </c>
      <c r="J1790" s="302" t="s">
        <v>5</v>
      </c>
      <c r="K1790" s="299" t="s">
        <v>775</v>
      </c>
      <c r="L1790" s="302" t="s">
        <v>67</v>
      </c>
      <c r="M1790" s="299" t="s">
        <v>201</v>
      </c>
      <c r="N1790" s="299" t="s">
        <v>922</v>
      </c>
      <c r="O1790" s="299" t="s">
        <v>35</v>
      </c>
      <c r="P1790" s="302">
        <v>796</v>
      </c>
      <c r="Q1790" s="299" t="s">
        <v>57</v>
      </c>
      <c r="R1790" s="317">
        <v>15</v>
      </c>
      <c r="S1790" s="317">
        <v>2600</v>
      </c>
      <c r="T1790" s="107">
        <f t="shared" si="174"/>
        <v>39000</v>
      </c>
      <c r="U1790" s="107">
        <f t="shared" si="175"/>
        <v>43680.000000000007</v>
      </c>
      <c r="V1790" s="365"/>
      <c r="W1790" s="112">
        <v>2016</v>
      </c>
      <c r="X1790" s="310"/>
    </row>
    <row r="1791" spans="1:50" s="10" customFormat="1" ht="50.1" customHeight="1">
      <c r="A1791" s="102" t="s">
        <v>5821</v>
      </c>
      <c r="B1791" s="103" t="s">
        <v>5974</v>
      </c>
      <c r="C1791" s="299" t="s">
        <v>1192</v>
      </c>
      <c r="D1791" s="299" t="s">
        <v>1193</v>
      </c>
      <c r="E1791" s="299" t="s">
        <v>1194</v>
      </c>
      <c r="F1791" s="316" t="s">
        <v>1195</v>
      </c>
      <c r="G1791" s="299" t="s">
        <v>4</v>
      </c>
      <c r="H1791" s="103">
        <v>0</v>
      </c>
      <c r="I1791" s="302">
        <v>590000000</v>
      </c>
      <c r="J1791" s="302" t="s">
        <v>5</v>
      </c>
      <c r="K1791" s="299" t="s">
        <v>866</v>
      </c>
      <c r="L1791" s="299" t="s">
        <v>5</v>
      </c>
      <c r="M1791" s="299" t="s">
        <v>54</v>
      </c>
      <c r="N1791" s="299" t="s">
        <v>1053</v>
      </c>
      <c r="O1791" s="299" t="s">
        <v>35</v>
      </c>
      <c r="P1791" s="302" t="s">
        <v>871</v>
      </c>
      <c r="Q1791" s="299" t="s">
        <v>57</v>
      </c>
      <c r="R1791" s="317">
        <v>4</v>
      </c>
      <c r="S1791" s="317">
        <v>26449.999999999996</v>
      </c>
      <c r="T1791" s="107">
        <f t="shared" si="174"/>
        <v>105799.99999999999</v>
      </c>
      <c r="U1791" s="107">
        <f t="shared" si="175"/>
        <v>118496</v>
      </c>
      <c r="V1791" s="365"/>
      <c r="W1791" s="112">
        <v>2016</v>
      </c>
      <c r="X1791" s="310"/>
    </row>
    <row r="1792" spans="1:50" s="10" customFormat="1" ht="50.1" customHeight="1">
      <c r="A1792" s="102" t="s">
        <v>5822</v>
      </c>
      <c r="B1792" s="103" t="s">
        <v>5974</v>
      </c>
      <c r="C1792" s="299" t="s">
        <v>1010</v>
      </c>
      <c r="D1792" s="299" t="s">
        <v>1011</v>
      </c>
      <c r="E1792" s="299" t="s">
        <v>1012</v>
      </c>
      <c r="F1792" s="299" t="s">
        <v>1013</v>
      </c>
      <c r="G1792" s="299" t="s">
        <v>4</v>
      </c>
      <c r="H1792" s="103">
        <v>0</v>
      </c>
      <c r="I1792" s="302">
        <v>590000000</v>
      </c>
      <c r="J1792" s="302" t="s">
        <v>5</v>
      </c>
      <c r="K1792" s="299" t="s">
        <v>775</v>
      </c>
      <c r="L1792" s="302" t="s">
        <v>67</v>
      </c>
      <c r="M1792" s="299" t="s">
        <v>201</v>
      </c>
      <c r="N1792" s="299" t="s">
        <v>922</v>
      </c>
      <c r="O1792" s="299" t="s">
        <v>532</v>
      </c>
      <c r="P1792" s="302">
        <v>796</v>
      </c>
      <c r="Q1792" s="299" t="s">
        <v>57</v>
      </c>
      <c r="R1792" s="317">
        <v>6</v>
      </c>
      <c r="S1792" s="317">
        <v>2000</v>
      </c>
      <c r="T1792" s="107">
        <f t="shared" si="174"/>
        <v>12000</v>
      </c>
      <c r="U1792" s="107">
        <f t="shared" si="175"/>
        <v>13440.000000000002</v>
      </c>
      <c r="V1792" s="365"/>
      <c r="W1792" s="112">
        <v>2016</v>
      </c>
      <c r="X1792" s="310"/>
    </row>
    <row r="1793" spans="1:87" s="10" customFormat="1" ht="50.1" customHeight="1">
      <c r="A1793" s="102" t="s">
        <v>5823</v>
      </c>
      <c r="B1793" s="103" t="s">
        <v>5974</v>
      </c>
      <c r="C1793" s="299" t="s">
        <v>2056</v>
      </c>
      <c r="D1793" s="299" t="s">
        <v>2057</v>
      </c>
      <c r="E1793" s="299" t="s">
        <v>2058</v>
      </c>
      <c r="F1793" s="299" t="s">
        <v>2059</v>
      </c>
      <c r="G1793" s="299" t="s">
        <v>62</v>
      </c>
      <c r="H1793" s="103">
        <v>0</v>
      </c>
      <c r="I1793" s="302">
        <v>590000000</v>
      </c>
      <c r="J1793" s="302" t="s">
        <v>5</v>
      </c>
      <c r="K1793" s="299" t="s">
        <v>2055</v>
      </c>
      <c r="L1793" s="302" t="s">
        <v>67</v>
      </c>
      <c r="M1793" s="299" t="s">
        <v>54</v>
      </c>
      <c r="N1793" s="299" t="s">
        <v>1945</v>
      </c>
      <c r="O1793" s="299" t="s">
        <v>1946</v>
      </c>
      <c r="P1793" s="302">
        <v>166</v>
      </c>
      <c r="Q1793" s="299" t="s">
        <v>1204</v>
      </c>
      <c r="R1793" s="317">
        <v>4800</v>
      </c>
      <c r="S1793" s="317">
        <v>490</v>
      </c>
      <c r="T1793" s="107">
        <f t="shared" si="174"/>
        <v>2352000</v>
      </c>
      <c r="U1793" s="107">
        <f t="shared" si="175"/>
        <v>2634240.0000000005</v>
      </c>
      <c r="V1793" s="365"/>
      <c r="W1793" s="112">
        <v>2016</v>
      </c>
      <c r="X1793" s="310"/>
    </row>
    <row r="1794" spans="1:87" s="10" customFormat="1" ht="50.1" customHeight="1">
      <c r="A1794" s="102" t="s">
        <v>5824</v>
      </c>
      <c r="B1794" s="103" t="s">
        <v>5974</v>
      </c>
      <c r="C1794" s="299" t="s">
        <v>2071</v>
      </c>
      <c r="D1794" s="299" t="s">
        <v>2057</v>
      </c>
      <c r="E1794" s="299" t="s">
        <v>2072</v>
      </c>
      <c r="F1794" s="299" t="s">
        <v>2073</v>
      </c>
      <c r="G1794" s="299" t="s">
        <v>631</v>
      </c>
      <c r="H1794" s="103">
        <v>79</v>
      </c>
      <c r="I1794" s="302">
        <v>590000000</v>
      </c>
      <c r="J1794" s="302" t="s">
        <v>5</v>
      </c>
      <c r="K1794" s="299" t="s">
        <v>422</v>
      </c>
      <c r="L1794" s="302" t="s">
        <v>67</v>
      </c>
      <c r="M1794" s="299" t="s">
        <v>54</v>
      </c>
      <c r="N1794" s="299" t="s">
        <v>1951</v>
      </c>
      <c r="O1794" s="299" t="s">
        <v>1946</v>
      </c>
      <c r="P1794" s="302">
        <v>166</v>
      </c>
      <c r="Q1794" s="299" t="s">
        <v>1204</v>
      </c>
      <c r="R1794" s="317">
        <v>3500</v>
      </c>
      <c r="S1794" s="317">
        <v>515.87</v>
      </c>
      <c r="T1794" s="107">
        <f t="shared" si="174"/>
        <v>1805545</v>
      </c>
      <c r="U1794" s="107">
        <f t="shared" si="175"/>
        <v>2022210.4000000001</v>
      </c>
      <c r="V1794" s="365" t="s">
        <v>777</v>
      </c>
      <c r="W1794" s="112">
        <v>2016</v>
      </c>
      <c r="X1794" s="310"/>
    </row>
    <row r="1795" spans="1:87" s="10" customFormat="1" ht="50.1" customHeight="1">
      <c r="A1795" s="102" t="s">
        <v>5825</v>
      </c>
      <c r="B1795" s="103" t="s">
        <v>5974</v>
      </c>
      <c r="C1795" s="299" t="s">
        <v>2071</v>
      </c>
      <c r="D1795" s="299" t="s">
        <v>2057</v>
      </c>
      <c r="E1795" s="299" t="s">
        <v>2072</v>
      </c>
      <c r="F1795" s="299" t="s">
        <v>2074</v>
      </c>
      <c r="G1795" s="299" t="s">
        <v>631</v>
      </c>
      <c r="H1795" s="103">
        <v>79</v>
      </c>
      <c r="I1795" s="302">
        <v>590000000</v>
      </c>
      <c r="J1795" s="302" t="s">
        <v>5</v>
      </c>
      <c r="K1795" s="299" t="s">
        <v>422</v>
      </c>
      <c r="L1795" s="302" t="s">
        <v>67</v>
      </c>
      <c r="M1795" s="299" t="s">
        <v>54</v>
      </c>
      <c r="N1795" s="299" t="s">
        <v>1951</v>
      </c>
      <c r="O1795" s="299" t="s">
        <v>1946</v>
      </c>
      <c r="P1795" s="302">
        <v>166</v>
      </c>
      <c r="Q1795" s="299" t="s">
        <v>1204</v>
      </c>
      <c r="R1795" s="317">
        <v>1000</v>
      </c>
      <c r="S1795" s="317">
        <v>515.87</v>
      </c>
      <c r="T1795" s="107">
        <f t="shared" si="174"/>
        <v>515870</v>
      </c>
      <c r="U1795" s="107">
        <f t="shared" si="175"/>
        <v>577774.4</v>
      </c>
      <c r="V1795" s="365" t="s">
        <v>777</v>
      </c>
      <c r="W1795" s="112">
        <v>2016</v>
      </c>
      <c r="X1795" s="310"/>
    </row>
    <row r="1796" spans="1:87" s="10" customFormat="1" ht="50.1" customHeight="1">
      <c r="A1796" s="102" t="s">
        <v>5826</v>
      </c>
      <c r="B1796" s="103" t="s">
        <v>5974</v>
      </c>
      <c r="C1796" s="299" t="s">
        <v>2071</v>
      </c>
      <c r="D1796" s="299" t="s">
        <v>2057</v>
      </c>
      <c r="E1796" s="299" t="s">
        <v>2072</v>
      </c>
      <c r="F1796" s="299" t="s">
        <v>2075</v>
      </c>
      <c r="G1796" s="299" t="s">
        <v>631</v>
      </c>
      <c r="H1796" s="103">
        <v>79</v>
      </c>
      <c r="I1796" s="302">
        <v>590000000</v>
      </c>
      <c r="J1796" s="302" t="s">
        <v>5</v>
      </c>
      <c r="K1796" s="299" t="s">
        <v>422</v>
      </c>
      <c r="L1796" s="302" t="s">
        <v>67</v>
      </c>
      <c r="M1796" s="299" t="s">
        <v>54</v>
      </c>
      <c r="N1796" s="299" t="s">
        <v>1951</v>
      </c>
      <c r="O1796" s="299" t="s">
        <v>1946</v>
      </c>
      <c r="P1796" s="302">
        <v>166</v>
      </c>
      <c r="Q1796" s="299" t="s">
        <v>1204</v>
      </c>
      <c r="R1796" s="317">
        <v>3500</v>
      </c>
      <c r="S1796" s="317">
        <v>515.87</v>
      </c>
      <c r="T1796" s="107">
        <f t="shared" si="174"/>
        <v>1805545</v>
      </c>
      <c r="U1796" s="107">
        <f t="shared" si="175"/>
        <v>2022210.4000000001</v>
      </c>
      <c r="V1796" s="365" t="s">
        <v>777</v>
      </c>
      <c r="W1796" s="112">
        <v>2016</v>
      </c>
      <c r="X1796" s="310"/>
    </row>
    <row r="1797" spans="1:87" s="10" customFormat="1" ht="50.1" customHeight="1">
      <c r="A1797" s="102" t="s">
        <v>5827</v>
      </c>
      <c r="B1797" s="103" t="s">
        <v>5974</v>
      </c>
      <c r="C1797" s="299" t="s">
        <v>2071</v>
      </c>
      <c r="D1797" s="299" t="s">
        <v>2057</v>
      </c>
      <c r="E1797" s="299" t="s">
        <v>2072</v>
      </c>
      <c r="F1797" s="299" t="s">
        <v>2076</v>
      </c>
      <c r="G1797" s="299" t="s">
        <v>631</v>
      </c>
      <c r="H1797" s="103">
        <v>79</v>
      </c>
      <c r="I1797" s="302">
        <v>590000000</v>
      </c>
      <c r="J1797" s="302" t="s">
        <v>5</v>
      </c>
      <c r="K1797" s="299" t="s">
        <v>422</v>
      </c>
      <c r="L1797" s="302" t="s">
        <v>67</v>
      </c>
      <c r="M1797" s="299" t="s">
        <v>54</v>
      </c>
      <c r="N1797" s="299" t="s">
        <v>1951</v>
      </c>
      <c r="O1797" s="299" t="s">
        <v>1946</v>
      </c>
      <c r="P1797" s="302">
        <v>166</v>
      </c>
      <c r="Q1797" s="299" t="s">
        <v>1204</v>
      </c>
      <c r="R1797" s="317">
        <v>1500</v>
      </c>
      <c r="S1797" s="317">
        <v>515.87</v>
      </c>
      <c r="T1797" s="107">
        <f t="shared" si="174"/>
        <v>773805</v>
      </c>
      <c r="U1797" s="107">
        <f t="shared" si="175"/>
        <v>866661.60000000009</v>
      </c>
      <c r="V1797" s="365" t="s">
        <v>777</v>
      </c>
      <c r="W1797" s="112">
        <v>2016</v>
      </c>
      <c r="X1797" s="310"/>
    </row>
    <row r="1798" spans="1:87" s="10" customFormat="1" ht="50.1" customHeight="1">
      <c r="A1798" s="102" t="s">
        <v>5828</v>
      </c>
      <c r="B1798" s="103" t="s">
        <v>5974</v>
      </c>
      <c r="C1798" s="299" t="s">
        <v>2071</v>
      </c>
      <c r="D1798" s="299" t="s">
        <v>2057</v>
      </c>
      <c r="E1798" s="299" t="s">
        <v>2072</v>
      </c>
      <c r="F1798" s="299" t="s">
        <v>2077</v>
      </c>
      <c r="G1798" s="299" t="s">
        <v>631</v>
      </c>
      <c r="H1798" s="103">
        <v>79</v>
      </c>
      <c r="I1798" s="302">
        <v>590000000</v>
      </c>
      <c r="J1798" s="302" t="s">
        <v>5</v>
      </c>
      <c r="K1798" s="299" t="s">
        <v>422</v>
      </c>
      <c r="L1798" s="302" t="s">
        <v>67</v>
      </c>
      <c r="M1798" s="299" t="s">
        <v>54</v>
      </c>
      <c r="N1798" s="299" t="s">
        <v>1951</v>
      </c>
      <c r="O1798" s="299" t="s">
        <v>1946</v>
      </c>
      <c r="P1798" s="302">
        <v>166</v>
      </c>
      <c r="Q1798" s="299" t="s">
        <v>1204</v>
      </c>
      <c r="R1798" s="317">
        <v>4000</v>
      </c>
      <c r="S1798" s="317">
        <v>515.87</v>
      </c>
      <c r="T1798" s="107">
        <f t="shared" si="174"/>
        <v>2063480</v>
      </c>
      <c r="U1798" s="107">
        <f t="shared" si="175"/>
        <v>2311097.6</v>
      </c>
      <c r="V1798" s="365" t="s">
        <v>777</v>
      </c>
      <c r="W1798" s="112">
        <v>2016</v>
      </c>
      <c r="X1798" s="310"/>
    </row>
    <row r="1799" spans="1:87" s="10" customFormat="1" ht="50.1" customHeight="1">
      <c r="A1799" s="102" t="s">
        <v>5829</v>
      </c>
      <c r="B1799" s="103" t="s">
        <v>5974</v>
      </c>
      <c r="C1799" s="299" t="s">
        <v>2071</v>
      </c>
      <c r="D1799" s="299" t="s">
        <v>2057</v>
      </c>
      <c r="E1799" s="299" t="s">
        <v>2072</v>
      </c>
      <c r="F1799" s="299" t="s">
        <v>2078</v>
      </c>
      <c r="G1799" s="299" t="s">
        <v>631</v>
      </c>
      <c r="H1799" s="103">
        <v>79</v>
      </c>
      <c r="I1799" s="302">
        <v>590000000</v>
      </c>
      <c r="J1799" s="302" t="s">
        <v>5</v>
      </c>
      <c r="K1799" s="299" t="s">
        <v>422</v>
      </c>
      <c r="L1799" s="302" t="s">
        <v>67</v>
      </c>
      <c r="M1799" s="299" t="s">
        <v>54</v>
      </c>
      <c r="N1799" s="299" t="s">
        <v>1951</v>
      </c>
      <c r="O1799" s="299" t="s">
        <v>1946</v>
      </c>
      <c r="P1799" s="302">
        <v>166</v>
      </c>
      <c r="Q1799" s="299" t="s">
        <v>1204</v>
      </c>
      <c r="R1799" s="317">
        <v>1500</v>
      </c>
      <c r="S1799" s="317">
        <v>515.87</v>
      </c>
      <c r="T1799" s="107">
        <f t="shared" si="174"/>
        <v>773805</v>
      </c>
      <c r="U1799" s="107">
        <f t="shared" si="175"/>
        <v>866661.60000000009</v>
      </c>
      <c r="V1799" s="365" t="s">
        <v>777</v>
      </c>
      <c r="W1799" s="112">
        <v>2016</v>
      </c>
      <c r="X1799" s="310"/>
    </row>
    <row r="1800" spans="1:87" s="10" customFormat="1" ht="50.1" customHeight="1">
      <c r="A1800" s="102" t="s">
        <v>5878</v>
      </c>
      <c r="B1800" s="103" t="s">
        <v>5974</v>
      </c>
      <c r="C1800" s="299" t="s">
        <v>2071</v>
      </c>
      <c r="D1800" s="299" t="s">
        <v>2057</v>
      </c>
      <c r="E1800" s="299" t="s">
        <v>2072</v>
      </c>
      <c r="F1800" s="299" t="s">
        <v>2079</v>
      </c>
      <c r="G1800" s="299" t="s">
        <v>631</v>
      </c>
      <c r="H1800" s="103">
        <v>79</v>
      </c>
      <c r="I1800" s="302">
        <v>590000000</v>
      </c>
      <c r="J1800" s="302" t="s">
        <v>5</v>
      </c>
      <c r="K1800" s="299" t="s">
        <v>422</v>
      </c>
      <c r="L1800" s="302" t="s">
        <v>67</v>
      </c>
      <c r="M1800" s="299" t="s">
        <v>54</v>
      </c>
      <c r="N1800" s="299" t="s">
        <v>1951</v>
      </c>
      <c r="O1800" s="299" t="s">
        <v>1946</v>
      </c>
      <c r="P1800" s="302">
        <v>166</v>
      </c>
      <c r="Q1800" s="299" t="s">
        <v>1204</v>
      </c>
      <c r="R1800" s="317">
        <v>1000</v>
      </c>
      <c r="S1800" s="317">
        <v>515.87</v>
      </c>
      <c r="T1800" s="107">
        <f t="shared" si="174"/>
        <v>515870</v>
      </c>
      <c r="U1800" s="107">
        <f t="shared" si="175"/>
        <v>577774.4</v>
      </c>
      <c r="V1800" s="365" t="s">
        <v>777</v>
      </c>
      <c r="W1800" s="112">
        <v>2016</v>
      </c>
      <c r="X1800" s="310"/>
    </row>
    <row r="1801" spans="1:87" s="13" customFormat="1" ht="50.1" customHeight="1">
      <c r="A1801" s="102" t="s">
        <v>5879</v>
      </c>
      <c r="B1801" s="103" t="s">
        <v>5974</v>
      </c>
      <c r="C1801" s="208" t="s">
        <v>2071</v>
      </c>
      <c r="D1801" s="372" t="s">
        <v>2057</v>
      </c>
      <c r="E1801" s="372" t="s">
        <v>2072</v>
      </c>
      <c r="F1801" s="372" t="s">
        <v>2080</v>
      </c>
      <c r="G1801" s="372" t="s">
        <v>631</v>
      </c>
      <c r="H1801" s="373">
        <v>79</v>
      </c>
      <c r="I1801" s="105">
        <v>590000000</v>
      </c>
      <c r="J1801" s="374" t="s">
        <v>5</v>
      </c>
      <c r="K1801" s="372" t="s">
        <v>422</v>
      </c>
      <c r="L1801" s="374" t="s">
        <v>67</v>
      </c>
      <c r="M1801" s="372" t="s">
        <v>54</v>
      </c>
      <c r="N1801" s="104" t="s">
        <v>1951</v>
      </c>
      <c r="O1801" s="372" t="s">
        <v>1946</v>
      </c>
      <c r="P1801" s="374">
        <v>166</v>
      </c>
      <c r="Q1801" s="372" t="s">
        <v>1204</v>
      </c>
      <c r="R1801" s="375">
        <v>1000</v>
      </c>
      <c r="S1801" s="376">
        <v>515.87</v>
      </c>
      <c r="T1801" s="107">
        <f t="shared" si="174"/>
        <v>515870</v>
      </c>
      <c r="U1801" s="107">
        <f t="shared" si="175"/>
        <v>577774.4</v>
      </c>
      <c r="V1801" s="377" t="s">
        <v>777</v>
      </c>
      <c r="W1801" s="112">
        <v>2016</v>
      </c>
      <c r="X1801" s="373"/>
    </row>
    <row r="1802" spans="1:87" s="13" customFormat="1" ht="50.1" customHeight="1">
      <c r="A1802" s="102" t="s">
        <v>5979</v>
      </c>
      <c r="B1802" s="103" t="s">
        <v>5974</v>
      </c>
      <c r="C1802" s="104" t="s">
        <v>2071</v>
      </c>
      <c r="D1802" s="104" t="s">
        <v>2057</v>
      </c>
      <c r="E1802" s="104" t="s">
        <v>2072</v>
      </c>
      <c r="F1802" s="104" t="s">
        <v>2081</v>
      </c>
      <c r="G1802" s="104" t="s">
        <v>631</v>
      </c>
      <c r="H1802" s="103">
        <v>79</v>
      </c>
      <c r="I1802" s="105">
        <v>590000000</v>
      </c>
      <c r="J1802" s="105" t="s">
        <v>5</v>
      </c>
      <c r="K1802" s="104" t="s">
        <v>422</v>
      </c>
      <c r="L1802" s="105" t="s">
        <v>67</v>
      </c>
      <c r="M1802" s="104" t="s">
        <v>54</v>
      </c>
      <c r="N1802" s="104" t="s">
        <v>1951</v>
      </c>
      <c r="O1802" s="104" t="s">
        <v>1946</v>
      </c>
      <c r="P1802" s="105">
        <v>166</v>
      </c>
      <c r="Q1802" s="104" t="s">
        <v>1204</v>
      </c>
      <c r="R1802" s="106">
        <v>1000</v>
      </c>
      <c r="S1802" s="106">
        <v>515.87</v>
      </c>
      <c r="T1802" s="107">
        <f t="shared" si="174"/>
        <v>515870</v>
      </c>
      <c r="U1802" s="107">
        <f t="shared" si="175"/>
        <v>577774.4</v>
      </c>
      <c r="V1802" s="108" t="s">
        <v>777</v>
      </c>
      <c r="W1802" s="112">
        <v>2016</v>
      </c>
      <c r="X1802" s="103"/>
    </row>
    <row r="1803" spans="1:87" s="22" customFormat="1" ht="50.1" customHeight="1">
      <c r="A1803" s="118" t="s">
        <v>5986</v>
      </c>
      <c r="B1803" s="120" t="s">
        <v>5974</v>
      </c>
      <c r="C1803" s="143" t="s">
        <v>5987</v>
      </c>
      <c r="D1803" s="143" t="s">
        <v>5988</v>
      </c>
      <c r="E1803" s="143" t="s">
        <v>5989</v>
      </c>
      <c r="F1803" s="127" t="s">
        <v>5990</v>
      </c>
      <c r="G1803" s="103" t="s">
        <v>4</v>
      </c>
      <c r="H1803" s="128">
        <v>0</v>
      </c>
      <c r="I1803" s="118">
        <v>590000000</v>
      </c>
      <c r="J1803" s="127" t="s">
        <v>5</v>
      </c>
      <c r="K1803" s="103" t="s">
        <v>1944</v>
      </c>
      <c r="L1803" s="103" t="s">
        <v>2688</v>
      </c>
      <c r="M1803" s="127" t="s">
        <v>54</v>
      </c>
      <c r="N1803" s="127" t="s">
        <v>5991</v>
      </c>
      <c r="O1803" s="111" t="s">
        <v>2472</v>
      </c>
      <c r="P1803" s="118">
        <v>796</v>
      </c>
      <c r="Q1803" s="118" t="s">
        <v>57</v>
      </c>
      <c r="R1803" s="139">
        <v>30</v>
      </c>
      <c r="S1803" s="106">
        <v>2845</v>
      </c>
      <c r="T1803" s="107">
        <f t="shared" si="174"/>
        <v>85350</v>
      </c>
      <c r="U1803" s="107">
        <f t="shared" si="175"/>
        <v>95592.000000000015</v>
      </c>
      <c r="V1803" s="213"/>
      <c r="W1803" s="103">
        <v>2016</v>
      </c>
      <c r="X1803" s="127"/>
      <c r="Y1803" s="23"/>
      <c r="Z1803" s="23"/>
      <c r="AA1803" s="23"/>
      <c r="AB1803" s="23"/>
      <c r="AC1803" s="23"/>
      <c r="AD1803" s="23"/>
      <c r="AE1803" s="23"/>
      <c r="AF1803" s="23"/>
      <c r="AG1803" s="23"/>
      <c r="AH1803" s="23"/>
      <c r="AI1803" s="23"/>
      <c r="AJ1803" s="23"/>
      <c r="AK1803" s="23"/>
      <c r="AL1803" s="23"/>
      <c r="AM1803" s="23"/>
      <c r="AN1803" s="23"/>
      <c r="AO1803" s="23"/>
      <c r="AP1803" s="23"/>
      <c r="AQ1803" s="23"/>
      <c r="AR1803" s="24"/>
      <c r="AS1803" s="24"/>
      <c r="AT1803" s="24"/>
      <c r="AU1803" s="24"/>
      <c r="AV1803" s="24"/>
      <c r="AW1803" s="24"/>
      <c r="AX1803" s="24"/>
      <c r="AY1803" s="24"/>
      <c r="AZ1803" s="24"/>
      <c r="BA1803" s="24"/>
      <c r="BB1803" s="24"/>
      <c r="BC1803" s="24"/>
      <c r="BD1803" s="24"/>
      <c r="BE1803" s="24"/>
      <c r="BF1803" s="24"/>
      <c r="BG1803" s="24"/>
      <c r="BH1803" s="24"/>
      <c r="BI1803" s="24"/>
      <c r="BJ1803" s="24"/>
      <c r="BK1803" s="24"/>
      <c r="BL1803" s="24"/>
      <c r="BM1803" s="24"/>
      <c r="BN1803" s="24"/>
      <c r="BO1803" s="24"/>
      <c r="BP1803" s="24"/>
      <c r="BQ1803" s="24"/>
      <c r="BR1803" s="24"/>
      <c r="BS1803" s="24"/>
      <c r="BT1803" s="24"/>
      <c r="BU1803" s="24"/>
      <c r="BV1803" s="24"/>
      <c r="BW1803" s="24"/>
      <c r="BX1803" s="24"/>
      <c r="BY1803" s="24"/>
      <c r="BZ1803" s="24"/>
      <c r="CA1803" s="24"/>
      <c r="CB1803" s="24"/>
      <c r="CC1803" s="24"/>
      <c r="CD1803" s="24"/>
      <c r="CE1803" s="24"/>
      <c r="CF1803" s="24"/>
      <c r="CG1803" s="24"/>
      <c r="CH1803" s="24"/>
      <c r="CI1803" s="24"/>
    </row>
    <row r="1804" spans="1:87" s="22" customFormat="1" ht="50.1" customHeight="1">
      <c r="A1804" s="118" t="s">
        <v>5992</v>
      </c>
      <c r="B1804" s="120" t="s">
        <v>5974</v>
      </c>
      <c r="C1804" s="143" t="s">
        <v>5987</v>
      </c>
      <c r="D1804" s="143" t="s">
        <v>5988</v>
      </c>
      <c r="E1804" s="143" t="s">
        <v>5989</v>
      </c>
      <c r="F1804" s="127" t="s">
        <v>5993</v>
      </c>
      <c r="G1804" s="103" t="s">
        <v>4</v>
      </c>
      <c r="H1804" s="128">
        <v>0</v>
      </c>
      <c r="I1804" s="118">
        <v>590000000</v>
      </c>
      <c r="J1804" s="127" t="s">
        <v>5</v>
      </c>
      <c r="K1804" s="103" t="s">
        <v>1944</v>
      </c>
      <c r="L1804" s="103" t="s">
        <v>2688</v>
      </c>
      <c r="M1804" s="127" t="s">
        <v>54</v>
      </c>
      <c r="N1804" s="127" t="s">
        <v>5991</v>
      </c>
      <c r="O1804" s="111" t="s">
        <v>2472</v>
      </c>
      <c r="P1804" s="118">
        <v>796</v>
      </c>
      <c r="Q1804" s="118" t="s">
        <v>57</v>
      </c>
      <c r="R1804" s="139">
        <v>30</v>
      </c>
      <c r="S1804" s="106">
        <v>2996</v>
      </c>
      <c r="T1804" s="107">
        <f t="shared" si="174"/>
        <v>89880</v>
      </c>
      <c r="U1804" s="107">
        <f t="shared" si="175"/>
        <v>100665.60000000001</v>
      </c>
      <c r="V1804" s="213"/>
      <c r="W1804" s="103">
        <v>2016</v>
      </c>
      <c r="X1804" s="127"/>
      <c r="Y1804" s="23"/>
      <c r="Z1804" s="23"/>
      <c r="AA1804" s="23"/>
      <c r="AB1804" s="23"/>
      <c r="AC1804" s="23"/>
      <c r="AD1804" s="23"/>
      <c r="AE1804" s="23"/>
      <c r="AF1804" s="23"/>
      <c r="AG1804" s="23"/>
      <c r="AH1804" s="23"/>
      <c r="AI1804" s="23"/>
      <c r="AJ1804" s="23"/>
      <c r="AK1804" s="23"/>
      <c r="AL1804" s="23"/>
      <c r="AM1804" s="23"/>
      <c r="AN1804" s="23"/>
      <c r="AO1804" s="23"/>
      <c r="AP1804" s="23"/>
      <c r="AQ1804" s="23"/>
      <c r="AR1804" s="24"/>
      <c r="AS1804" s="24"/>
      <c r="AT1804" s="24"/>
      <c r="AU1804" s="24"/>
      <c r="AV1804" s="24"/>
      <c r="AW1804" s="24"/>
      <c r="AX1804" s="24"/>
      <c r="AY1804" s="24"/>
      <c r="AZ1804" s="24"/>
      <c r="BA1804" s="24"/>
      <c r="BB1804" s="24"/>
      <c r="BC1804" s="24"/>
      <c r="BD1804" s="24"/>
      <c r="BE1804" s="24"/>
      <c r="BF1804" s="24"/>
      <c r="BG1804" s="24"/>
      <c r="BH1804" s="24"/>
      <c r="BI1804" s="24"/>
      <c r="BJ1804" s="24"/>
      <c r="BK1804" s="24"/>
      <c r="BL1804" s="24"/>
      <c r="BM1804" s="24"/>
      <c r="BN1804" s="24"/>
      <c r="BO1804" s="24"/>
      <c r="BP1804" s="24"/>
      <c r="BQ1804" s="24"/>
      <c r="BR1804" s="24"/>
      <c r="BS1804" s="24"/>
      <c r="BT1804" s="24"/>
      <c r="BU1804" s="24"/>
      <c r="BV1804" s="24"/>
      <c r="BW1804" s="24"/>
      <c r="BX1804" s="24"/>
      <c r="BY1804" s="24"/>
      <c r="BZ1804" s="24"/>
      <c r="CA1804" s="24"/>
      <c r="CB1804" s="24"/>
      <c r="CC1804" s="24"/>
      <c r="CD1804" s="24"/>
      <c r="CE1804" s="24"/>
      <c r="CF1804" s="24"/>
      <c r="CG1804" s="24"/>
      <c r="CH1804" s="24"/>
      <c r="CI1804" s="24"/>
    </row>
    <row r="1805" spans="1:87" s="29" customFormat="1" ht="50.1" customHeight="1">
      <c r="A1805" s="103" t="s">
        <v>5994</v>
      </c>
      <c r="B1805" s="456" t="s">
        <v>5974</v>
      </c>
      <c r="C1805" s="104" t="s">
        <v>5995</v>
      </c>
      <c r="D1805" s="104" t="s">
        <v>5996</v>
      </c>
      <c r="E1805" s="104" t="s">
        <v>5997</v>
      </c>
      <c r="F1805" s="114"/>
      <c r="G1805" s="110" t="s">
        <v>4</v>
      </c>
      <c r="H1805" s="139">
        <v>0</v>
      </c>
      <c r="I1805" s="112">
        <v>590000000</v>
      </c>
      <c r="J1805" s="110" t="s">
        <v>132</v>
      </c>
      <c r="K1805" s="666" t="s">
        <v>22</v>
      </c>
      <c r="L1805" s="110" t="s">
        <v>132</v>
      </c>
      <c r="M1805" s="110" t="s">
        <v>54</v>
      </c>
      <c r="N1805" s="110" t="s">
        <v>5998</v>
      </c>
      <c r="O1805" s="110" t="s">
        <v>5999</v>
      </c>
      <c r="P1805" s="57">
        <v>839</v>
      </c>
      <c r="Q1805" s="103" t="s">
        <v>318</v>
      </c>
      <c r="R1805" s="106">
        <v>2</v>
      </c>
      <c r="S1805" s="484">
        <v>22392</v>
      </c>
      <c r="T1805" s="107">
        <v>0</v>
      </c>
      <c r="U1805" s="107">
        <f>T1805*1.12</f>
        <v>0</v>
      </c>
      <c r="V1805" s="110"/>
      <c r="W1805" s="127">
        <v>2016</v>
      </c>
      <c r="X1805" s="110" t="s">
        <v>8249</v>
      </c>
      <c r="Y1805" s="27"/>
      <c r="Z1805" s="27"/>
      <c r="AA1805" s="27"/>
      <c r="AB1805" s="27"/>
      <c r="AC1805" s="27"/>
      <c r="AD1805" s="27"/>
      <c r="AE1805" s="27"/>
      <c r="AF1805" s="27"/>
      <c r="AG1805" s="27"/>
      <c r="AH1805" s="27"/>
      <c r="AI1805" s="27"/>
      <c r="AJ1805" s="27"/>
      <c r="AK1805" s="27"/>
      <c r="AL1805" s="27"/>
      <c r="AM1805" s="27"/>
      <c r="AN1805" s="27"/>
      <c r="AO1805" s="27"/>
      <c r="AP1805" s="27"/>
      <c r="AQ1805" s="27"/>
      <c r="AR1805" s="27"/>
      <c r="AS1805" s="27"/>
      <c r="AT1805" s="27"/>
      <c r="AU1805" s="27"/>
      <c r="AV1805" s="27"/>
    </row>
    <row r="1806" spans="1:87" s="29" customFormat="1" ht="50.1" customHeight="1">
      <c r="A1806" s="103" t="s">
        <v>8250</v>
      </c>
      <c r="B1806" s="456" t="s">
        <v>5974</v>
      </c>
      <c r="C1806" s="104" t="s">
        <v>5995</v>
      </c>
      <c r="D1806" s="104" t="s">
        <v>5996</v>
      </c>
      <c r="E1806" s="104" t="s">
        <v>5997</v>
      </c>
      <c r="F1806" s="114"/>
      <c r="G1806" s="110" t="s">
        <v>4</v>
      </c>
      <c r="H1806" s="139">
        <v>0</v>
      </c>
      <c r="I1806" s="112">
        <v>590000000</v>
      </c>
      <c r="J1806" s="110" t="s">
        <v>132</v>
      </c>
      <c r="K1806" s="110" t="s">
        <v>78</v>
      </c>
      <c r="L1806" s="110" t="s">
        <v>132</v>
      </c>
      <c r="M1806" s="110" t="s">
        <v>2432</v>
      </c>
      <c r="N1806" s="110" t="s">
        <v>8251</v>
      </c>
      <c r="O1806" s="110" t="s">
        <v>7140</v>
      </c>
      <c r="P1806" s="57">
        <v>839</v>
      </c>
      <c r="Q1806" s="103" t="s">
        <v>318</v>
      </c>
      <c r="R1806" s="106">
        <v>2</v>
      </c>
      <c r="S1806" s="106">
        <v>22392</v>
      </c>
      <c r="T1806" s="107">
        <f>S1806*R1806</f>
        <v>44784</v>
      </c>
      <c r="U1806" s="107">
        <f>T1806*1.12</f>
        <v>50158.080000000002</v>
      </c>
      <c r="V1806" s="110"/>
      <c r="W1806" s="127">
        <v>2016</v>
      </c>
      <c r="X1806" s="110"/>
      <c r="Y1806" s="27"/>
      <c r="Z1806" s="27"/>
      <c r="AA1806" s="27"/>
      <c r="AB1806" s="27"/>
      <c r="AC1806" s="27"/>
      <c r="AD1806" s="27"/>
      <c r="AE1806" s="27"/>
      <c r="AF1806" s="27"/>
      <c r="AG1806" s="27"/>
      <c r="AH1806" s="27"/>
      <c r="AI1806" s="27"/>
      <c r="AJ1806" s="27"/>
      <c r="AK1806" s="27"/>
      <c r="AL1806" s="27"/>
      <c r="AM1806" s="27"/>
      <c r="AN1806" s="27"/>
      <c r="AO1806" s="27"/>
      <c r="AP1806" s="27"/>
      <c r="AQ1806" s="27"/>
      <c r="AR1806" s="27"/>
      <c r="AS1806" s="27"/>
      <c r="AT1806" s="27"/>
      <c r="AU1806" s="27"/>
      <c r="AV1806" s="27"/>
    </row>
    <row r="1807" spans="1:87" s="29" customFormat="1" ht="102">
      <c r="A1807" s="103" t="s">
        <v>6000</v>
      </c>
      <c r="B1807" s="456" t="s">
        <v>5974</v>
      </c>
      <c r="C1807" s="104" t="s">
        <v>6001</v>
      </c>
      <c r="D1807" s="104" t="s">
        <v>3823</v>
      </c>
      <c r="E1807" s="104" t="s">
        <v>6002</v>
      </c>
      <c r="F1807" s="104" t="s">
        <v>8252</v>
      </c>
      <c r="G1807" s="110" t="s">
        <v>62</v>
      </c>
      <c r="H1807" s="139">
        <v>62</v>
      </c>
      <c r="I1807" s="112">
        <v>590000000</v>
      </c>
      <c r="J1807" s="110" t="s">
        <v>132</v>
      </c>
      <c r="K1807" s="110" t="s">
        <v>6003</v>
      </c>
      <c r="L1807" s="110" t="s">
        <v>132</v>
      </c>
      <c r="M1807" s="110" t="s">
        <v>54</v>
      </c>
      <c r="N1807" s="110" t="s">
        <v>8253</v>
      </c>
      <c r="O1807" s="110" t="s">
        <v>7140</v>
      </c>
      <c r="P1807" s="127">
        <v>796</v>
      </c>
      <c r="Q1807" s="110" t="s">
        <v>57</v>
      </c>
      <c r="R1807" s="139">
        <v>1000</v>
      </c>
      <c r="S1807" s="484">
        <v>129</v>
      </c>
      <c r="T1807" s="107">
        <v>0</v>
      </c>
      <c r="U1807" s="107">
        <f>T1807*1.12</f>
        <v>0</v>
      </c>
      <c r="V1807" s="110" t="s">
        <v>777</v>
      </c>
      <c r="W1807" s="127">
        <v>2016</v>
      </c>
      <c r="X1807" s="112" t="s">
        <v>8254</v>
      </c>
      <c r="Y1807" s="27"/>
      <c r="Z1807" s="27"/>
      <c r="AA1807" s="27"/>
      <c r="AB1807" s="27"/>
      <c r="AC1807" s="27"/>
      <c r="AD1807" s="27"/>
      <c r="AE1807" s="27"/>
      <c r="AF1807" s="27"/>
      <c r="AG1807" s="27"/>
      <c r="AH1807" s="27"/>
      <c r="AI1807" s="27"/>
      <c r="AJ1807" s="27"/>
      <c r="AK1807" s="27"/>
      <c r="AL1807" s="27"/>
      <c r="AM1807" s="27"/>
      <c r="AN1807" s="27"/>
      <c r="AO1807" s="27"/>
      <c r="AP1807" s="27"/>
      <c r="AQ1807" s="27"/>
      <c r="AR1807" s="27"/>
      <c r="AS1807" s="27"/>
      <c r="AT1807" s="27"/>
      <c r="AU1807" s="27"/>
      <c r="AV1807" s="27"/>
    </row>
    <row r="1808" spans="1:87" s="29" customFormat="1" ht="102">
      <c r="A1808" s="178" t="s">
        <v>8255</v>
      </c>
      <c r="B1808" s="456" t="s">
        <v>5974</v>
      </c>
      <c r="C1808" s="104" t="s">
        <v>6001</v>
      </c>
      <c r="D1808" s="104" t="s">
        <v>3823</v>
      </c>
      <c r="E1808" s="104" t="s">
        <v>6002</v>
      </c>
      <c r="F1808" s="104" t="s">
        <v>8252</v>
      </c>
      <c r="G1808" s="110" t="s">
        <v>62</v>
      </c>
      <c r="H1808" s="139">
        <v>62</v>
      </c>
      <c r="I1808" s="112">
        <v>590000000</v>
      </c>
      <c r="J1808" s="110" t="s">
        <v>132</v>
      </c>
      <c r="K1808" s="110" t="s">
        <v>1944</v>
      </c>
      <c r="L1808" s="110" t="s">
        <v>132</v>
      </c>
      <c r="M1808" s="110" t="s">
        <v>54</v>
      </c>
      <c r="N1808" s="110" t="s">
        <v>8253</v>
      </c>
      <c r="O1808" s="110" t="s">
        <v>7140</v>
      </c>
      <c r="P1808" s="127">
        <v>796</v>
      </c>
      <c r="Q1808" s="110" t="s">
        <v>57</v>
      </c>
      <c r="R1808" s="139">
        <v>1500</v>
      </c>
      <c r="S1808" s="106">
        <v>225</v>
      </c>
      <c r="T1808" s="107">
        <f>S1808*R1808</f>
        <v>337500</v>
      </c>
      <c r="U1808" s="107">
        <f>T1808*1.12</f>
        <v>378000.00000000006</v>
      </c>
      <c r="V1808" s="110" t="s">
        <v>777</v>
      </c>
      <c r="W1808" s="127">
        <v>2016</v>
      </c>
      <c r="X1808" s="110"/>
      <c r="Y1808" s="27"/>
      <c r="Z1808" s="27"/>
      <c r="AA1808" s="27"/>
      <c r="AB1808" s="27"/>
      <c r="AC1808" s="27"/>
      <c r="AD1808" s="27"/>
      <c r="AE1808" s="27"/>
      <c r="AF1808" s="27"/>
      <c r="AG1808" s="27"/>
      <c r="AH1808" s="27"/>
      <c r="AI1808" s="27"/>
      <c r="AJ1808" s="27"/>
      <c r="AK1808" s="27"/>
      <c r="AL1808" s="27"/>
      <c r="AM1808" s="27"/>
      <c r="AN1808" s="27"/>
      <c r="AO1808" s="27"/>
      <c r="AP1808" s="27"/>
      <c r="AQ1808" s="27"/>
      <c r="AR1808" s="27"/>
      <c r="AS1808" s="27"/>
      <c r="AT1808" s="27"/>
      <c r="AU1808" s="27"/>
      <c r="AV1808" s="27"/>
    </row>
    <row r="1809" spans="1:92" s="28" customFormat="1" ht="50.1" customHeight="1">
      <c r="A1809" s="118" t="s">
        <v>6005</v>
      </c>
      <c r="B1809" s="120" t="s">
        <v>5974</v>
      </c>
      <c r="C1809" s="143" t="s">
        <v>6001</v>
      </c>
      <c r="D1809" s="114" t="s">
        <v>3823</v>
      </c>
      <c r="E1809" s="143" t="s">
        <v>6002</v>
      </c>
      <c r="F1809" s="103" t="s">
        <v>6006</v>
      </c>
      <c r="G1809" s="110" t="s">
        <v>62</v>
      </c>
      <c r="H1809" s="139">
        <v>54</v>
      </c>
      <c r="I1809" s="112">
        <v>590000000</v>
      </c>
      <c r="J1809" s="110" t="s">
        <v>132</v>
      </c>
      <c r="K1809" s="110" t="s">
        <v>6003</v>
      </c>
      <c r="L1809" s="110" t="s">
        <v>132</v>
      </c>
      <c r="M1809" s="110" t="s">
        <v>54</v>
      </c>
      <c r="N1809" s="110" t="s">
        <v>6004</v>
      </c>
      <c r="O1809" s="110" t="s">
        <v>1946</v>
      </c>
      <c r="P1809" s="127">
        <v>796</v>
      </c>
      <c r="Q1809" s="110" t="s">
        <v>57</v>
      </c>
      <c r="R1809" s="112">
        <v>800</v>
      </c>
      <c r="S1809" s="106">
        <v>253</v>
      </c>
      <c r="T1809" s="107">
        <f t="shared" si="174"/>
        <v>202400</v>
      </c>
      <c r="U1809" s="107">
        <f t="shared" si="175"/>
        <v>226688.00000000003</v>
      </c>
      <c r="V1809" s="110" t="s">
        <v>777</v>
      </c>
      <c r="W1809" s="127">
        <v>2016</v>
      </c>
      <c r="X1809" s="110"/>
      <c r="Y1809" s="27"/>
      <c r="Z1809" s="27"/>
      <c r="AA1809" s="27"/>
      <c r="AB1809" s="27"/>
      <c r="AC1809" s="27"/>
      <c r="AD1809" s="27"/>
      <c r="AE1809" s="27"/>
      <c r="AF1809" s="27"/>
      <c r="AG1809" s="27"/>
      <c r="AH1809" s="27"/>
      <c r="AI1809" s="27"/>
      <c r="AJ1809" s="27"/>
      <c r="AK1809" s="27"/>
      <c r="AL1809" s="27"/>
      <c r="AM1809" s="27"/>
      <c r="AN1809" s="27"/>
      <c r="AO1809" s="27"/>
      <c r="AP1809" s="27"/>
      <c r="AQ1809" s="27"/>
      <c r="AR1809" s="27"/>
      <c r="AS1809" s="27"/>
      <c r="AT1809" s="27"/>
      <c r="AU1809" s="27"/>
      <c r="AV1809" s="27"/>
      <c r="AW1809" s="27"/>
      <c r="AX1809" s="27"/>
      <c r="AY1809" s="27"/>
      <c r="AZ1809" s="27"/>
      <c r="BA1809" s="27"/>
      <c r="BB1809" s="27"/>
      <c r="BC1809" s="27"/>
      <c r="BD1809" s="27"/>
      <c r="BE1809" s="27"/>
      <c r="BF1809" s="27"/>
      <c r="BG1809" s="27"/>
      <c r="BH1809" s="27"/>
      <c r="BI1809" s="27"/>
      <c r="BJ1809" s="27"/>
      <c r="BK1809" s="27"/>
      <c r="BL1809" s="27"/>
      <c r="BM1809" s="27"/>
      <c r="BN1809" s="27"/>
      <c r="BO1809" s="27"/>
      <c r="BP1809" s="27"/>
      <c r="BQ1809" s="27"/>
      <c r="BR1809" s="27"/>
      <c r="BS1809" s="27"/>
      <c r="BT1809" s="27"/>
      <c r="BU1809" s="27"/>
      <c r="BV1809" s="27"/>
      <c r="BW1809" s="27"/>
      <c r="BX1809" s="27"/>
      <c r="BY1809" s="27"/>
      <c r="BZ1809" s="27"/>
      <c r="CA1809" s="27"/>
      <c r="CB1809" s="27"/>
      <c r="CC1809" s="27"/>
      <c r="CD1809" s="27"/>
      <c r="CE1809" s="27"/>
      <c r="CF1809" s="27"/>
      <c r="CG1809" s="27"/>
      <c r="CH1809" s="27"/>
      <c r="CI1809" s="27"/>
      <c r="CJ1809" s="27"/>
      <c r="CK1809" s="27"/>
      <c r="CL1809" s="27"/>
      <c r="CM1809" s="27"/>
      <c r="CN1809" s="27"/>
    </row>
    <row r="1810" spans="1:92" s="27" customFormat="1" ht="50.1" customHeight="1">
      <c r="A1810" s="118" t="s">
        <v>6007</v>
      </c>
      <c r="B1810" s="120" t="s">
        <v>5974</v>
      </c>
      <c r="C1810" s="143" t="s">
        <v>6001</v>
      </c>
      <c r="D1810" s="114" t="s">
        <v>3823</v>
      </c>
      <c r="E1810" s="143" t="s">
        <v>6002</v>
      </c>
      <c r="F1810" s="103" t="s">
        <v>6008</v>
      </c>
      <c r="G1810" s="110" t="s">
        <v>62</v>
      </c>
      <c r="H1810" s="139">
        <v>54</v>
      </c>
      <c r="I1810" s="118">
        <v>590000000</v>
      </c>
      <c r="J1810" s="110" t="s">
        <v>132</v>
      </c>
      <c r="K1810" s="110" t="s">
        <v>6003</v>
      </c>
      <c r="L1810" s="103" t="s">
        <v>2688</v>
      </c>
      <c r="M1810" s="110" t="s">
        <v>54</v>
      </c>
      <c r="N1810" s="110" t="s">
        <v>6004</v>
      </c>
      <c r="O1810" s="130" t="s">
        <v>1946</v>
      </c>
      <c r="P1810" s="118">
        <v>796</v>
      </c>
      <c r="Q1810" s="118" t="s">
        <v>57</v>
      </c>
      <c r="R1810" s="139">
        <v>150</v>
      </c>
      <c r="S1810" s="376">
        <v>220</v>
      </c>
      <c r="T1810" s="107">
        <f t="shared" si="174"/>
        <v>33000</v>
      </c>
      <c r="U1810" s="107">
        <f t="shared" si="175"/>
        <v>36960</v>
      </c>
      <c r="V1810" s="110" t="s">
        <v>777</v>
      </c>
      <c r="W1810" s="127">
        <v>2016</v>
      </c>
      <c r="X1810" s="110"/>
      <c r="Y1810" s="23"/>
      <c r="Z1810" s="23"/>
      <c r="AA1810" s="23"/>
      <c r="AB1810" s="23"/>
      <c r="AC1810" s="23"/>
      <c r="AD1810" s="23"/>
      <c r="AE1810" s="23"/>
      <c r="AF1810" s="23"/>
      <c r="AG1810" s="23"/>
      <c r="AH1810" s="23"/>
      <c r="AI1810" s="23"/>
      <c r="AJ1810" s="23"/>
      <c r="AK1810" s="23"/>
      <c r="AL1810" s="23"/>
      <c r="AM1810" s="23"/>
      <c r="AN1810" s="23"/>
      <c r="AO1810" s="23"/>
      <c r="AP1810" s="23"/>
      <c r="AQ1810" s="23"/>
      <c r="AR1810" s="24"/>
      <c r="AS1810" s="24"/>
      <c r="AT1810" s="24"/>
      <c r="AU1810" s="24"/>
      <c r="AV1810" s="24"/>
      <c r="AW1810" s="24"/>
      <c r="AX1810" s="24"/>
      <c r="AY1810" s="24"/>
      <c r="AZ1810" s="24"/>
      <c r="BA1810" s="24"/>
      <c r="BB1810" s="24"/>
      <c r="BC1810" s="24"/>
      <c r="BD1810" s="24"/>
      <c r="BE1810" s="24"/>
      <c r="BF1810" s="24"/>
      <c r="BG1810" s="24"/>
      <c r="BH1810" s="24"/>
      <c r="BI1810" s="24"/>
      <c r="BJ1810" s="24"/>
      <c r="BK1810" s="24"/>
      <c r="BL1810" s="24"/>
      <c r="BM1810" s="24"/>
      <c r="BN1810" s="24"/>
      <c r="BO1810" s="24"/>
      <c r="BP1810" s="24"/>
      <c r="BQ1810" s="24"/>
      <c r="BR1810" s="24"/>
      <c r="BS1810" s="24"/>
      <c r="BT1810" s="24"/>
      <c r="BU1810" s="24"/>
      <c r="BV1810" s="24"/>
      <c r="BW1810" s="24"/>
      <c r="BX1810" s="24"/>
      <c r="BY1810" s="24"/>
      <c r="BZ1810" s="24"/>
      <c r="CA1810" s="24"/>
      <c r="CB1810" s="24"/>
      <c r="CC1810" s="24"/>
      <c r="CD1810" s="24"/>
      <c r="CE1810" s="24"/>
      <c r="CF1810" s="24"/>
      <c r="CG1810" s="24"/>
      <c r="CH1810" s="24"/>
      <c r="CI1810" s="24"/>
      <c r="CJ1810" s="28"/>
      <c r="CK1810" s="28"/>
      <c r="CL1810" s="28"/>
      <c r="CM1810" s="28"/>
      <c r="CN1810" s="28"/>
    </row>
    <row r="1811" spans="1:92" s="27" customFormat="1" ht="50.1" customHeight="1">
      <c r="A1811" s="118" t="s">
        <v>6009</v>
      </c>
      <c r="B1811" s="120" t="s">
        <v>5974</v>
      </c>
      <c r="C1811" s="143" t="s">
        <v>6001</v>
      </c>
      <c r="D1811" s="114" t="s">
        <v>3823</v>
      </c>
      <c r="E1811" s="378" t="s">
        <v>6002</v>
      </c>
      <c r="F1811" s="103" t="s">
        <v>6010</v>
      </c>
      <c r="G1811" s="110" t="s">
        <v>62</v>
      </c>
      <c r="H1811" s="139">
        <v>64</v>
      </c>
      <c r="I1811" s="112">
        <v>590000000</v>
      </c>
      <c r="J1811" s="110" t="s">
        <v>132</v>
      </c>
      <c r="K1811" s="110" t="s">
        <v>6003</v>
      </c>
      <c r="L1811" s="110" t="s">
        <v>132</v>
      </c>
      <c r="M1811" s="110" t="s">
        <v>54</v>
      </c>
      <c r="N1811" s="110" t="s">
        <v>6004</v>
      </c>
      <c r="O1811" s="110" t="s">
        <v>1946</v>
      </c>
      <c r="P1811" s="127">
        <v>796</v>
      </c>
      <c r="Q1811" s="110" t="s">
        <v>57</v>
      </c>
      <c r="R1811" s="112">
        <v>100</v>
      </c>
      <c r="S1811" s="106">
        <v>113</v>
      </c>
      <c r="T1811" s="107">
        <f t="shared" si="174"/>
        <v>11300</v>
      </c>
      <c r="U1811" s="107">
        <f t="shared" si="175"/>
        <v>12656.000000000002</v>
      </c>
      <c r="V1811" s="110" t="s">
        <v>777</v>
      </c>
      <c r="W1811" s="127">
        <v>2016</v>
      </c>
      <c r="X1811" s="110"/>
    </row>
    <row r="1812" spans="1:92" s="27" customFormat="1" ht="50.1" customHeight="1">
      <c r="A1812" s="118" t="s">
        <v>6011</v>
      </c>
      <c r="B1812" s="120" t="s">
        <v>5974</v>
      </c>
      <c r="C1812" s="143" t="s">
        <v>6012</v>
      </c>
      <c r="D1812" s="114" t="s">
        <v>3823</v>
      </c>
      <c r="E1812" s="143" t="s">
        <v>6013</v>
      </c>
      <c r="F1812" s="57" t="s">
        <v>6014</v>
      </c>
      <c r="G1812" s="110" t="s">
        <v>62</v>
      </c>
      <c r="H1812" s="139">
        <v>74</v>
      </c>
      <c r="I1812" s="112">
        <v>590000000</v>
      </c>
      <c r="J1812" s="110" t="s">
        <v>132</v>
      </c>
      <c r="K1812" s="110" t="s">
        <v>6003</v>
      </c>
      <c r="L1812" s="110" t="s">
        <v>132</v>
      </c>
      <c r="M1812" s="110" t="s">
        <v>54</v>
      </c>
      <c r="N1812" s="110" t="s">
        <v>6004</v>
      </c>
      <c r="O1812" s="110" t="s">
        <v>1946</v>
      </c>
      <c r="P1812" s="127">
        <v>796</v>
      </c>
      <c r="Q1812" s="110" t="s">
        <v>57</v>
      </c>
      <c r="R1812" s="103">
        <v>300</v>
      </c>
      <c r="S1812" s="106">
        <v>84</v>
      </c>
      <c r="T1812" s="107">
        <f t="shared" si="174"/>
        <v>25200</v>
      </c>
      <c r="U1812" s="107">
        <f t="shared" si="175"/>
        <v>28224.000000000004</v>
      </c>
      <c r="V1812" s="110" t="s">
        <v>777</v>
      </c>
      <c r="W1812" s="127">
        <v>2016</v>
      </c>
      <c r="X1812" s="110"/>
    </row>
    <row r="1813" spans="1:92" s="28" customFormat="1" ht="50.1" customHeight="1">
      <c r="A1813" s="118" t="s">
        <v>6015</v>
      </c>
      <c r="B1813" s="120" t="s">
        <v>5974</v>
      </c>
      <c r="C1813" s="143" t="s">
        <v>6016</v>
      </c>
      <c r="D1813" s="114" t="s">
        <v>3823</v>
      </c>
      <c r="E1813" s="143" t="s">
        <v>6017</v>
      </c>
      <c r="F1813" s="103" t="s">
        <v>6018</v>
      </c>
      <c r="G1813" s="110" t="s">
        <v>62</v>
      </c>
      <c r="H1813" s="139">
        <v>72</v>
      </c>
      <c r="I1813" s="112">
        <v>590000000</v>
      </c>
      <c r="J1813" s="110" t="s">
        <v>132</v>
      </c>
      <c r="K1813" s="110" t="s">
        <v>6003</v>
      </c>
      <c r="L1813" s="110" t="s">
        <v>132</v>
      </c>
      <c r="M1813" s="110" t="s">
        <v>54</v>
      </c>
      <c r="N1813" s="110" t="s">
        <v>6004</v>
      </c>
      <c r="O1813" s="110" t="s">
        <v>1946</v>
      </c>
      <c r="P1813" s="127">
        <v>796</v>
      </c>
      <c r="Q1813" s="110" t="s">
        <v>57</v>
      </c>
      <c r="R1813" s="103">
        <v>1000</v>
      </c>
      <c r="S1813" s="106">
        <v>82</v>
      </c>
      <c r="T1813" s="107">
        <f t="shared" si="174"/>
        <v>82000</v>
      </c>
      <c r="U1813" s="107">
        <f t="shared" si="175"/>
        <v>91840.000000000015</v>
      </c>
      <c r="V1813" s="110" t="s">
        <v>777</v>
      </c>
      <c r="W1813" s="127">
        <v>2016</v>
      </c>
      <c r="X1813" s="110"/>
      <c r="Y1813" s="27"/>
      <c r="Z1813" s="27"/>
      <c r="AA1813" s="27"/>
      <c r="AB1813" s="27"/>
      <c r="AC1813" s="27"/>
      <c r="AD1813" s="27"/>
      <c r="AE1813" s="27"/>
      <c r="AF1813" s="27"/>
      <c r="AG1813" s="27"/>
      <c r="AH1813" s="27"/>
      <c r="AI1813" s="27"/>
      <c r="AJ1813" s="27"/>
      <c r="AK1813" s="27"/>
      <c r="AL1813" s="27"/>
      <c r="AM1813" s="27"/>
      <c r="AN1813" s="27"/>
      <c r="AO1813" s="27"/>
      <c r="AP1813" s="27"/>
      <c r="AQ1813" s="27"/>
      <c r="AR1813" s="27"/>
      <c r="AS1813" s="27"/>
      <c r="AT1813" s="27"/>
      <c r="AU1813" s="27"/>
      <c r="AV1813" s="27"/>
      <c r="AW1813" s="27"/>
      <c r="AX1813" s="27"/>
      <c r="AY1813" s="27"/>
      <c r="AZ1813" s="27"/>
      <c r="BA1813" s="27"/>
      <c r="BB1813" s="27"/>
      <c r="BC1813" s="27"/>
      <c r="BD1813" s="27"/>
      <c r="BE1813" s="27"/>
      <c r="BF1813" s="27"/>
      <c r="BG1813" s="27"/>
      <c r="BH1813" s="27"/>
      <c r="BI1813" s="27"/>
      <c r="BJ1813" s="27"/>
      <c r="BK1813" s="27"/>
      <c r="BL1813" s="27"/>
      <c r="BM1813" s="27"/>
      <c r="BN1813" s="27"/>
      <c r="BO1813" s="27"/>
      <c r="BP1813" s="27"/>
      <c r="BQ1813" s="27"/>
      <c r="BR1813" s="27"/>
      <c r="BS1813" s="27"/>
      <c r="BT1813" s="27"/>
      <c r="BU1813" s="27"/>
      <c r="BV1813" s="27"/>
      <c r="BW1813" s="27"/>
      <c r="BX1813" s="27"/>
      <c r="BY1813" s="27"/>
      <c r="BZ1813" s="27"/>
      <c r="CA1813" s="27"/>
      <c r="CB1813" s="27"/>
      <c r="CC1813" s="27"/>
      <c r="CD1813" s="27"/>
      <c r="CE1813" s="27"/>
      <c r="CF1813" s="27"/>
      <c r="CG1813" s="27"/>
      <c r="CH1813" s="27"/>
      <c r="CI1813" s="27"/>
      <c r="CJ1813" s="27"/>
      <c r="CK1813" s="27"/>
      <c r="CL1813" s="27"/>
      <c r="CM1813" s="27"/>
      <c r="CN1813" s="27"/>
    </row>
    <row r="1814" spans="1:92" s="27" customFormat="1" ht="50.1" customHeight="1">
      <c r="A1814" s="118" t="s">
        <v>6019</v>
      </c>
      <c r="B1814" s="120" t="s">
        <v>5974</v>
      </c>
      <c r="C1814" s="143" t="s">
        <v>6020</v>
      </c>
      <c r="D1814" s="114" t="s">
        <v>3823</v>
      </c>
      <c r="E1814" s="143" t="s">
        <v>6021</v>
      </c>
      <c r="F1814" s="103" t="s">
        <v>6022</v>
      </c>
      <c r="G1814" s="110" t="s">
        <v>62</v>
      </c>
      <c r="H1814" s="139">
        <v>62</v>
      </c>
      <c r="I1814" s="118">
        <v>590000000</v>
      </c>
      <c r="J1814" s="110" t="s">
        <v>132</v>
      </c>
      <c r="K1814" s="110" t="s">
        <v>6003</v>
      </c>
      <c r="L1814" s="103" t="s">
        <v>2688</v>
      </c>
      <c r="M1814" s="110" t="s">
        <v>54</v>
      </c>
      <c r="N1814" s="110" t="s">
        <v>6004</v>
      </c>
      <c r="O1814" s="130" t="s">
        <v>1946</v>
      </c>
      <c r="P1814" s="118">
        <v>796</v>
      </c>
      <c r="Q1814" s="118" t="s">
        <v>57</v>
      </c>
      <c r="R1814" s="139">
        <v>200</v>
      </c>
      <c r="S1814" s="106">
        <v>113</v>
      </c>
      <c r="T1814" s="107">
        <f t="shared" si="174"/>
        <v>22600</v>
      </c>
      <c r="U1814" s="107">
        <f t="shared" si="175"/>
        <v>25312.000000000004</v>
      </c>
      <c r="V1814" s="110" t="s">
        <v>777</v>
      </c>
      <c r="W1814" s="127">
        <v>2016</v>
      </c>
      <c r="X1814" s="110"/>
      <c r="Y1814" s="23"/>
      <c r="Z1814" s="23"/>
      <c r="AA1814" s="23"/>
      <c r="AB1814" s="23"/>
      <c r="AC1814" s="23"/>
      <c r="AD1814" s="23"/>
      <c r="AE1814" s="23"/>
      <c r="AF1814" s="23"/>
      <c r="AG1814" s="23"/>
      <c r="AH1814" s="23"/>
      <c r="AI1814" s="23"/>
      <c r="AJ1814" s="23"/>
      <c r="AK1814" s="23"/>
      <c r="AL1814" s="23"/>
      <c r="AM1814" s="23"/>
      <c r="AN1814" s="23"/>
      <c r="AO1814" s="23"/>
      <c r="AP1814" s="23"/>
      <c r="AQ1814" s="23"/>
      <c r="AR1814" s="24"/>
      <c r="AS1814" s="24"/>
      <c r="AT1814" s="24"/>
      <c r="AU1814" s="24"/>
      <c r="AV1814" s="24"/>
      <c r="AW1814" s="24"/>
      <c r="AX1814" s="24"/>
      <c r="AY1814" s="24"/>
      <c r="AZ1814" s="24"/>
      <c r="BA1814" s="24"/>
      <c r="BB1814" s="24"/>
      <c r="BC1814" s="24"/>
      <c r="BD1814" s="24"/>
      <c r="BE1814" s="24"/>
      <c r="BF1814" s="24"/>
      <c r="BG1814" s="24"/>
      <c r="BH1814" s="24"/>
      <c r="BI1814" s="24"/>
      <c r="BJ1814" s="24"/>
      <c r="BK1814" s="24"/>
      <c r="BL1814" s="24"/>
      <c r="BM1814" s="24"/>
      <c r="BN1814" s="24"/>
      <c r="BO1814" s="24"/>
      <c r="BP1814" s="24"/>
      <c r="BQ1814" s="24"/>
      <c r="BR1814" s="24"/>
      <c r="BS1814" s="24"/>
      <c r="BT1814" s="24"/>
      <c r="BU1814" s="24"/>
      <c r="BV1814" s="24"/>
      <c r="BW1814" s="24"/>
      <c r="BX1814" s="24"/>
      <c r="BY1814" s="24"/>
      <c r="BZ1814" s="24"/>
      <c r="CA1814" s="24"/>
      <c r="CB1814" s="24"/>
      <c r="CC1814" s="24"/>
      <c r="CD1814" s="24"/>
      <c r="CE1814" s="24"/>
      <c r="CF1814" s="24"/>
      <c r="CG1814" s="24"/>
      <c r="CH1814" s="24"/>
      <c r="CI1814" s="24"/>
      <c r="CJ1814" s="28"/>
      <c r="CK1814" s="28"/>
      <c r="CL1814" s="28"/>
      <c r="CM1814" s="28"/>
      <c r="CN1814" s="28"/>
    </row>
    <row r="1815" spans="1:92" s="28" customFormat="1" ht="50.1" customHeight="1">
      <c r="A1815" s="118" t="s">
        <v>6023</v>
      </c>
      <c r="B1815" s="120" t="s">
        <v>5974</v>
      </c>
      <c r="C1815" s="143" t="s">
        <v>6024</v>
      </c>
      <c r="D1815" s="114" t="s">
        <v>3823</v>
      </c>
      <c r="E1815" s="143" t="s">
        <v>6025</v>
      </c>
      <c r="F1815" s="103" t="s">
        <v>6026</v>
      </c>
      <c r="G1815" s="110" t="s">
        <v>62</v>
      </c>
      <c r="H1815" s="139">
        <v>58</v>
      </c>
      <c r="I1815" s="112">
        <v>590000000</v>
      </c>
      <c r="J1815" s="110" t="s">
        <v>132</v>
      </c>
      <c r="K1815" s="110" t="s">
        <v>6003</v>
      </c>
      <c r="L1815" s="110" t="s">
        <v>132</v>
      </c>
      <c r="M1815" s="110" t="s">
        <v>54</v>
      </c>
      <c r="N1815" s="110" t="s">
        <v>6004</v>
      </c>
      <c r="O1815" s="110" t="s">
        <v>1946</v>
      </c>
      <c r="P1815" s="127">
        <v>796</v>
      </c>
      <c r="Q1815" s="110" t="s">
        <v>57</v>
      </c>
      <c r="R1815" s="103">
        <v>1000</v>
      </c>
      <c r="S1815" s="106">
        <v>156</v>
      </c>
      <c r="T1815" s="107">
        <f t="shared" si="174"/>
        <v>156000</v>
      </c>
      <c r="U1815" s="107">
        <f t="shared" si="175"/>
        <v>174720.00000000003</v>
      </c>
      <c r="V1815" s="110" t="s">
        <v>777</v>
      </c>
      <c r="W1815" s="127">
        <v>2016</v>
      </c>
      <c r="X1815" s="110"/>
      <c r="Y1815" s="27"/>
      <c r="Z1815" s="27"/>
      <c r="AA1815" s="27"/>
      <c r="AB1815" s="27"/>
      <c r="AC1815" s="27"/>
      <c r="AD1815" s="27"/>
      <c r="AE1815" s="27"/>
      <c r="AF1815" s="27"/>
      <c r="AG1815" s="27"/>
      <c r="AH1815" s="27"/>
      <c r="AI1815" s="27"/>
      <c r="AJ1815" s="27"/>
      <c r="AK1815" s="27"/>
      <c r="AL1815" s="27"/>
      <c r="AM1815" s="27"/>
      <c r="AN1815" s="27"/>
      <c r="AO1815" s="27"/>
      <c r="AP1815" s="27"/>
      <c r="AQ1815" s="27"/>
      <c r="AR1815" s="27"/>
      <c r="AS1815" s="27"/>
      <c r="AT1815" s="27"/>
      <c r="AU1815" s="27"/>
      <c r="AV1815" s="27"/>
      <c r="AW1815" s="27"/>
      <c r="AX1815" s="27"/>
      <c r="AY1815" s="27"/>
      <c r="AZ1815" s="27"/>
      <c r="BA1815" s="27"/>
      <c r="BB1815" s="27"/>
      <c r="BC1815" s="27"/>
      <c r="BD1815" s="27"/>
      <c r="BE1815" s="27"/>
      <c r="BF1815" s="27"/>
      <c r="BG1815" s="27"/>
      <c r="BH1815" s="27"/>
      <c r="BI1815" s="27"/>
      <c r="BJ1815" s="27"/>
      <c r="BK1815" s="27"/>
      <c r="BL1815" s="27"/>
      <c r="BM1815" s="27"/>
      <c r="BN1815" s="27"/>
      <c r="BO1815" s="27"/>
      <c r="BP1815" s="27"/>
      <c r="BQ1815" s="27"/>
      <c r="BR1815" s="27"/>
      <c r="BS1815" s="27"/>
      <c r="BT1815" s="27"/>
      <c r="BU1815" s="27"/>
      <c r="BV1815" s="27"/>
      <c r="BW1815" s="27"/>
      <c r="BX1815" s="27"/>
      <c r="BY1815" s="27"/>
      <c r="BZ1815" s="27"/>
      <c r="CA1815" s="27"/>
      <c r="CB1815" s="27"/>
      <c r="CC1815" s="27"/>
      <c r="CD1815" s="27"/>
      <c r="CE1815" s="27"/>
      <c r="CF1815" s="27"/>
      <c r="CG1815" s="27"/>
      <c r="CH1815" s="27"/>
      <c r="CI1815" s="27"/>
      <c r="CJ1815" s="27"/>
      <c r="CK1815" s="27"/>
      <c r="CL1815" s="27"/>
      <c r="CM1815" s="27"/>
      <c r="CN1815" s="27"/>
    </row>
    <row r="1816" spans="1:92" s="27" customFormat="1" ht="50.1" customHeight="1">
      <c r="A1816" s="118" t="s">
        <v>6027</v>
      </c>
      <c r="B1816" s="120" t="s">
        <v>5974</v>
      </c>
      <c r="C1816" s="143" t="s">
        <v>6028</v>
      </c>
      <c r="D1816" s="114" t="s">
        <v>3823</v>
      </c>
      <c r="E1816" s="143" t="s">
        <v>6029</v>
      </c>
      <c r="F1816" s="311" t="s">
        <v>6030</v>
      </c>
      <c r="G1816" s="110" t="s">
        <v>62</v>
      </c>
      <c r="H1816" s="139">
        <v>52</v>
      </c>
      <c r="I1816" s="118">
        <v>590000000</v>
      </c>
      <c r="J1816" s="110" t="s">
        <v>132</v>
      </c>
      <c r="K1816" s="110" t="s">
        <v>6003</v>
      </c>
      <c r="L1816" s="103" t="s">
        <v>2688</v>
      </c>
      <c r="M1816" s="110" t="s">
        <v>54</v>
      </c>
      <c r="N1816" s="110" t="s">
        <v>6004</v>
      </c>
      <c r="O1816" s="130" t="s">
        <v>1946</v>
      </c>
      <c r="P1816" s="118">
        <v>796</v>
      </c>
      <c r="Q1816" s="118" t="s">
        <v>57</v>
      </c>
      <c r="R1816" s="139">
        <v>300</v>
      </c>
      <c r="S1816" s="106">
        <v>550</v>
      </c>
      <c r="T1816" s="107">
        <f t="shared" si="174"/>
        <v>165000</v>
      </c>
      <c r="U1816" s="107">
        <f t="shared" si="175"/>
        <v>184800.00000000003</v>
      </c>
      <c r="V1816" s="110" t="s">
        <v>777</v>
      </c>
      <c r="W1816" s="127">
        <v>2016</v>
      </c>
      <c r="X1816" s="110"/>
      <c r="Y1816" s="23"/>
      <c r="Z1816" s="23"/>
      <c r="AA1816" s="23"/>
      <c r="AB1816" s="23"/>
      <c r="AC1816" s="23"/>
      <c r="AD1816" s="23"/>
      <c r="AE1816" s="23"/>
      <c r="AF1816" s="23"/>
      <c r="AG1816" s="23"/>
      <c r="AH1816" s="23"/>
      <c r="AI1816" s="23"/>
      <c r="AJ1816" s="23"/>
      <c r="AK1816" s="23"/>
      <c r="AL1816" s="23"/>
      <c r="AM1816" s="23"/>
      <c r="AN1816" s="23"/>
      <c r="AO1816" s="23"/>
      <c r="AP1816" s="23"/>
      <c r="AQ1816" s="23"/>
      <c r="AR1816" s="24"/>
      <c r="AS1816" s="24"/>
      <c r="AT1816" s="24"/>
      <c r="AU1816" s="24"/>
      <c r="AV1816" s="24"/>
      <c r="AW1816" s="24"/>
      <c r="AX1816" s="24"/>
      <c r="AY1816" s="24"/>
      <c r="AZ1816" s="24"/>
      <c r="BA1816" s="24"/>
      <c r="BB1816" s="24"/>
      <c r="BC1816" s="24"/>
      <c r="BD1816" s="24"/>
      <c r="BE1816" s="24"/>
      <c r="BF1816" s="24"/>
      <c r="BG1816" s="24"/>
      <c r="BH1816" s="24"/>
      <c r="BI1816" s="24"/>
      <c r="BJ1816" s="24"/>
      <c r="BK1816" s="24"/>
      <c r="BL1816" s="24"/>
      <c r="BM1816" s="24"/>
      <c r="BN1816" s="24"/>
      <c r="BO1816" s="24"/>
      <c r="BP1816" s="24"/>
      <c r="BQ1816" s="24"/>
      <c r="BR1816" s="24"/>
      <c r="BS1816" s="24"/>
      <c r="BT1816" s="24"/>
      <c r="BU1816" s="24"/>
      <c r="BV1816" s="24"/>
      <c r="BW1816" s="24"/>
      <c r="BX1816" s="24"/>
      <c r="BY1816" s="24"/>
      <c r="BZ1816" s="24"/>
      <c r="CA1816" s="24"/>
      <c r="CB1816" s="24"/>
      <c r="CC1816" s="24"/>
      <c r="CD1816" s="24"/>
      <c r="CE1816" s="24"/>
      <c r="CF1816" s="24"/>
      <c r="CG1816" s="24"/>
      <c r="CH1816" s="24"/>
      <c r="CI1816" s="24"/>
      <c r="CJ1816" s="28"/>
      <c r="CK1816" s="28"/>
      <c r="CL1816" s="28"/>
      <c r="CM1816" s="28"/>
      <c r="CN1816" s="28"/>
    </row>
    <row r="1817" spans="1:92" s="27" customFormat="1" ht="50.1" customHeight="1">
      <c r="A1817" s="118" t="s">
        <v>6031</v>
      </c>
      <c r="B1817" s="120" t="s">
        <v>5974</v>
      </c>
      <c r="C1817" s="247" t="s">
        <v>6032</v>
      </c>
      <c r="D1817" s="114" t="s">
        <v>3823</v>
      </c>
      <c r="E1817" s="247" t="s">
        <v>6033</v>
      </c>
      <c r="F1817" s="103" t="s">
        <v>6034</v>
      </c>
      <c r="G1817" s="110" t="s">
        <v>62</v>
      </c>
      <c r="H1817" s="103">
        <v>0</v>
      </c>
      <c r="I1817" s="110" t="s">
        <v>13</v>
      </c>
      <c r="J1817" s="110" t="s">
        <v>132</v>
      </c>
      <c r="K1817" s="127" t="s">
        <v>475</v>
      </c>
      <c r="L1817" s="110" t="s">
        <v>132</v>
      </c>
      <c r="M1817" s="110" t="s">
        <v>54</v>
      </c>
      <c r="N1817" s="110" t="s">
        <v>6035</v>
      </c>
      <c r="O1817" s="110" t="s">
        <v>1946</v>
      </c>
      <c r="P1817" s="127">
        <v>796</v>
      </c>
      <c r="Q1817" s="110" t="s">
        <v>57</v>
      </c>
      <c r="R1817" s="139">
        <v>70</v>
      </c>
      <c r="S1817" s="379">
        <v>415</v>
      </c>
      <c r="T1817" s="107">
        <f t="shared" si="174"/>
        <v>29050</v>
      </c>
      <c r="U1817" s="107">
        <f t="shared" si="175"/>
        <v>32536.000000000004</v>
      </c>
      <c r="V1817" s="110"/>
      <c r="W1817" s="127">
        <v>2016</v>
      </c>
      <c r="X1817" s="110"/>
    </row>
    <row r="1818" spans="1:92" s="27" customFormat="1" ht="50.1" customHeight="1">
      <c r="A1818" s="118" t="s">
        <v>6036</v>
      </c>
      <c r="B1818" s="120" t="s">
        <v>5974</v>
      </c>
      <c r="C1818" s="247" t="s">
        <v>6032</v>
      </c>
      <c r="D1818" s="114" t="s">
        <v>3823</v>
      </c>
      <c r="E1818" s="247" t="s">
        <v>6033</v>
      </c>
      <c r="F1818" s="103" t="s">
        <v>6037</v>
      </c>
      <c r="G1818" s="110" t="s">
        <v>62</v>
      </c>
      <c r="H1818" s="103">
        <v>0</v>
      </c>
      <c r="I1818" s="110" t="s">
        <v>13</v>
      </c>
      <c r="J1818" s="110" t="s">
        <v>132</v>
      </c>
      <c r="K1818" s="127" t="s">
        <v>475</v>
      </c>
      <c r="L1818" s="110" t="s">
        <v>132</v>
      </c>
      <c r="M1818" s="110" t="s">
        <v>54</v>
      </c>
      <c r="N1818" s="110" t="s">
        <v>6035</v>
      </c>
      <c r="O1818" s="110" t="s">
        <v>1946</v>
      </c>
      <c r="P1818" s="127">
        <v>796</v>
      </c>
      <c r="Q1818" s="110" t="s">
        <v>57</v>
      </c>
      <c r="R1818" s="139">
        <v>70</v>
      </c>
      <c r="S1818" s="379">
        <v>490</v>
      </c>
      <c r="T1818" s="107">
        <f t="shared" si="174"/>
        <v>34300</v>
      </c>
      <c r="U1818" s="107">
        <f t="shared" si="175"/>
        <v>38416.000000000007</v>
      </c>
      <c r="V1818" s="110"/>
      <c r="W1818" s="127">
        <v>2016</v>
      </c>
      <c r="X1818" s="110"/>
    </row>
    <row r="1819" spans="1:92" s="27" customFormat="1" ht="50.1" customHeight="1">
      <c r="A1819" s="118" t="s">
        <v>6038</v>
      </c>
      <c r="B1819" s="120" t="s">
        <v>5974</v>
      </c>
      <c r="C1819" s="247" t="s">
        <v>6032</v>
      </c>
      <c r="D1819" s="114" t="s">
        <v>3823</v>
      </c>
      <c r="E1819" s="247" t="s">
        <v>6033</v>
      </c>
      <c r="F1819" s="103" t="s">
        <v>6039</v>
      </c>
      <c r="G1819" s="110" t="s">
        <v>62</v>
      </c>
      <c r="H1819" s="103">
        <v>0</v>
      </c>
      <c r="I1819" s="110" t="s">
        <v>13</v>
      </c>
      <c r="J1819" s="110" t="s">
        <v>132</v>
      </c>
      <c r="K1819" s="127" t="s">
        <v>475</v>
      </c>
      <c r="L1819" s="110" t="s">
        <v>132</v>
      </c>
      <c r="M1819" s="110" t="s">
        <v>54</v>
      </c>
      <c r="N1819" s="110" t="s">
        <v>6035</v>
      </c>
      <c r="O1819" s="110" t="s">
        <v>1946</v>
      </c>
      <c r="P1819" s="127">
        <v>796</v>
      </c>
      <c r="Q1819" s="110" t="s">
        <v>57</v>
      </c>
      <c r="R1819" s="139">
        <v>70</v>
      </c>
      <c r="S1819" s="379">
        <v>537</v>
      </c>
      <c r="T1819" s="107">
        <f t="shared" si="174"/>
        <v>37590</v>
      </c>
      <c r="U1819" s="107">
        <f t="shared" si="175"/>
        <v>42100.800000000003</v>
      </c>
      <c r="V1819" s="110"/>
      <c r="W1819" s="127">
        <v>2016</v>
      </c>
      <c r="X1819" s="110"/>
    </row>
    <row r="1820" spans="1:92" s="27" customFormat="1" ht="50.1" customHeight="1">
      <c r="A1820" s="118" t="s">
        <v>6040</v>
      </c>
      <c r="B1820" s="120" t="s">
        <v>5974</v>
      </c>
      <c r="C1820" s="247" t="s">
        <v>6032</v>
      </c>
      <c r="D1820" s="114" t="s">
        <v>3823</v>
      </c>
      <c r="E1820" s="247" t="s">
        <v>6033</v>
      </c>
      <c r="F1820" s="103" t="s">
        <v>6041</v>
      </c>
      <c r="G1820" s="110" t="s">
        <v>62</v>
      </c>
      <c r="H1820" s="103">
        <v>0</v>
      </c>
      <c r="I1820" s="110" t="s">
        <v>13</v>
      </c>
      <c r="J1820" s="110" t="s">
        <v>132</v>
      </c>
      <c r="K1820" s="127" t="s">
        <v>475</v>
      </c>
      <c r="L1820" s="110" t="s">
        <v>132</v>
      </c>
      <c r="M1820" s="110" t="s">
        <v>54</v>
      </c>
      <c r="N1820" s="110" t="s">
        <v>6035</v>
      </c>
      <c r="O1820" s="110" t="s">
        <v>1946</v>
      </c>
      <c r="P1820" s="127">
        <v>796</v>
      </c>
      <c r="Q1820" s="110" t="s">
        <v>57</v>
      </c>
      <c r="R1820" s="139">
        <v>70</v>
      </c>
      <c r="S1820" s="379">
        <v>657</v>
      </c>
      <c r="T1820" s="107">
        <f t="shared" si="174"/>
        <v>45990</v>
      </c>
      <c r="U1820" s="107">
        <f t="shared" si="175"/>
        <v>51508.800000000003</v>
      </c>
      <c r="V1820" s="110"/>
      <c r="W1820" s="127">
        <v>2016</v>
      </c>
      <c r="X1820" s="110"/>
    </row>
    <row r="1821" spans="1:92" s="27" customFormat="1" ht="50.1" customHeight="1">
      <c r="A1821" s="118" t="s">
        <v>6042</v>
      </c>
      <c r="B1821" s="120" t="s">
        <v>5974</v>
      </c>
      <c r="C1821" s="247" t="s">
        <v>6032</v>
      </c>
      <c r="D1821" s="114" t="s">
        <v>3823</v>
      </c>
      <c r="E1821" s="247" t="s">
        <v>6033</v>
      </c>
      <c r="F1821" s="103" t="s">
        <v>6043</v>
      </c>
      <c r="G1821" s="110" t="s">
        <v>62</v>
      </c>
      <c r="H1821" s="103">
        <v>0</v>
      </c>
      <c r="I1821" s="110" t="s">
        <v>13</v>
      </c>
      <c r="J1821" s="110" t="s">
        <v>132</v>
      </c>
      <c r="K1821" s="127" t="s">
        <v>475</v>
      </c>
      <c r="L1821" s="110" t="s">
        <v>132</v>
      </c>
      <c r="M1821" s="110" t="s">
        <v>54</v>
      </c>
      <c r="N1821" s="110" t="s">
        <v>6035</v>
      </c>
      <c r="O1821" s="110" t="s">
        <v>1946</v>
      </c>
      <c r="P1821" s="127">
        <v>796</v>
      </c>
      <c r="Q1821" s="110" t="s">
        <v>57</v>
      </c>
      <c r="R1821" s="139">
        <v>30</v>
      </c>
      <c r="S1821" s="379">
        <v>2740</v>
      </c>
      <c r="T1821" s="107">
        <f t="shared" si="174"/>
        <v>82200</v>
      </c>
      <c r="U1821" s="107">
        <f t="shared" si="175"/>
        <v>92064.000000000015</v>
      </c>
      <c r="V1821" s="110"/>
      <c r="W1821" s="127">
        <v>2016</v>
      </c>
      <c r="X1821" s="110"/>
    </row>
    <row r="1822" spans="1:92" s="27" customFormat="1" ht="50.1" customHeight="1">
      <c r="A1822" s="118" t="s">
        <v>6044</v>
      </c>
      <c r="B1822" s="120" t="s">
        <v>5974</v>
      </c>
      <c r="C1822" s="247" t="s">
        <v>6032</v>
      </c>
      <c r="D1822" s="114" t="s">
        <v>3823</v>
      </c>
      <c r="E1822" s="247" t="s">
        <v>6033</v>
      </c>
      <c r="F1822" s="103" t="s">
        <v>6045</v>
      </c>
      <c r="G1822" s="110" t="s">
        <v>62</v>
      </c>
      <c r="H1822" s="103">
        <v>0</v>
      </c>
      <c r="I1822" s="110" t="s">
        <v>13</v>
      </c>
      <c r="J1822" s="110" t="s">
        <v>132</v>
      </c>
      <c r="K1822" s="127" t="s">
        <v>475</v>
      </c>
      <c r="L1822" s="110" t="s">
        <v>132</v>
      </c>
      <c r="M1822" s="110" t="s">
        <v>54</v>
      </c>
      <c r="N1822" s="110" t="s">
        <v>6035</v>
      </c>
      <c r="O1822" s="110" t="s">
        <v>1946</v>
      </c>
      <c r="P1822" s="127">
        <v>796</v>
      </c>
      <c r="Q1822" s="110" t="s">
        <v>57</v>
      </c>
      <c r="R1822" s="144">
        <v>10</v>
      </c>
      <c r="S1822" s="198">
        <v>3930</v>
      </c>
      <c r="T1822" s="107">
        <f t="shared" si="174"/>
        <v>39300</v>
      </c>
      <c r="U1822" s="107">
        <f t="shared" si="175"/>
        <v>44016.000000000007</v>
      </c>
      <c r="V1822" s="110"/>
      <c r="W1822" s="127">
        <v>2016</v>
      </c>
      <c r="X1822" s="110"/>
    </row>
    <row r="1823" spans="1:92" s="27" customFormat="1" ht="50.1" customHeight="1">
      <c r="A1823" s="118" t="s">
        <v>6046</v>
      </c>
      <c r="B1823" s="120" t="s">
        <v>5974</v>
      </c>
      <c r="C1823" s="247" t="s">
        <v>6032</v>
      </c>
      <c r="D1823" s="114" t="s">
        <v>3823</v>
      </c>
      <c r="E1823" s="247" t="s">
        <v>6033</v>
      </c>
      <c r="F1823" s="103" t="s">
        <v>6047</v>
      </c>
      <c r="G1823" s="110" t="s">
        <v>62</v>
      </c>
      <c r="H1823" s="103">
        <v>0</v>
      </c>
      <c r="I1823" s="110" t="s">
        <v>13</v>
      </c>
      <c r="J1823" s="110" t="s">
        <v>132</v>
      </c>
      <c r="K1823" s="127" t="s">
        <v>475</v>
      </c>
      <c r="L1823" s="110" t="s">
        <v>132</v>
      </c>
      <c r="M1823" s="110" t="s">
        <v>54</v>
      </c>
      <c r="N1823" s="110" t="s">
        <v>6035</v>
      </c>
      <c r="O1823" s="110" t="s">
        <v>1946</v>
      </c>
      <c r="P1823" s="127">
        <v>796</v>
      </c>
      <c r="Q1823" s="110" t="s">
        <v>57</v>
      </c>
      <c r="R1823" s="139">
        <v>20</v>
      </c>
      <c r="S1823" s="379">
        <v>2650</v>
      </c>
      <c r="T1823" s="107">
        <f t="shared" si="174"/>
        <v>53000</v>
      </c>
      <c r="U1823" s="107">
        <f t="shared" si="175"/>
        <v>59360.000000000007</v>
      </c>
      <c r="V1823" s="110"/>
      <c r="W1823" s="127">
        <v>2016</v>
      </c>
      <c r="X1823" s="110"/>
    </row>
    <row r="1824" spans="1:92" s="27" customFormat="1" ht="50.1" customHeight="1">
      <c r="A1824" s="118" t="s">
        <v>6048</v>
      </c>
      <c r="B1824" s="120" t="s">
        <v>5974</v>
      </c>
      <c r="C1824" s="247" t="s">
        <v>6032</v>
      </c>
      <c r="D1824" s="114" t="s">
        <v>3823</v>
      </c>
      <c r="E1824" s="247" t="s">
        <v>6033</v>
      </c>
      <c r="F1824" s="103" t="s">
        <v>6049</v>
      </c>
      <c r="G1824" s="110" t="s">
        <v>62</v>
      </c>
      <c r="H1824" s="103">
        <v>0</v>
      </c>
      <c r="I1824" s="110" t="s">
        <v>13</v>
      </c>
      <c r="J1824" s="110" t="s">
        <v>132</v>
      </c>
      <c r="K1824" s="127" t="s">
        <v>475</v>
      </c>
      <c r="L1824" s="110" t="s">
        <v>132</v>
      </c>
      <c r="M1824" s="110" t="s">
        <v>54</v>
      </c>
      <c r="N1824" s="110" t="s">
        <v>6035</v>
      </c>
      <c r="O1824" s="110" t="s">
        <v>1946</v>
      </c>
      <c r="P1824" s="127">
        <v>796</v>
      </c>
      <c r="Q1824" s="110" t="s">
        <v>57</v>
      </c>
      <c r="R1824" s="139">
        <v>15</v>
      </c>
      <c r="S1824" s="379">
        <v>3885</v>
      </c>
      <c r="T1824" s="107">
        <f t="shared" si="174"/>
        <v>58275</v>
      </c>
      <c r="U1824" s="107">
        <f t="shared" si="175"/>
        <v>65268.000000000007</v>
      </c>
      <c r="V1824" s="110"/>
      <c r="W1824" s="127">
        <v>2016</v>
      </c>
      <c r="X1824" s="110"/>
    </row>
    <row r="1825" spans="1:92" s="27" customFormat="1" ht="50.1" customHeight="1">
      <c r="A1825" s="118" t="s">
        <v>6050</v>
      </c>
      <c r="B1825" s="120" t="s">
        <v>5974</v>
      </c>
      <c r="C1825" s="247" t="s">
        <v>6032</v>
      </c>
      <c r="D1825" s="114" t="s">
        <v>3823</v>
      </c>
      <c r="E1825" s="247" t="s">
        <v>6033</v>
      </c>
      <c r="F1825" s="103" t="s">
        <v>6051</v>
      </c>
      <c r="G1825" s="110" t="s">
        <v>62</v>
      </c>
      <c r="H1825" s="103">
        <v>0</v>
      </c>
      <c r="I1825" s="110" t="s">
        <v>13</v>
      </c>
      <c r="J1825" s="110" t="s">
        <v>132</v>
      </c>
      <c r="K1825" s="127" t="s">
        <v>475</v>
      </c>
      <c r="L1825" s="110" t="s">
        <v>132</v>
      </c>
      <c r="M1825" s="110" t="s">
        <v>54</v>
      </c>
      <c r="N1825" s="110" t="s">
        <v>6035</v>
      </c>
      <c r="O1825" s="110" t="s">
        <v>1946</v>
      </c>
      <c r="P1825" s="127">
        <v>796</v>
      </c>
      <c r="Q1825" s="110" t="s">
        <v>57</v>
      </c>
      <c r="R1825" s="139">
        <v>15</v>
      </c>
      <c r="S1825" s="379">
        <v>18950</v>
      </c>
      <c r="T1825" s="107">
        <f t="shared" si="174"/>
        <v>284250</v>
      </c>
      <c r="U1825" s="107">
        <f t="shared" si="175"/>
        <v>318360.00000000006</v>
      </c>
      <c r="V1825" s="110"/>
      <c r="W1825" s="127">
        <v>2016</v>
      </c>
      <c r="X1825" s="110"/>
    </row>
    <row r="1826" spans="1:92" s="27" customFormat="1" ht="50.1" customHeight="1">
      <c r="A1826" s="118" t="s">
        <v>6052</v>
      </c>
      <c r="B1826" s="120" t="s">
        <v>5974</v>
      </c>
      <c r="C1826" s="247" t="s">
        <v>6032</v>
      </c>
      <c r="D1826" s="114" t="s">
        <v>3823</v>
      </c>
      <c r="E1826" s="247" t="s">
        <v>6033</v>
      </c>
      <c r="F1826" s="112" t="s">
        <v>6053</v>
      </c>
      <c r="G1826" s="110" t="s">
        <v>62</v>
      </c>
      <c r="H1826" s="103">
        <v>0</v>
      </c>
      <c r="I1826" s="110" t="s">
        <v>13</v>
      </c>
      <c r="J1826" s="110" t="s">
        <v>132</v>
      </c>
      <c r="K1826" s="127" t="s">
        <v>475</v>
      </c>
      <c r="L1826" s="110" t="s">
        <v>132</v>
      </c>
      <c r="M1826" s="110" t="s">
        <v>54</v>
      </c>
      <c r="N1826" s="110" t="s">
        <v>6035</v>
      </c>
      <c r="O1826" s="110" t="s">
        <v>1946</v>
      </c>
      <c r="P1826" s="127">
        <v>796</v>
      </c>
      <c r="Q1826" s="110" t="s">
        <v>57</v>
      </c>
      <c r="R1826" s="144">
        <v>30</v>
      </c>
      <c r="S1826" s="368">
        <v>2259</v>
      </c>
      <c r="T1826" s="107">
        <f t="shared" si="174"/>
        <v>67770</v>
      </c>
      <c r="U1826" s="107">
        <f t="shared" si="175"/>
        <v>75902.400000000009</v>
      </c>
      <c r="V1826" s="110"/>
      <c r="W1826" s="127">
        <v>2016</v>
      </c>
      <c r="X1826" s="110"/>
    </row>
    <row r="1827" spans="1:92" s="27" customFormat="1" ht="50.1" customHeight="1">
      <c r="A1827" s="118" t="s">
        <v>6054</v>
      </c>
      <c r="B1827" s="120" t="s">
        <v>5974</v>
      </c>
      <c r="C1827" s="247" t="s">
        <v>6032</v>
      </c>
      <c r="D1827" s="114" t="s">
        <v>3823</v>
      </c>
      <c r="E1827" s="247" t="s">
        <v>6033</v>
      </c>
      <c r="F1827" s="103" t="s">
        <v>6055</v>
      </c>
      <c r="G1827" s="110" t="s">
        <v>62</v>
      </c>
      <c r="H1827" s="103">
        <v>0</v>
      </c>
      <c r="I1827" s="110" t="s">
        <v>13</v>
      </c>
      <c r="J1827" s="110" t="s">
        <v>132</v>
      </c>
      <c r="K1827" s="127" t="s">
        <v>475</v>
      </c>
      <c r="L1827" s="110" t="s">
        <v>132</v>
      </c>
      <c r="M1827" s="110" t="s">
        <v>54</v>
      </c>
      <c r="N1827" s="110" t="s">
        <v>6035</v>
      </c>
      <c r="O1827" s="110" t="s">
        <v>1946</v>
      </c>
      <c r="P1827" s="127">
        <v>796</v>
      </c>
      <c r="Q1827" s="110" t="s">
        <v>57</v>
      </c>
      <c r="R1827" s="139">
        <v>30</v>
      </c>
      <c r="S1827" s="379">
        <v>610</v>
      </c>
      <c r="T1827" s="107">
        <f t="shared" si="174"/>
        <v>18300</v>
      </c>
      <c r="U1827" s="107">
        <f t="shared" si="175"/>
        <v>20496.000000000004</v>
      </c>
      <c r="V1827" s="110"/>
      <c r="W1827" s="127">
        <v>2016</v>
      </c>
      <c r="X1827" s="110"/>
    </row>
    <row r="1828" spans="1:92" s="27" customFormat="1" ht="50.1" customHeight="1">
      <c r="A1828" s="118" t="s">
        <v>6056</v>
      </c>
      <c r="B1828" s="120" t="s">
        <v>5974</v>
      </c>
      <c r="C1828" s="247" t="s">
        <v>6057</v>
      </c>
      <c r="D1828" s="114" t="s">
        <v>3823</v>
      </c>
      <c r="E1828" s="247" t="s">
        <v>6058</v>
      </c>
      <c r="F1828" s="103" t="s">
        <v>6059</v>
      </c>
      <c r="G1828" s="110" t="s">
        <v>62</v>
      </c>
      <c r="H1828" s="103">
        <v>0</v>
      </c>
      <c r="I1828" s="110" t="s">
        <v>13</v>
      </c>
      <c r="J1828" s="110" t="s">
        <v>132</v>
      </c>
      <c r="K1828" s="127" t="s">
        <v>475</v>
      </c>
      <c r="L1828" s="110" t="s">
        <v>132</v>
      </c>
      <c r="M1828" s="110" t="s">
        <v>54</v>
      </c>
      <c r="N1828" s="110" t="s">
        <v>6035</v>
      </c>
      <c r="O1828" s="110" t="s">
        <v>1946</v>
      </c>
      <c r="P1828" s="127">
        <v>796</v>
      </c>
      <c r="Q1828" s="110" t="s">
        <v>57</v>
      </c>
      <c r="R1828" s="139">
        <v>70</v>
      </c>
      <c r="S1828" s="379">
        <v>566</v>
      </c>
      <c r="T1828" s="107">
        <f t="shared" si="174"/>
        <v>39620</v>
      </c>
      <c r="U1828" s="107">
        <f t="shared" si="175"/>
        <v>44374.400000000001</v>
      </c>
      <c r="V1828" s="110"/>
      <c r="W1828" s="127">
        <v>2016</v>
      </c>
      <c r="X1828" s="110"/>
    </row>
    <row r="1829" spans="1:92" s="27" customFormat="1" ht="50.1" customHeight="1">
      <c r="A1829" s="118" t="s">
        <v>6060</v>
      </c>
      <c r="B1829" s="120" t="s">
        <v>5974</v>
      </c>
      <c r="C1829" s="247" t="s">
        <v>6057</v>
      </c>
      <c r="D1829" s="114" t="s">
        <v>3823</v>
      </c>
      <c r="E1829" s="247" t="s">
        <v>6058</v>
      </c>
      <c r="F1829" s="103" t="s">
        <v>6061</v>
      </c>
      <c r="G1829" s="110" t="s">
        <v>62</v>
      </c>
      <c r="H1829" s="103">
        <v>0</v>
      </c>
      <c r="I1829" s="110" t="s">
        <v>13</v>
      </c>
      <c r="J1829" s="110" t="s">
        <v>132</v>
      </c>
      <c r="K1829" s="127" t="s">
        <v>475</v>
      </c>
      <c r="L1829" s="110" t="s">
        <v>132</v>
      </c>
      <c r="M1829" s="110" t="s">
        <v>54</v>
      </c>
      <c r="N1829" s="110" t="s">
        <v>6035</v>
      </c>
      <c r="O1829" s="110" t="s">
        <v>1946</v>
      </c>
      <c r="P1829" s="127">
        <v>796</v>
      </c>
      <c r="Q1829" s="110" t="s">
        <v>57</v>
      </c>
      <c r="R1829" s="139">
        <v>70</v>
      </c>
      <c r="S1829" s="380">
        <v>630</v>
      </c>
      <c r="T1829" s="107">
        <f t="shared" si="174"/>
        <v>44100</v>
      </c>
      <c r="U1829" s="107">
        <f t="shared" si="175"/>
        <v>49392.000000000007</v>
      </c>
      <c r="V1829" s="110"/>
      <c r="W1829" s="127">
        <v>2016</v>
      </c>
      <c r="X1829" s="110"/>
    </row>
    <row r="1830" spans="1:92" s="27" customFormat="1" ht="50.1" customHeight="1">
      <c r="A1830" s="118" t="s">
        <v>6062</v>
      </c>
      <c r="B1830" s="120" t="s">
        <v>5974</v>
      </c>
      <c r="C1830" s="247" t="s">
        <v>6057</v>
      </c>
      <c r="D1830" s="114" t="s">
        <v>3823</v>
      </c>
      <c r="E1830" s="247" t="s">
        <v>6058</v>
      </c>
      <c r="F1830" s="103" t="s">
        <v>6063</v>
      </c>
      <c r="G1830" s="110" t="s">
        <v>62</v>
      </c>
      <c r="H1830" s="103">
        <v>0</v>
      </c>
      <c r="I1830" s="110" t="s">
        <v>13</v>
      </c>
      <c r="J1830" s="110" t="s">
        <v>132</v>
      </c>
      <c r="K1830" s="127" t="s">
        <v>475</v>
      </c>
      <c r="L1830" s="110" t="s">
        <v>132</v>
      </c>
      <c r="M1830" s="110" t="s">
        <v>54</v>
      </c>
      <c r="N1830" s="110" t="s">
        <v>6035</v>
      </c>
      <c r="O1830" s="110" t="s">
        <v>1946</v>
      </c>
      <c r="P1830" s="127">
        <v>796</v>
      </c>
      <c r="Q1830" s="110" t="s">
        <v>57</v>
      </c>
      <c r="R1830" s="139">
        <v>70</v>
      </c>
      <c r="S1830" s="106">
        <v>729</v>
      </c>
      <c r="T1830" s="107">
        <f t="shared" si="174"/>
        <v>51030</v>
      </c>
      <c r="U1830" s="107">
        <f t="shared" si="175"/>
        <v>57153.600000000006</v>
      </c>
      <c r="V1830" s="110"/>
      <c r="W1830" s="127">
        <v>2016</v>
      </c>
      <c r="X1830" s="110"/>
    </row>
    <row r="1831" spans="1:92" s="27" customFormat="1" ht="50.1" customHeight="1">
      <c r="A1831" s="118" t="s">
        <v>6064</v>
      </c>
      <c r="B1831" s="120" t="s">
        <v>5974</v>
      </c>
      <c r="C1831" s="247" t="s">
        <v>6057</v>
      </c>
      <c r="D1831" s="114" t="s">
        <v>3823</v>
      </c>
      <c r="E1831" s="247" t="s">
        <v>6058</v>
      </c>
      <c r="F1831" s="103" t="s">
        <v>6065</v>
      </c>
      <c r="G1831" s="110" t="s">
        <v>62</v>
      </c>
      <c r="H1831" s="103">
        <v>0</v>
      </c>
      <c r="I1831" s="110" t="s">
        <v>13</v>
      </c>
      <c r="J1831" s="110" t="s">
        <v>132</v>
      </c>
      <c r="K1831" s="127" t="s">
        <v>475</v>
      </c>
      <c r="L1831" s="110" t="s">
        <v>132</v>
      </c>
      <c r="M1831" s="110" t="s">
        <v>54</v>
      </c>
      <c r="N1831" s="110" t="s">
        <v>6035</v>
      </c>
      <c r="O1831" s="110" t="s">
        <v>1946</v>
      </c>
      <c r="P1831" s="127">
        <v>796</v>
      </c>
      <c r="Q1831" s="110" t="s">
        <v>57</v>
      </c>
      <c r="R1831" s="139">
        <v>70</v>
      </c>
      <c r="S1831" s="379">
        <v>920</v>
      </c>
      <c r="T1831" s="107">
        <f t="shared" si="174"/>
        <v>64400</v>
      </c>
      <c r="U1831" s="107">
        <f t="shared" si="175"/>
        <v>72128</v>
      </c>
      <c r="V1831" s="110"/>
      <c r="W1831" s="127">
        <v>2016</v>
      </c>
      <c r="X1831" s="110"/>
    </row>
    <row r="1832" spans="1:92" s="27" customFormat="1" ht="50.1" customHeight="1">
      <c r="A1832" s="118" t="s">
        <v>6066</v>
      </c>
      <c r="B1832" s="120" t="s">
        <v>5974</v>
      </c>
      <c r="C1832" s="247" t="s">
        <v>6057</v>
      </c>
      <c r="D1832" s="114" t="s">
        <v>3823</v>
      </c>
      <c r="E1832" s="381" t="s">
        <v>6058</v>
      </c>
      <c r="F1832" s="103" t="s">
        <v>6067</v>
      </c>
      <c r="G1832" s="110" t="s">
        <v>62</v>
      </c>
      <c r="H1832" s="103">
        <v>0</v>
      </c>
      <c r="I1832" s="110" t="s">
        <v>13</v>
      </c>
      <c r="J1832" s="110" t="s">
        <v>132</v>
      </c>
      <c r="K1832" s="127" t="s">
        <v>475</v>
      </c>
      <c r="L1832" s="110" t="s">
        <v>132</v>
      </c>
      <c r="M1832" s="110" t="s">
        <v>54</v>
      </c>
      <c r="N1832" s="110" t="s">
        <v>6035</v>
      </c>
      <c r="O1832" s="110" t="s">
        <v>1946</v>
      </c>
      <c r="P1832" s="127">
        <v>796</v>
      </c>
      <c r="Q1832" s="110" t="s">
        <v>57</v>
      </c>
      <c r="R1832" s="144">
        <v>25</v>
      </c>
      <c r="S1832" s="379">
        <v>3800</v>
      </c>
      <c r="T1832" s="107">
        <f t="shared" si="174"/>
        <v>95000</v>
      </c>
      <c r="U1832" s="107">
        <f t="shared" si="175"/>
        <v>106400.00000000001</v>
      </c>
      <c r="V1832" s="110"/>
      <c r="W1832" s="127">
        <v>2016</v>
      </c>
      <c r="X1832" s="110"/>
    </row>
    <row r="1833" spans="1:92" s="27" customFormat="1" ht="50.1" customHeight="1">
      <c r="A1833" s="118" t="s">
        <v>6068</v>
      </c>
      <c r="B1833" s="120" t="s">
        <v>5974</v>
      </c>
      <c r="C1833" s="247" t="s">
        <v>6057</v>
      </c>
      <c r="D1833" s="114" t="s">
        <v>3823</v>
      </c>
      <c r="E1833" s="247" t="s">
        <v>6058</v>
      </c>
      <c r="F1833" s="311" t="s">
        <v>6069</v>
      </c>
      <c r="G1833" s="110" t="s">
        <v>62</v>
      </c>
      <c r="H1833" s="103">
        <v>0</v>
      </c>
      <c r="I1833" s="110" t="s">
        <v>13</v>
      </c>
      <c r="J1833" s="110" t="s">
        <v>132</v>
      </c>
      <c r="K1833" s="127" t="s">
        <v>475</v>
      </c>
      <c r="L1833" s="110" t="s">
        <v>132</v>
      </c>
      <c r="M1833" s="110" t="s">
        <v>54</v>
      </c>
      <c r="N1833" s="110" t="s">
        <v>6035</v>
      </c>
      <c r="O1833" s="110" t="s">
        <v>1946</v>
      </c>
      <c r="P1833" s="127">
        <v>796</v>
      </c>
      <c r="Q1833" s="110" t="s">
        <v>57</v>
      </c>
      <c r="R1833" s="144">
        <v>20</v>
      </c>
      <c r="S1833" s="106">
        <v>3700</v>
      </c>
      <c r="T1833" s="107">
        <f t="shared" si="174"/>
        <v>74000</v>
      </c>
      <c r="U1833" s="107">
        <f t="shared" si="175"/>
        <v>82880.000000000015</v>
      </c>
      <c r="V1833" s="110"/>
      <c r="W1833" s="127">
        <v>2016</v>
      </c>
      <c r="X1833" s="110"/>
    </row>
    <row r="1834" spans="1:92" s="27" customFormat="1" ht="50.1" customHeight="1">
      <c r="A1834" s="118" t="s">
        <v>6070</v>
      </c>
      <c r="B1834" s="120" t="s">
        <v>5974</v>
      </c>
      <c r="C1834" s="247" t="s">
        <v>6057</v>
      </c>
      <c r="D1834" s="114" t="s">
        <v>3823</v>
      </c>
      <c r="E1834" s="247" t="s">
        <v>6058</v>
      </c>
      <c r="F1834" s="311" t="s">
        <v>6071</v>
      </c>
      <c r="G1834" s="110" t="s">
        <v>62</v>
      </c>
      <c r="H1834" s="103">
        <v>0</v>
      </c>
      <c r="I1834" s="110" t="s">
        <v>13</v>
      </c>
      <c r="J1834" s="110" t="s">
        <v>132</v>
      </c>
      <c r="K1834" s="127" t="s">
        <v>475</v>
      </c>
      <c r="L1834" s="110" t="s">
        <v>132</v>
      </c>
      <c r="M1834" s="110" t="s">
        <v>54</v>
      </c>
      <c r="N1834" s="110" t="s">
        <v>6035</v>
      </c>
      <c r="O1834" s="110" t="s">
        <v>1946</v>
      </c>
      <c r="P1834" s="127">
        <v>796</v>
      </c>
      <c r="Q1834" s="110" t="s">
        <v>57</v>
      </c>
      <c r="R1834" s="144">
        <v>20</v>
      </c>
      <c r="S1834" s="380">
        <v>5440</v>
      </c>
      <c r="T1834" s="107">
        <f t="shared" si="174"/>
        <v>108800</v>
      </c>
      <c r="U1834" s="107">
        <f t="shared" si="175"/>
        <v>121856.00000000001</v>
      </c>
      <c r="V1834" s="110"/>
      <c r="W1834" s="127">
        <v>2016</v>
      </c>
      <c r="X1834" s="110"/>
    </row>
    <row r="1835" spans="1:92" s="27" customFormat="1" ht="50.1" customHeight="1">
      <c r="A1835" s="118" t="s">
        <v>6072</v>
      </c>
      <c r="B1835" s="120" t="s">
        <v>5974</v>
      </c>
      <c r="C1835" s="247" t="s">
        <v>6057</v>
      </c>
      <c r="D1835" s="114" t="s">
        <v>3823</v>
      </c>
      <c r="E1835" s="247" t="s">
        <v>6058</v>
      </c>
      <c r="F1835" s="311" t="s">
        <v>6073</v>
      </c>
      <c r="G1835" s="110" t="s">
        <v>62</v>
      </c>
      <c r="H1835" s="103">
        <v>0</v>
      </c>
      <c r="I1835" s="110" t="s">
        <v>13</v>
      </c>
      <c r="J1835" s="110" t="s">
        <v>132</v>
      </c>
      <c r="K1835" s="127" t="s">
        <v>475</v>
      </c>
      <c r="L1835" s="110" t="s">
        <v>132</v>
      </c>
      <c r="M1835" s="110" t="s">
        <v>54</v>
      </c>
      <c r="N1835" s="110" t="s">
        <v>6035</v>
      </c>
      <c r="O1835" s="110" t="s">
        <v>1946</v>
      </c>
      <c r="P1835" s="127">
        <v>796</v>
      </c>
      <c r="Q1835" s="110" t="s">
        <v>57</v>
      </c>
      <c r="R1835" s="139">
        <v>10</v>
      </c>
      <c r="S1835" s="106">
        <v>6600</v>
      </c>
      <c r="T1835" s="107">
        <f t="shared" si="174"/>
        <v>66000</v>
      </c>
      <c r="U1835" s="107">
        <f t="shared" si="175"/>
        <v>73920</v>
      </c>
      <c r="V1835" s="110"/>
      <c r="W1835" s="127">
        <v>2016</v>
      </c>
      <c r="X1835" s="110"/>
    </row>
    <row r="1836" spans="1:92" s="29" customFormat="1" ht="50.1" customHeight="1">
      <c r="A1836" s="118" t="s">
        <v>6074</v>
      </c>
      <c r="B1836" s="120" t="s">
        <v>5974</v>
      </c>
      <c r="C1836" s="247" t="s">
        <v>6057</v>
      </c>
      <c r="D1836" s="114" t="s">
        <v>3823</v>
      </c>
      <c r="E1836" s="381" t="s">
        <v>6058</v>
      </c>
      <c r="F1836" s="103" t="s">
        <v>6075</v>
      </c>
      <c r="G1836" s="110" t="s">
        <v>62</v>
      </c>
      <c r="H1836" s="103">
        <v>0</v>
      </c>
      <c r="I1836" s="110" t="s">
        <v>13</v>
      </c>
      <c r="J1836" s="110" t="s">
        <v>132</v>
      </c>
      <c r="K1836" s="127" t="s">
        <v>475</v>
      </c>
      <c r="L1836" s="110" t="s">
        <v>132</v>
      </c>
      <c r="M1836" s="110" t="s">
        <v>54</v>
      </c>
      <c r="N1836" s="110" t="s">
        <v>6035</v>
      </c>
      <c r="O1836" s="110" t="s">
        <v>1946</v>
      </c>
      <c r="P1836" s="127">
        <v>796</v>
      </c>
      <c r="Q1836" s="110" t="s">
        <v>57</v>
      </c>
      <c r="R1836" s="139">
        <v>10</v>
      </c>
      <c r="S1836" s="144">
        <v>6635</v>
      </c>
      <c r="T1836" s="107">
        <f t="shared" si="174"/>
        <v>66350</v>
      </c>
      <c r="U1836" s="107">
        <f t="shared" si="175"/>
        <v>74312</v>
      </c>
      <c r="V1836" s="110"/>
      <c r="W1836" s="127">
        <v>2016</v>
      </c>
      <c r="X1836" s="110"/>
      <c r="Y1836" s="27"/>
      <c r="Z1836" s="27"/>
      <c r="AA1836" s="27"/>
      <c r="AB1836" s="27"/>
      <c r="AC1836" s="27"/>
      <c r="AD1836" s="27"/>
      <c r="AE1836" s="27"/>
      <c r="AF1836" s="27"/>
      <c r="AG1836" s="27"/>
      <c r="AH1836" s="27"/>
      <c r="AI1836" s="27"/>
      <c r="AJ1836" s="27"/>
      <c r="AK1836" s="27"/>
      <c r="AL1836" s="27"/>
      <c r="AM1836" s="27"/>
      <c r="AN1836" s="27"/>
      <c r="AO1836" s="27"/>
      <c r="AP1836" s="27"/>
      <c r="AQ1836" s="27"/>
      <c r="AR1836" s="27"/>
      <c r="AS1836" s="27"/>
      <c r="AT1836" s="27"/>
      <c r="AU1836" s="27"/>
      <c r="AV1836" s="27"/>
      <c r="AW1836" s="27"/>
      <c r="AX1836" s="27"/>
      <c r="AY1836" s="27"/>
      <c r="AZ1836" s="27"/>
      <c r="BA1836" s="27"/>
      <c r="BB1836" s="27"/>
      <c r="BC1836" s="27"/>
      <c r="BD1836" s="27"/>
      <c r="BE1836" s="27"/>
      <c r="BF1836" s="27"/>
      <c r="BG1836" s="27"/>
      <c r="BH1836" s="27"/>
      <c r="BI1836" s="27"/>
      <c r="BJ1836" s="27"/>
      <c r="BK1836" s="27"/>
      <c r="BL1836" s="27"/>
      <c r="BM1836" s="27"/>
      <c r="BN1836" s="27"/>
      <c r="BO1836" s="27"/>
      <c r="BP1836" s="27"/>
      <c r="BQ1836" s="27"/>
      <c r="BR1836" s="27"/>
      <c r="BS1836" s="27"/>
      <c r="BT1836" s="27"/>
      <c r="BU1836" s="27"/>
      <c r="BV1836" s="27"/>
      <c r="BW1836" s="27"/>
      <c r="BX1836" s="27"/>
      <c r="BY1836" s="27"/>
      <c r="BZ1836" s="27"/>
      <c r="CA1836" s="27"/>
      <c r="CB1836" s="27"/>
      <c r="CC1836" s="27"/>
      <c r="CD1836" s="27"/>
      <c r="CE1836" s="27"/>
      <c r="CF1836" s="27"/>
      <c r="CG1836" s="27"/>
      <c r="CH1836" s="27"/>
      <c r="CI1836" s="27"/>
      <c r="CJ1836" s="27"/>
      <c r="CK1836" s="27"/>
      <c r="CL1836" s="27"/>
      <c r="CM1836" s="27"/>
      <c r="CN1836" s="27"/>
    </row>
    <row r="1837" spans="1:92" s="29" customFormat="1" ht="50.1" customHeight="1">
      <c r="A1837" s="118" t="s">
        <v>6076</v>
      </c>
      <c r="B1837" s="120" t="s">
        <v>5974</v>
      </c>
      <c r="C1837" s="247" t="s">
        <v>6077</v>
      </c>
      <c r="D1837" s="114" t="s">
        <v>3823</v>
      </c>
      <c r="E1837" s="247" t="s">
        <v>6078</v>
      </c>
      <c r="F1837" s="349" t="s">
        <v>6079</v>
      </c>
      <c r="G1837" s="255" t="s">
        <v>4</v>
      </c>
      <c r="H1837" s="110" t="s">
        <v>6080</v>
      </c>
      <c r="I1837" s="110" t="s">
        <v>13</v>
      </c>
      <c r="J1837" s="110" t="s">
        <v>132</v>
      </c>
      <c r="K1837" s="127" t="s">
        <v>475</v>
      </c>
      <c r="L1837" s="110" t="s">
        <v>132</v>
      </c>
      <c r="M1837" s="110" t="s">
        <v>54</v>
      </c>
      <c r="N1837" s="103" t="s">
        <v>6081</v>
      </c>
      <c r="O1837" s="110" t="s">
        <v>1946</v>
      </c>
      <c r="P1837" s="127">
        <v>796</v>
      </c>
      <c r="Q1837" s="110" t="s">
        <v>57</v>
      </c>
      <c r="R1837" s="139">
        <v>1000</v>
      </c>
      <c r="S1837" s="379">
        <v>636</v>
      </c>
      <c r="T1837" s="107">
        <f t="shared" si="174"/>
        <v>636000</v>
      </c>
      <c r="U1837" s="107">
        <f t="shared" si="175"/>
        <v>712320.00000000012</v>
      </c>
      <c r="V1837" s="110" t="s">
        <v>777</v>
      </c>
      <c r="W1837" s="127">
        <v>2016</v>
      </c>
      <c r="X1837" s="110"/>
      <c r="Y1837" s="27"/>
      <c r="Z1837" s="27"/>
      <c r="AA1837" s="27"/>
      <c r="AB1837" s="27"/>
      <c r="AC1837" s="27"/>
      <c r="AD1837" s="27"/>
      <c r="AE1837" s="27"/>
      <c r="AF1837" s="27"/>
      <c r="AG1837" s="27"/>
      <c r="AH1837" s="27"/>
      <c r="AI1837" s="27"/>
      <c r="AJ1837" s="27"/>
      <c r="AK1837" s="27"/>
      <c r="AL1837" s="27"/>
      <c r="AM1837" s="27"/>
      <c r="AN1837" s="27"/>
      <c r="AO1837" s="27"/>
      <c r="AP1837" s="27"/>
      <c r="AQ1837" s="27"/>
    </row>
    <row r="1838" spans="1:92" s="29" customFormat="1" ht="50.1" customHeight="1">
      <c r="A1838" s="118" t="s">
        <v>6082</v>
      </c>
      <c r="B1838" s="120" t="s">
        <v>5974</v>
      </c>
      <c r="C1838" s="143" t="s">
        <v>6083</v>
      </c>
      <c r="D1838" s="114" t="s">
        <v>3823</v>
      </c>
      <c r="E1838" s="143" t="s">
        <v>6084</v>
      </c>
      <c r="F1838" s="311" t="s">
        <v>6085</v>
      </c>
      <c r="G1838" s="255" t="s">
        <v>62</v>
      </c>
      <c r="H1838" s="139">
        <v>0</v>
      </c>
      <c r="I1838" s="110" t="s">
        <v>13</v>
      </c>
      <c r="J1838" s="110" t="s">
        <v>132</v>
      </c>
      <c r="K1838" s="127" t="s">
        <v>6003</v>
      </c>
      <c r="L1838" s="110" t="s">
        <v>132</v>
      </c>
      <c r="M1838" s="110" t="s">
        <v>54</v>
      </c>
      <c r="N1838" s="103" t="s">
        <v>6086</v>
      </c>
      <c r="O1838" s="110" t="s">
        <v>1946</v>
      </c>
      <c r="P1838" s="127">
        <v>796</v>
      </c>
      <c r="Q1838" s="110" t="s">
        <v>57</v>
      </c>
      <c r="R1838" s="128">
        <v>15</v>
      </c>
      <c r="S1838" s="382">
        <v>6955</v>
      </c>
      <c r="T1838" s="107">
        <f t="shared" si="174"/>
        <v>104325</v>
      </c>
      <c r="U1838" s="107">
        <f t="shared" si="175"/>
        <v>116844.00000000001</v>
      </c>
      <c r="V1838" s="110"/>
      <c r="W1838" s="127">
        <v>2016</v>
      </c>
      <c r="X1838" s="110"/>
      <c r="Y1838" s="27"/>
      <c r="Z1838" s="27"/>
      <c r="AA1838" s="27"/>
      <c r="AB1838" s="27"/>
      <c r="AC1838" s="27"/>
      <c r="AD1838" s="27"/>
      <c r="AE1838" s="27"/>
      <c r="AF1838" s="27"/>
      <c r="AG1838" s="27"/>
      <c r="AH1838" s="27"/>
      <c r="AI1838" s="27"/>
      <c r="AJ1838" s="27"/>
      <c r="AK1838" s="27"/>
      <c r="AL1838" s="27"/>
      <c r="AM1838" s="27"/>
      <c r="AN1838" s="27"/>
      <c r="AO1838" s="27"/>
      <c r="AP1838" s="27"/>
      <c r="AQ1838" s="27"/>
    </row>
    <row r="1839" spans="1:92" s="29" customFormat="1" ht="50.1" customHeight="1">
      <c r="A1839" s="118" t="s">
        <v>6087</v>
      </c>
      <c r="B1839" s="120" t="s">
        <v>5974</v>
      </c>
      <c r="C1839" s="143" t="s">
        <v>6083</v>
      </c>
      <c r="D1839" s="114" t="s">
        <v>3823</v>
      </c>
      <c r="E1839" s="143" t="s">
        <v>6084</v>
      </c>
      <c r="F1839" s="311" t="s">
        <v>6088</v>
      </c>
      <c r="G1839" s="255" t="s">
        <v>62</v>
      </c>
      <c r="H1839" s="139">
        <v>0</v>
      </c>
      <c r="I1839" s="110" t="s">
        <v>13</v>
      </c>
      <c r="J1839" s="110" t="s">
        <v>132</v>
      </c>
      <c r="K1839" s="127" t="s">
        <v>6003</v>
      </c>
      <c r="L1839" s="110" t="s">
        <v>132</v>
      </c>
      <c r="M1839" s="110" t="s">
        <v>54</v>
      </c>
      <c r="N1839" s="103" t="s">
        <v>6086</v>
      </c>
      <c r="O1839" s="110" t="s">
        <v>1946</v>
      </c>
      <c r="P1839" s="127">
        <v>796</v>
      </c>
      <c r="Q1839" s="110" t="s">
        <v>57</v>
      </c>
      <c r="R1839" s="128">
        <v>15</v>
      </c>
      <c r="S1839" s="198">
        <v>9416</v>
      </c>
      <c r="T1839" s="107">
        <f t="shared" si="174"/>
        <v>141240</v>
      </c>
      <c r="U1839" s="107">
        <f t="shared" si="175"/>
        <v>158188.80000000002</v>
      </c>
      <c r="V1839" s="110"/>
      <c r="W1839" s="127">
        <v>2016</v>
      </c>
      <c r="X1839" s="110"/>
      <c r="Y1839" s="27"/>
      <c r="Z1839" s="27"/>
      <c r="AA1839" s="27"/>
      <c r="AB1839" s="27"/>
      <c r="AC1839" s="27"/>
      <c r="AD1839" s="27"/>
      <c r="AE1839" s="27"/>
      <c r="AF1839" s="27"/>
      <c r="AG1839" s="27"/>
      <c r="AH1839" s="27"/>
      <c r="AI1839" s="27"/>
      <c r="AJ1839" s="27"/>
      <c r="AK1839" s="27"/>
      <c r="AL1839" s="27"/>
      <c r="AM1839" s="27"/>
      <c r="AN1839" s="27"/>
      <c r="AO1839" s="27"/>
      <c r="AP1839" s="27"/>
      <c r="AQ1839" s="27"/>
    </row>
    <row r="1840" spans="1:92" s="29" customFormat="1" ht="50.1" customHeight="1">
      <c r="A1840" s="118" t="s">
        <v>6089</v>
      </c>
      <c r="B1840" s="120" t="s">
        <v>5974</v>
      </c>
      <c r="C1840" s="143" t="s">
        <v>6090</v>
      </c>
      <c r="D1840" s="114" t="s">
        <v>3823</v>
      </c>
      <c r="E1840" s="143" t="s">
        <v>6091</v>
      </c>
      <c r="F1840" s="311" t="s">
        <v>6092</v>
      </c>
      <c r="G1840" s="255" t="s">
        <v>62</v>
      </c>
      <c r="H1840" s="139">
        <v>0</v>
      </c>
      <c r="I1840" s="110" t="s">
        <v>13</v>
      </c>
      <c r="J1840" s="110" t="s">
        <v>132</v>
      </c>
      <c r="K1840" s="127" t="s">
        <v>6003</v>
      </c>
      <c r="L1840" s="110" t="s">
        <v>132</v>
      </c>
      <c r="M1840" s="110" t="s">
        <v>54</v>
      </c>
      <c r="N1840" s="103" t="s">
        <v>6086</v>
      </c>
      <c r="O1840" s="110" t="s">
        <v>1946</v>
      </c>
      <c r="P1840" s="127">
        <v>796</v>
      </c>
      <c r="Q1840" s="110" t="s">
        <v>57</v>
      </c>
      <c r="R1840" s="139">
        <v>15</v>
      </c>
      <c r="S1840" s="198">
        <v>14980</v>
      </c>
      <c r="T1840" s="107">
        <f t="shared" si="174"/>
        <v>224700</v>
      </c>
      <c r="U1840" s="107">
        <f t="shared" si="175"/>
        <v>251664.00000000003</v>
      </c>
      <c r="V1840" s="110"/>
      <c r="W1840" s="127">
        <v>2016</v>
      </c>
      <c r="X1840" s="110"/>
      <c r="Y1840" s="27"/>
      <c r="Z1840" s="27"/>
      <c r="AA1840" s="27"/>
      <c r="AB1840" s="27"/>
      <c r="AC1840" s="27"/>
      <c r="AD1840" s="27"/>
      <c r="AE1840" s="27"/>
      <c r="AF1840" s="27"/>
      <c r="AG1840" s="27"/>
      <c r="AH1840" s="27"/>
      <c r="AI1840" s="27"/>
      <c r="AJ1840" s="27"/>
      <c r="AK1840" s="27"/>
      <c r="AL1840" s="27"/>
      <c r="AM1840" s="27"/>
      <c r="AN1840" s="27"/>
      <c r="AO1840" s="27"/>
      <c r="AP1840" s="27"/>
      <c r="AQ1840" s="27"/>
    </row>
    <row r="1841" spans="1:92" s="29" customFormat="1" ht="50.1" customHeight="1">
      <c r="A1841" s="118" t="s">
        <v>6093</v>
      </c>
      <c r="B1841" s="120" t="s">
        <v>5974</v>
      </c>
      <c r="C1841" s="143" t="s">
        <v>6090</v>
      </c>
      <c r="D1841" s="114" t="s">
        <v>3823</v>
      </c>
      <c r="E1841" s="143" t="s">
        <v>6091</v>
      </c>
      <c r="F1841" s="311" t="s">
        <v>6094</v>
      </c>
      <c r="G1841" s="255" t="s">
        <v>62</v>
      </c>
      <c r="H1841" s="139">
        <v>0</v>
      </c>
      <c r="I1841" s="110" t="s">
        <v>13</v>
      </c>
      <c r="J1841" s="110" t="s">
        <v>132</v>
      </c>
      <c r="K1841" s="127" t="s">
        <v>6003</v>
      </c>
      <c r="L1841" s="110" t="s">
        <v>132</v>
      </c>
      <c r="M1841" s="110" t="s">
        <v>54</v>
      </c>
      <c r="N1841" s="103" t="s">
        <v>6086</v>
      </c>
      <c r="O1841" s="110" t="s">
        <v>1946</v>
      </c>
      <c r="P1841" s="127">
        <v>796</v>
      </c>
      <c r="Q1841" s="110" t="s">
        <v>57</v>
      </c>
      <c r="R1841" s="139">
        <v>10</v>
      </c>
      <c r="S1841" s="198">
        <v>13972</v>
      </c>
      <c r="T1841" s="107">
        <f t="shared" si="174"/>
        <v>139720</v>
      </c>
      <c r="U1841" s="107">
        <f t="shared" si="175"/>
        <v>156486.40000000002</v>
      </c>
      <c r="V1841" s="110"/>
      <c r="W1841" s="127">
        <v>2016</v>
      </c>
      <c r="X1841" s="110"/>
      <c r="Y1841" s="27"/>
      <c r="Z1841" s="27"/>
      <c r="AA1841" s="27"/>
      <c r="AB1841" s="27"/>
      <c r="AC1841" s="27"/>
      <c r="AD1841" s="27"/>
      <c r="AE1841" s="27"/>
      <c r="AF1841" s="27"/>
      <c r="AG1841" s="27"/>
      <c r="AH1841" s="27"/>
      <c r="AI1841" s="27"/>
      <c r="AJ1841" s="27"/>
      <c r="AK1841" s="27"/>
      <c r="AL1841" s="27"/>
      <c r="AM1841" s="27"/>
      <c r="AN1841" s="27"/>
      <c r="AO1841" s="27"/>
      <c r="AP1841" s="27"/>
      <c r="AQ1841" s="27"/>
    </row>
    <row r="1842" spans="1:92" s="29" customFormat="1" ht="50.1" customHeight="1">
      <c r="A1842" s="118" t="s">
        <v>6095</v>
      </c>
      <c r="B1842" s="120" t="s">
        <v>5974</v>
      </c>
      <c r="C1842" s="143" t="s">
        <v>6096</v>
      </c>
      <c r="D1842" s="114" t="s">
        <v>3823</v>
      </c>
      <c r="E1842" s="143" t="s">
        <v>6097</v>
      </c>
      <c r="F1842" s="311" t="s">
        <v>6098</v>
      </c>
      <c r="G1842" s="255" t="s">
        <v>62</v>
      </c>
      <c r="H1842" s="139">
        <v>0</v>
      </c>
      <c r="I1842" s="110" t="s">
        <v>13</v>
      </c>
      <c r="J1842" s="110" t="s">
        <v>132</v>
      </c>
      <c r="K1842" s="127" t="s">
        <v>6003</v>
      </c>
      <c r="L1842" s="110" t="s">
        <v>132</v>
      </c>
      <c r="M1842" s="110" t="s">
        <v>54</v>
      </c>
      <c r="N1842" s="103" t="s">
        <v>6086</v>
      </c>
      <c r="O1842" s="110" t="s">
        <v>1946</v>
      </c>
      <c r="P1842" s="127">
        <v>796</v>
      </c>
      <c r="Q1842" s="110" t="s">
        <v>57</v>
      </c>
      <c r="R1842" s="139">
        <v>15</v>
      </c>
      <c r="S1842" s="198">
        <v>4414</v>
      </c>
      <c r="T1842" s="107">
        <f t="shared" si="174"/>
        <v>66210</v>
      </c>
      <c r="U1842" s="107">
        <f t="shared" si="175"/>
        <v>74155.200000000012</v>
      </c>
      <c r="V1842" s="110"/>
      <c r="W1842" s="127">
        <v>2016</v>
      </c>
      <c r="X1842" s="110"/>
      <c r="Y1842" s="27"/>
      <c r="Z1842" s="27"/>
      <c r="AA1842" s="27"/>
      <c r="AB1842" s="27"/>
      <c r="AC1842" s="27"/>
      <c r="AD1842" s="27"/>
      <c r="AE1842" s="27"/>
      <c r="AF1842" s="27"/>
      <c r="AG1842" s="27"/>
      <c r="AH1842" s="27"/>
      <c r="AI1842" s="27"/>
      <c r="AJ1842" s="27"/>
      <c r="AK1842" s="27"/>
      <c r="AL1842" s="27"/>
      <c r="AM1842" s="27"/>
      <c r="AN1842" s="27"/>
      <c r="AO1842" s="27"/>
      <c r="AP1842" s="27"/>
      <c r="AQ1842" s="27"/>
    </row>
    <row r="1843" spans="1:92" s="29" customFormat="1" ht="50.1" customHeight="1">
      <c r="A1843" s="118" t="s">
        <v>6099</v>
      </c>
      <c r="B1843" s="120" t="s">
        <v>5974</v>
      </c>
      <c r="C1843" s="143" t="s">
        <v>6096</v>
      </c>
      <c r="D1843" s="114" t="s">
        <v>3823</v>
      </c>
      <c r="E1843" s="143" t="s">
        <v>6097</v>
      </c>
      <c r="F1843" s="311" t="s">
        <v>6100</v>
      </c>
      <c r="G1843" s="255" t="s">
        <v>62</v>
      </c>
      <c r="H1843" s="139">
        <v>0</v>
      </c>
      <c r="I1843" s="110" t="s">
        <v>13</v>
      </c>
      <c r="J1843" s="110" t="s">
        <v>132</v>
      </c>
      <c r="K1843" s="127" t="s">
        <v>6003</v>
      </c>
      <c r="L1843" s="110" t="s">
        <v>132</v>
      </c>
      <c r="M1843" s="110" t="s">
        <v>54</v>
      </c>
      <c r="N1843" s="103" t="s">
        <v>6086</v>
      </c>
      <c r="O1843" s="110" t="s">
        <v>1946</v>
      </c>
      <c r="P1843" s="127">
        <v>796</v>
      </c>
      <c r="Q1843" s="110" t="s">
        <v>57</v>
      </c>
      <c r="R1843" s="139">
        <v>15</v>
      </c>
      <c r="S1843" s="198">
        <v>6489</v>
      </c>
      <c r="T1843" s="107">
        <f t="shared" si="174"/>
        <v>97335</v>
      </c>
      <c r="U1843" s="107">
        <f t="shared" si="175"/>
        <v>109015.20000000001</v>
      </c>
      <c r="V1843" s="110"/>
      <c r="W1843" s="127">
        <v>2016</v>
      </c>
      <c r="X1843" s="110"/>
      <c r="Y1843" s="27"/>
      <c r="Z1843" s="27"/>
      <c r="AA1843" s="27"/>
      <c r="AB1843" s="27"/>
      <c r="AC1843" s="27"/>
      <c r="AD1843" s="27"/>
      <c r="AE1843" s="27"/>
      <c r="AF1843" s="27"/>
      <c r="AG1843" s="27"/>
      <c r="AH1843" s="27"/>
      <c r="AI1843" s="27"/>
      <c r="AJ1843" s="27"/>
      <c r="AK1843" s="27"/>
      <c r="AL1843" s="27"/>
      <c r="AM1843" s="27"/>
      <c r="AN1843" s="27"/>
      <c r="AO1843" s="27"/>
      <c r="AP1843" s="27"/>
      <c r="AQ1843" s="27"/>
    </row>
    <row r="1844" spans="1:92" s="29" customFormat="1" ht="50.1" customHeight="1">
      <c r="A1844" s="118" t="s">
        <v>6101</v>
      </c>
      <c r="B1844" s="120" t="s">
        <v>5974</v>
      </c>
      <c r="C1844" s="143" t="s">
        <v>6102</v>
      </c>
      <c r="D1844" s="114" t="s">
        <v>3823</v>
      </c>
      <c r="E1844" s="143" t="s">
        <v>6103</v>
      </c>
      <c r="F1844" s="383" t="s">
        <v>6104</v>
      </c>
      <c r="G1844" s="255" t="s">
        <v>62</v>
      </c>
      <c r="H1844" s="139">
        <v>0</v>
      </c>
      <c r="I1844" s="110" t="s">
        <v>13</v>
      </c>
      <c r="J1844" s="110" t="s">
        <v>132</v>
      </c>
      <c r="K1844" s="127" t="s">
        <v>6003</v>
      </c>
      <c r="L1844" s="110" t="s">
        <v>132</v>
      </c>
      <c r="M1844" s="110" t="s">
        <v>54</v>
      </c>
      <c r="N1844" s="103" t="s">
        <v>6086</v>
      </c>
      <c r="O1844" s="110" t="s">
        <v>1946</v>
      </c>
      <c r="P1844" s="127">
        <v>796</v>
      </c>
      <c r="Q1844" s="110" t="s">
        <v>57</v>
      </c>
      <c r="R1844" s="139">
        <v>15</v>
      </c>
      <c r="S1844" s="198">
        <v>2615</v>
      </c>
      <c r="T1844" s="107">
        <f t="shared" si="174"/>
        <v>39225</v>
      </c>
      <c r="U1844" s="107">
        <f t="shared" si="175"/>
        <v>43932.000000000007</v>
      </c>
      <c r="V1844" s="110"/>
      <c r="W1844" s="127">
        <v>2016</v>
      </c>
      <c r="X1844" s="110"/>
      <c r="Y1844" s="27"/>
      <c r="Z1844" s="27"/>
      <c r="AA1844" s="27"/>
      <c r="AB1844" s="27"/>
      <c r="AC1844" s="27"/>
      <c r="AD1844" s="27"/>
      <c r="AE1844" s="27"/>
      <c r="AF1844" s="27"/>
      <c r="AG1844" s="27"/>
      <c r="AH1844" s="27"/>
      <c r="AI1844" s="27"/>
      <c r="AJ1844" s="27"/>
      <c r="AK1844" s="27"/>
      <c r="AL1844" s="27"/>
      <c r="AM1844" s="27"/>
      <c r="AN1844" s="27"/>
      <c r="AO1844" s="27"/>
      <c r="AP1844" s="27"/>
      <c r="AQ1844" s="27"/>
    </row>
    <row r="1845" spans="1:92" s="28" customFormat="1" ht="50.1" customHeight="1">
      <c r="A1845" s="118" t="s">
        <v>6105</v>
      </c>
      <c r="B1845" s="120" t="s">
        <v>5974</v>
      </c>
      <c r="C1845" s="378" t="s">
        <v>6096</v>
      </c>
      <c r="D1845" s="114" t="s">
        <v>3823</v>
      </c>
      <c r="E1845" s="143" t="s">
        <v>6097</v>
      </c>
      <c r="F1845" s="384" t="s">
        <v>6106</v>
      </c>
      <c r="G1845" s="255" t="s">
        <v>62</v>
      </c>
      <c r="H1845" s="139">
        <v>0</v>
      </c>
      <c r="I1845" s="110" t="s">
        <v>13</v>
      </c>
      <c r="J1845" s="110" t="s">
        <v>132</v>
      </c>
      <c r="K1845" s="127" t="s">
        <v>6003</v>
      </c>
      <c r="L1845" s="110" t="s">
        <v>132</v>
      </c>
      <c r="M1845" s="110" t="s">
        <v>54</v>
      </c>
      <c r="N1845" s="103" t="s">
        <v>6086</v>
      </c>
      <c r="O1845" s="110" t="s">
        <v>1946</v>
      </c>
      <c r="P1845" s="127">
        <v>796</v>
      </c>
      <c r="Q1845" s="110" t="s">
        <v>57</v>
      </c>
      <c r="R1845" s="139">
        <v>10</v>
      </c>
      <c r="S1845" s="198">
        <v>4815</v>
      </c>
      <c r="T1845" s="107">
        <f t="shared" si="174"/>
        <v>48150</v>
      </c>
      <c r="U1845" s="107">
        <f t="shared" si="175"/>
        <v>53928.000000000007</v>
      </c>
      <c r="V1845" s="110"/>
      <c r="W1845" s="127">
        <v>2016</v>
      </c>
      <c r="X1845" s="110"/>
      <c r="Y1845" s="27"/>
      <c r="Z1845" s="27"/>
      <c r="AA1845" s="27"/>
      <c r="AB1845" s="27"/>
      <c r="AC1845" s="27"/>
      <c r="AD1845" s="27"/>
      <c r="AE1845" s="27"/>
      <c r="AF1845" s="27"/>
      <c r="AG1845" s="27"/>
      <c r="AH1845" s="27"/>
      <c r="AI1845" s="27"/>
      <c r="AJ1845" s="27"/>
      <c r="AK1845" s="27"/>
      <c r="AL1845" s="27"/>
      <c r="AM1845" s="27"/>
      <c r="AN1845" s="27"/>
      <c r="AO1845" s="27"/>
      <c r="AP1845" s="27"/>
      <c r="AQ1845" s="27"/>
      <c r="AR1845" s="29"/>
      <c r="AS1845" s="29"/>
      <c r="AT1845" s="29"/>
      <c r="AU1845" s="29"/>
      <c r="AV1845" s="29"/>
      <c r="AW1845" s="29"/>
      <c r="AX1845" s="29"/>
      <c r="AY1845" s="29"/>
      <c r="AZ1845" s="29"/>
      <c r="BA1845" s="29"/>
      <c r="BB1845" s="29"/>
      <c r="BC1845" s="29"/>
      <c r="BD1845" s="29"/>
      <c r="BE1845" s="29"/>
      <c r="BF1845" s="29"/>
      <c r="BG1845" s="29"/>
      <c r="BH1845" s="29"/>
      <c r="BI1845" s="29"/>
      <c r="BJ1845" s="29"/>
      <c r="BK1845" s="29"/>
      <c r="BL1845" s="29"/>
      <c r="BM1845" s="29"/>
      <c r="BN1845" s="29"/>
      <c r="BO1845" s="29"/>
      <c r="BP1845" s="29"/>
      <c r="BQ1845" s="29"/>
      <c r="BR1845" s="29"/>
      <c r="BS1845" s="29"/>
      <c r="BT1845" s="29"/>
      <c r="BU1845" s="29"/>
      <c r="BV1845" s="29"/>
      <c r="BW1845" s="29"/>
      <c r="BX1845" s="29"/>
      <c r="BY1845" s="29"/>
      <c r="BZ1845" s="29"/>
      <c r="CA1845" s="29"/>
      <c r="CB1845" s="29"/>
      <c r="CC1845" s="29"/>
      <c r="CD1845" s="29"/>
      <c r="CE1845" s="29"/>
      <c r="CF1845" s="29"/>
      <c r="CG1845" s="29"/>
      <c r="CH1845" s="29"/>
      <c r="CI1845" s="29"/>
      <c r="CJ1845" s="29"/>
      <c r="CK1845" s="29"/>
      <c r="CL1845" s="29"/>
      <c r="CM1845" s="29"/>
      <c r="CN1845" s="29"/>
    </row>
    <row r="1846" spans="1:92" s="31" customFormat="1" ht="50.1" customHeight="1">
      <c r="A1846" s="118" t="s">
        <v>6107</v>
      </c>
      <c r="B1846" s="120" t="s">
        <v>5974</v>
      </c>
      <c r="C1846" s="143" t="s">
        <v>6108</v>
      </c>
      <c r="D1846" s="103" t="s">
        <v>6109</v>
      </c>
      <c r="E1846" s="143" t="s">
        <v>6110</v>
      </c>
      <c r="F1846" s="103"/>
      <c r="G1846" s="103" t="s">
        <v>4</v>
      </c>
      <c r="H1846" s="139">
        <v>0</v>
      </c>
      <c r="I1846" s="118">
        <v>590000000</v>
      </c>
      <c r="J1846" s="127" t="s">
        <v>5</v>
      </c>
      <c r="K1846" s="129" t="s">
        <v>6111</v>
      </c>
      <c r="L1846" s="103" t="s">
        <v>2688</v>
      </c>
      <c r="M1846" s="127" t="s">
        <v>54</v>
      </c>
      <c r="N1846" s="103" t="s">
        <v>3373</v>
      </c>
      <c r="O1846" s="130" t="s">
        <v>1946</v>
      </c>
      <c r="P1846" s="118">
        <v>796</v>
      </c>
      <c r="Q1846" s="118" t="s">
        <v>57</v>
      </c>
      <c r="R1846" s="139">
        <v>15</v>
      </c>
      <c r="S1846" s="144">
        <v>594</v>
      </c>
      <c r="T1846" s="107">
        <f t="shared" si="174"/>
        <v>8910</v>
      </c>
      <c r="U1846" s="107">
        <f t="shared" si="175"/>
        <v>9979.2000000000007</v>
      </c>
      <c r="V1846" s="127"/>
      <c r="W1846" s="103">
        <v>2016</v>
      </c>
      <c r="X1846" s="103"/>
      <c r="Y1846" s="23"/>
      <c r="Z1846" s="23"/>
      <c r="AA1846" s="23"/>
      <c r="AB1846" s="23"/>
      <c r="AC1846" s="23"/>
      <c r="AD1846" s="23"/>
      <c r="AE1846" s="23"/>
      <c r="AF1846" s="23"/>
      <c r="AG1846" s="23"/>
      <c r="AH1846" s="23"/>
      <c r="AI1846" s="23"/>
      <c r="AJ1846" s="23"/>
      <c r="AK1846" s="23"/>
      <c r="AL1846" s="23"/>
      <c r="AM1846" s="23"/>
      <c r="AN1846" s="23"/>
      <c r="AO1846" s="23"/>
      <c r="AP1846" s="23"/>
      <c r="AQ1846" s="23"/>
      <c r="AR1846" s="24"/>
      <c r="AS1846" s="24"/>
      <c r="AT1846" s="24"/>
      <c r="AU1846" s="24"/>
      <c r="AV1846" s="24"/>
      <c r="AW1846" s="24"/>
      <c r="AX1846" s="24"/>
      <c r="AY1846" s="24"/>
      <c r="AZ1846" s="24"/>
      <c r="BA1846" s="24"/>
      <c r="BB1846" s="24"/>
      <c r="BC1846" s="24"/>
      <c r="BD1846" s="24"/>
      <c r="BE1846" s="24"/>
      <c r="BF1846" s="24"/>
      <c r="BG1846" s="24"/>
      <c r="BH1846" s="24"/>
      <c r="BI1846" s="24"/>
      <c r="BJ1846" s="24"/>
      <c r="BK1846" s="24"/>
      <c r="BL1846" s="24"/>
      <c r="BM1846" s="24"/>
      <c r="BN1846" s="24"/>
      <c r="BO1846" s="24"/>
      <c r="BP1846" s="24"/>
      <c r="BQ1846" s="24"/>
      <c r="BR1846" s="24"/>
      <c r="BS1846" s="24"/>
      <c r="BT1846" s="24"/>
      <c r="BU1846" s="24"/>
      <c r="BV1846" s="24"/>
      <c r="BW1846" s="24"/>
      <c r="BX1846" s="24"/>
      <c r="BY1846" s="24"/>
      <c r="BZ1846" s="24"/>
      <c r="CA1846" s="24"/>
      <c r="CB1846" s="24"/>
      <c r="CC1846" s="24"/>
      <c r="CD1846" s="24"/>
      <c r="CE1846" s="24"/>
      <c r="CF1846" s="24"/>
      <c r="CG1846" s="24"/>
      <c r="CH1846" s="24"/>
      <c r="CI1846" s="24"/>
      <c r="CJ1846" s="28"/>
      <c r="CK1846" s="28"/>
      <c r="CL1846" s="28"/>
      <c r="CM1846" s="28"/>
      <c r="CN1846" s="28"/>
    </row>
    <row r="1847" spans="1:92" s="31" customFormat="1" ht="50.1" customHeight="1">
      <c r="A1847" s="118" t="s">
        <v>6112</v>
      </c>
      <c r="B1847" s="120" t="s">
        <v>5974</v>
      </c>
      <c r="C1847" s="247" t="s">
        <v>6113</v>
      </c>
      <c r="D1847" s="127" t="s">
        <v>6114</v>
      </c>
      <c r="E1847" s="247" t="s">
        <v>6115</v>
      </c>
      <c r="F1847" s="127" t="s">
        <v>6116</v>
      </c>
      <c r="G1847" s="103" t="s">
        <v>4</v>
      </c>
      <c r="H1847" s="110" t="s">
        <v>5861</v>
      </c>
      <c r="I1847" s="110" t="s">
        <v>13</v>
      </c>
      <c r="J1847" s="110" t="s">
        <v>132</v>
      </c>
      <c r="K1847" s="103" t="s">
        <v>6111</v>
      </c>
      <c r="L1847" s="110" t="s">
        <v>132</v>
      </c>
      <c r="M1847" s="110" t="s">
        <v>54</v>
      </c>
      <c r="N1847" s="103" t="s">
        <v>6117</v>
      </c>
      <c r="O1847" s="103" t="s">
        <v>6118</v>
      </c>
      <c r="P1847" s="118">
        <v>796</v>
      </c>
      <c r="Q1847" s="118" t="s">
        <v>57</v>
      </c>
      <c r="R1847" s="139">
        <v>57</v>
      </c>
      <c r="S1847" s="106">
        <v>200</v>
      </c>
      <c r="T1847" s="107">
        <f t="shared" si="174"/>
        <v>11400</v>
      </c>
      <c r="U1847" s="107">
        <f t="shared" si="175"/>
        <v>12768.000000000002</v>
      </c>
      <c r="V1847" s="110"/>
      <c r="W1847" s="103">
        <v>2016</v>
      </c>
      <c r="X1847" s="385"/>
      <c r="Y1847" s="23"/>
      <c r="Z1847" s="23"/>
      <c r="AA1847" s="23"/>
      <c r="AB1847" s="23"/>
      <c r="AC1847" s="23"/>
      <c r="AD1847" s="23"/>
      <c r="AE1847" s="23"/>
      <c r="AF1847" s="23"/>
      <c r="AG1847" s="23"/>
      <c r="AH1847" s="23"/>
      <c r="AI1847" s="23"/>
      <c r="AJ1847" s="23"/>
      <c r="AK1847" s="23"/>
      <c r="AL1847" s="23"/>
      <c r="AM1847" s="23"/>
      <c r="AN1847" s="23"/>
      <c r="AO1847" s="23"/>
      <c r="AP1847" s="23"/>
      <c r="AQ1847" s="23"/>
    </row>
    <row r="1848" spans="1:92" s="31" customFormat="1" ht="50.1" customHeight="1">
      <c r="A1848" s="118" t="s">
        <v>6119</v>
      </c>
      <c r="B1848" s="120" t="s">
        <v>5974</v>
      </c>
      <c r="C1848" s="247" t="s">
        <v>6113</v>
      </c>
      <c r="D1848" s="127" t="s">
        <v>6114</v>
      </c>
      <c r="E1848" s="247" t="s">
        <v>6115</v>
      </c>
      <c r="F1848" s="127" t="s">
        <v>6120</v>
      </c>
      <c r="G1848" s="103" t="s">
        <v>4</v>
      </c>
      <c r="H1848" s="110" t="s">
        <v>5861</v>
      </c>
      <c r="I1848" s="110" t="s">
        <v>13</v>
      </c>
      <c r="J1848" s="110" t="s">
        <v>132</v>
      </c>
      <c r="K1848" s="103" t="s">
        <v>6111</v>
      </c>
      <c r="L1848" s="110" t="s">
        <v>132</v>
      </c>
      <c r="M1848" s="110" t="s">
        <v>54</v>
      </c>
      <c r="N1848" s="103" t="s">
        <v>6117</v>
      </c>
      <c r="O1848" s="103" t="s">
        <v>6118</v>
      </c>
      <c r="P1848" s="118">
        <v>796</v>
      </c>
      <c r="Q1848" s="118" t="s">
        <v>57</v>
      </c>
      <c r="R1848" s="139">
        <v>57</v>
      </c>
      <c r="S1848" s="106">
        <v>200</v>
      </c>
      <c r="T1848" s="107">
        <f t="shared" si="174"/>
        <v>11400</v>
      </c>
      <c r="U1848" s="107">
        <f t="shared" si="175"/>
        <v>12768.000000000002</v>
      </c>
      <c r="V1848" s="110"/>
      <c r="W1848" s="103">
        <v>2016</v>
      </c>
      <c r="X1848" s="385"/>
      <c r="Y1848" s="23"/>
      <c r="Z1848" s="23"/>
      <c r="AA1848" s="23"/>
      <c r="AB1848" s="23"/>
      <c r="AC1848" s="23"/>
      <c r="AD1848" s="23"/>
      <c r="AE1848" s="23"/>
      <c r="AF1848" s="23"/>
      <c r="AG1848" s="23"/>
      <c r="AH1848" s="23"/>
      <c r="AI1848" s="23"/>
      <c r="AJ1848" s="23"/>
      <c r="AK1848" s="23"/>
      <c r="AL1848" s="23"/>
      <c r="AM1848" s="23"/>
      <c r="AN1848" s="23"/>
      <c r="AO1848" s="23"/>
      <c r="AP1848" s="23"/>
      <c r="AQ1848" s="23"/>
    </row>
    <row r="1849" spans="1:92" s="31" customFormat="1" ht="50.1" customHeight="1">
      <c r="A1849" s="118" t="s">
        <v>6121</v>
      </c>
      <c r="B1849" s="120" t="s">
        <v>5974</v>
      </c>
      <c r="C1849" s="247" t="s">
        <v>6122</v>
      </c>
      <c r="D1849" s="127" t="s">
        <v>6114</v>
      </c>
      <c r="E1849" s="247" t="s">
        <v>6123</v>
      </c>
      <c r="F1849" s="127" t="s">
        <v>6124</v>
      </c>
      <c r="G1849" s="103" t="s">
        <v>4</v>
      </c>
      <c r="H1849" s="110" t="s">
        <v>5861</v>
      </c>
      <c r="I1849" s="110" t="s">
        <v>13</v>
      </c>
      <c r="J1849" s="110" t="s">
        <v>132</v>
      </c>
      <c r="K1849" s="103" t="s">
        <v>6111</v>
      </c>
      <c r="L1849" s="110" t="s">
        <v>132</v>
      </c>
      <c r="M1849" s="110" t="s">
        <v>54</v>
      </c>
      <c r="N1849" s="103" t="s">
        <v>6117</v>
      </c>
      <c r="O1849" s="103" t="s">
        <v>6118</v>
      </c>
      <c r="P1849" s="118">
        <v>796</v>
      </c>
      <c r="Q1849" s="118" t="s">
        <v>57</v>
      </c>
      <c r="R1849" s="139">
        <v>57</v>
      </c>
      <c r="S1849" s="106">
        <v>200</v>
      </c>
      <c r="T1849" s="107">
        <f t="shared" si="174"/>
        <v>11400</v>
      </c>
      <c r="U1849" s="107">
        <f t="shared" si="175"/>
        <v>12768.000000000002</v>
      </c>
      <c r="V1849" s="110"/>
      <c r="W1849" s="103">
        <v>2016</v>
      </c>
      <c r="X1849" s="385"/>
      <c r="Y1849" s="23"/>
      <c r="Z1849" s="23"/>
      <c r="AA1849" s="23"/>
      <c r="AB1849" s="23"/>
      <c r="AC1849" s="23"/>
      <c r="AD1849" s="23"/>
      <c r="AE1849" s="23"/>
      <c r="AF1849" s="23"/>
      <c r="AG1849" s="23"/>
      <c r="AH1849" s="23"/>
      <c r="AI1849" s="23"/>
      <c r="AJ1849" s="23"/>
      <c r="AK1849" s="23"/>
      <c r="AL1849" s="23"/>
      <c r="AM1849" s="23"/>
      <c r="AN1849" s="23"/>
      <c r="AO1849" s="23"/>
      <c r="AP1849" s="23"/>
      <c r="AQ1849" s="23"/>
    </row>
    <row r="1850" spans="1:92" s="31" customFormat="1" ht="50.1" customHeight="1">
      <c r="A1850" s="118" t="s">
        <v>6125</v>
      </c>
      <c r="B1850" s="120" t="s">
        <v>5974</v>
      </c>
      <c r="C1850" s="247" t="s">
        <v>6122</v>
      </c>
      <c r="D1850" s="127" t="s">
        <v>6114</v>
      </c>
      <c r="E1850" s="247" t="s">
        <v>6123</v>
      </c>
      <c r="F1850" s="127" t="s">
        <v>6126</v>
      </c>
      <c r="G1850" s="103" t="s">
        <v>4</v>
      </c>
      <c r="H1850" s="110" t="s">
        <v>5861</v>
      </c>
      <c r="I1850" s="110" t="s">
        <v>13</v>
      </c>
      <c r="J1850" s="110" t="s">
        <v>132</v>
      </c>
      <c r="K1850" s="103" t="s">
        <v>6111</v>
      </c>
      <c r="L1850" s="110" t="s">
        <v>132</v>
      </c>
      <c r="M1850" s="110" t="s">
        <v>54</v>
      </c>
      <c r="N1850" s="103" t="s">
        <v>6117</v>
      </c>
      <c r="O1850" s="103" t="s">
        <v>6118</v>
      </c>
      <c r="P1850" s="118">
        <v>796</v>
      </c>
      <c r="Q1850" s="118" t="s">
        <v>57</v>
      </c>
      <c r="R1850" s="139">
        <v>57</v>
      </c>
      <c r="S1850" s="106">
        <v>200</v>
      </c>
      <c r="T1850" s="107">
        <f t="shared" si="174"/>
        <v>11400</v>
      </c>
      <c r="U1850" s="107">
        <f t="shared" si="175"/>
        <v>12768.000000000002</v>
      </c>
      <c r="V1850" s="110"/>
      <c r="W1850" s="103">
        <v>2016</v>
      </c>
      <c r="X1850" s="385"/>
      <c r="Y1850" s="23"/>
      <c r="Z1850" s="23"/>
      <c r="AA1850" s="23"/>
      <c r="AB1850" s="23"/>
      <c r="AC1850" s="23"/>
      <c r="AD1850" s="23"/>
      <c r="AE1850" s="23"/>
      <c r="AF1850" s="23"/>
      <c r="AG1850" s="23"/>
      <c r="AH1850" s="23"/>
      <c r="AI1850" s="23"/>
      <c r="AJ1850" s="23"/>
      <c r="AK1850" s="23"/>
      <c r="AL1850" s="23"/>
      <c r="AM1850" s="23"/>
      <c r="AN1850" s="23"/>
      <c r="AO1850" s="23"/>
      <c r="AP1850" s="23"/>
      <c r="AQ1850" s="23"/>
    </row>
    <row r="1851" spans="1:92" s="31" customFormat="1" ht="50.1" customHeight="1">
      <c r="A1851" s="118" t="s">
        <v>6127</v>
      </c>
      <c r="B1851" s="120" t="s">
        <v>5974</v>
      </c>
      <c r="C1851" s="247" t="s">
        <v>6122</v>
      </c>
      <c r="D1851" s="127" t="s">
        <v>6114</v>
      </c>
      <c r="E1851" s="247" t="s">
        <v>6123</v>
      </c>
      <c r="F1851" s="127" t="s">
        <v>6128</v>
      </c>
      <c r="G1851" s="103" t="s">
        <v>4</v>
      </c>
      <c r="H1851" s="110" t="s">
        <v>5861</v>
      </c>
      <c r="I1851" s="110" t="s">
        <v>13</v>
      </c>
      <c r="J1851" s="110" t="s">
        <v>132</v>
      </c>
      <c r="K1851" s="103" t="s">
        <v>6111</v>
      </c>
      <c r="L1851" s="110" t="s">
        <v>132</v>
      </c>
      <c r="M1851" s="110" t="s">
        <v>54</v>
      </c>
      <c r="N1851" s="103" t="s">
        <v>6117</v>
      </c>
      <c r="O1851" s="103" t="s">
        <v>6118</v>
      </c>
      <c r="P1851" s="118">
        <v>796</v>
      </c>
      <c r="Q1851" s="118" t="s">
        <v>57</v>
      </c>
      <c r="R1851" s="128">
        <v>30</v>
      </c>
      <c r="S1851" s="106">
        <v>300</v>
      </c>
      <c r="T1851" s="107">
        <f t="shared" ref="T1851:T1914" si="176">R1851*S1851</f>
        <v>9000</v>
      </c>
      <c r="U1851" s="107">
        <f t="shared" ref="U1851:U1914" si="177">T1851*1.12</f>
        <v>10080.000000000002</v>
      </c>
      <c r="V1851" s="110"/>
      <c r="W1851" s="103">
        <v>2016</v>
      </c>
      <c r="X1851" s="385"/>
      <c r="Y1851" s="23"/>
      <c r="Z1851" s="23"/>
      <c r="AA1851" s="23"/>
      <c r="AB1851" s="23"/>
      <c r="AC1851" s="23"/>
      <c r="AD1851" s="23"/>
      <c r="AE1851" s="23"/>
      <c r="AF1851" s="23"/>
      <c r="AG1851" s="23"/>
      <c r="AH1851" s="23"/>
      <c r="AI1851" s="23"/>
      <c r="AJ1851" s="23"/>
      <c r="AK1851" s="23"/>
      <c r="AL1851" s="23"/>
      <c r="AM1851" s="23"/>
      <c r="AN1851" s="23"/>
      <c r="AO1851" s="23"/>
      <c r="AP1851" s="23"/>
      <c r="AQ1851" s="23"/>
    </row>
    <row r="1852" spans="1:92" s="31" customFormat="1" ht="50.1" customHeight="1">
      <c r="A1852" s="118" t="s">
        <v>6129</v>
      </c>
      <c r="B1852" s="120" t="s">
        <v>5974</v>
      </c>
      <c r="C1852" s="247" t="s">
        <v>6122</v>
      </c>
      <c r="D1852" s="127" t="s">
        <v>6114</v>
      </c>
      <c r="E1852" s="247" t="s">
        <v>6123</v>
      </c>
      <c r="F1852" s="127" t="s">
        <v>6130</v>
      </c>
      <c r="G1852" s="103" t="s">
        <v>4</v>
      </c>
      <c r="H1852" s="110" t="s">
        <v>5861</v>
      </c>
      <c r="I1852" s="110" t="s">
        <v>13</v>
      </c>
      <c r="J1852" s="110" t="s">
        <v>132</v>
      </c>
      <c r="K1852" s="103" t="s">
        <v>6111</v>
      </c>
      <c r="L1852" s="110" t="s">
        <v>132</v>
      </c>
      <c r="M1852" s="110" t="s">
        <v>54</v>
      </c>
      <c r="N1852" s="103" t="s">
        <v>6117</v>
      </c>
      <c r="O1852" s="103" t="s">
        <v>6118</v>
      </c>
      <c r="P1852" s="118">
        <v>796</v>
      </c>
      <c r="Q1852" s="118" t="s">
        <v>57</v>
      </c>
      <c r="R1852" s="128">
        <v>30</v>
      </c>
      <c r="S1852" s="106">
        <v>300</v>
      </c>
      <c r="T1852" s="107">
        <f t="shared" si="176"/>
        <v>9000</v>
      </c>
      <c r="U1852" s="107">
        <f t="shared" si="177"/>
        <v>10080.000000000002</v>
      </c>
      <c r="V1852" s="110"/>
      <c r="W1852" s="103">
        <v>2016</v>
      </c>
      <c r="X1852" s="385"/>
      <c r="Y1852" s="23"/>
      <c r="Z1852" s="23"/>
      <c r="AA1852" s="23"/>
      <c r="AB1852" s="23"/>
      <c r="AC1852" s="23"/>
      <c r="AD1852" s="23"/>
      <c r="AE1852" s="23"/>
      <c r="AF1852" s="23"/>
      <c r="AG1852" s="23"/>
      <c r="AH1852" s="23"/>
      <c r="AI1852" s="23"/>
      <c r="AJ1852" s="23"/>
      <c r="AK1852" s="23"/>
      <c r="AL1852" s="23"/>
      <c r="AM1852" s="23"/>
      <c r="AN1852" s="23"/>
      <c r="AO1852" s="23"/>
      <c r="AP1852" s="23"/>
      <c r="AQ1852" s="23"/>
    </row>
    <row r="1853" spans="1:92" s="31" customFormat="1" ht="50.1" customHeight="1">
      <c r="A1853" s="118" t="s">
        <v>6131</v>
      </c>
      <c r="B1853" s="120" t="s">
        <v>5974</v>
      </c>
      <c r="C1853" s="247" t="s">
        <v>6122</v>
      </c>
      <c r="D1853" s="127" t="s">
        <v>6114</v>
      </c>
      <c r="E1853" s="247" t="s">
        <v>6123</v>
      </c>
      <c r="F1853" s="127" t="s">
        <v>6132</v>
      </c>
      <c r="G1853" s="103" t="s">
        <v>4</v>
      </c>
      <c r="H1853" s="110" t="s">
        <v>5861</v>
      </c>
      <c r="I1853" s="110" t="s">
        <v>13</v>
      </c>
      <c r="J1853" s="110" t="s">
        <v>132</v>
      </c>
      <c r="K1853" s="103" t="s">
        <v>6111</v>
      </c>
      <c r="L1853" s="110" t="s">
        <v>132</v>
      </c>
      <c r="M1853" s="110" t="s">
        <v>54</v>
      </c>
      <c r="N1853" s="103" t="s">
        <v>6117</v>
      </c>
      <c r="O1853" s="103" t="s">
        <v>6118</v>
      </c>
      <c r="P1853" s="118">
        <v>796</v>
      </c>
      <c r="Q1853" s="118" t="s">
        <v>57</v>
      </c>
      <c r="R1853" s="128">
        <v>30</v>
      </c>
      <c r="S1853" s="198">
        <v>400</v>
      </c>
      <c r="T1853" s="107">
        <f t="shared" si="176"/>
        <v>12000</v>
      </c>
      <c r="U1853" s="107">
        <f t="shared" si="177"/>
        <v>13440.000000000002</v>
      </c>
      <c r="V1853" s="110"/>
      <c r="W1853" s="103">
        <v>2016</v>
      </c>
      <c r="X1853" s="385"/>
      <c r="Y1853" s="23"/>
      <c r="Z1853" s="23"/>
      <c r="AA1853" s="23"/>
      <c r="AB1853" s="23"/>
      <c r="AC1853" s="23"/>
      <c r="AD1853" s="23"/>
      <c r="AE1853" s="23"/>
      <c r="AF1853" s="23"/>
      <c r="AG1853" s="23"/>
      <c r="AH1853" s="23"/>
      <c r="AI1853" s="23"/>
      <c r="AJ1853" s="23"/>
      <c r="AK1853" s="23"/>
      <c r="AL1853" s="23"/>
      <c r="AM1853" s="23"/>
      <c r="AN1853" s="23"/>
      <c r="AO1853" s="23"/>
      <c r="AP1853" s="23"/>
      <c r="AQ1853" s="23"/>
    </row>
    <row r="1854" spans="1:92" s="31" customFormat="1" ht="50.1" customHeight="1">
      <c r="A1854" s="118" t="s">
        <v>6133</v>
      </c>
      <c r="B1854" s="120" t="s">
        <v>5974</v>
      </c>
      <c r="C1854" s="247" t="s">
        <v>6122</v>
      </c>
      <c r="D1854" s="127" t="s">
        <v>6114</v>
      </c>
      <c r="E1854" s="247" t="s">
        <v>6123</v>
      </c>
      <c r="F1854" s="127" t="s">
        <v>6134</v>
      </c>
      <c r="G1854" s="103" t="s">
        <v>4</v>
      </c>
      <c r="H1854" s="110" t="s">
        <v>5861</v>
      </c>
      <c r="I1854" s="110" t="s">
        <v>13</v>
      </c>
      <c r="J1854" s="110" t="s">
        <v>132</v>
      </c>
      <c r="K1854" s="103" t="s">
        <v>6111</v>
      </c>
      <c r="L1854" s="110" t="s">
        <v>132</v>
      </c>
      <c r="M1854" s="110" t="s">
        <v>54</v>
      </c>
      <c r="N1854" s="103" t="s">
        <v>6117</v>
      </c>
      <c r="O1854" s="103" t="s">
        <v>6118</v>
      </c>
      <c r="P1854" s="118">
        <v>796</v>
      </c>
      <c r="Q1854" s="118" t="s">
        <v>57</v>
      </c>
      <c r="R1854" s="128">
        <v>30</v>
      </c>
      <c r="S1854" s="198">
        <v>400</v>
      </c>
      <c r="T1854" s="107">
        <f t="shared" si="176"/>
        <v>12000</v>
      </c>
      <c r="U1854" s="107">
        <f t="shared" si="177"/>
        <v>13440.000000000002</v>
      </c>
      <c r="V1854" s="110"/>
      <c r="W1854" s="103">
        <v>2016</v>
      </c>
      <c r="X1854" s="385"/>
      <c r="Y1854" s="23"/>
      <c r="Z1854" s="23"/>
      <c r="AA1854" s="23"/>
      <c r="AB1854" s="23"/>
      <c r="AC1854" s="23"/>
      <c r="AD1854" s="23"/>
      <c r="AE1854" s="23"/>
      <c r="AF1854" s="23"/>
      <c r="AG1854" s="23"/>
      <c r="AH1854" s="23"/>
      <c r="AI1854" s="23"/>
      <c r="AJ1854" s="23"/>
      <c r="AK1854" s="23"/>
      <c r="AL1854" s="23"/>
      <c r="AM1854" s="23"/>
      <c r="AN1854" s="23"/>
      <c r="AO1854" s="23"/>
      <c r="AP1854" s="23"/>
      <c r="AQ1854" s="23"/>
    </row>
    <row r="1855" spans="1:92" s="31" customFormat="1" ht="50.1" customHeight="1">
      <c r="A1855" s="118" t="s">
        <v>6135</v>
      </c>
      <c r="B1855" s="120" t="s">
        <v>5974</v>
      </c>
      <c r="C1855" s="247" t="s">
        <v>6122</v>
      </c>
      <c r="D1855" s="127" t="s">
        <v>6114</v>
      </c>
      <c r="E1855" s="247" t="s">
        <v>6123</v>
      </c>
      <c r="F1855" s="127" t="s">
        <v>6136</v>
      </c>
      <c r="G1855" s="103" t="s">
        <v>4</v>
      </c>
      <c r="H1855" s="110" t="s">
        <v>5861</v>
      </c>
      <c r="I1855" s="110" t="s">
        <v>13</v>
      </c>
      <c r="J1855" s="110" t="s">
        <v>132</v>
      </c>
      <c r="K1855" s="103" t="s">
        <v>6111</v>
      </c>
      <c r="L1855" s="110" t="s">
        <v>132</v>
      </c>
      <c r="M1855" s="110" t="s">
        <v>54</v>
      </c>
      <c r="N1855" s="103" t="s">
        <v>6117</v>
      </c>
      <c r="O1855" s="103" t="s">
        <v>6118</v>
      </c>
      <c r="P1855" s="118">
        <v>796</v>
      </c>
      <c r="Q1855" s="118" t="s">
        <v>57</v>
      </c>
      <c r="R1855" s="128">
        <v>30</v>
      </c>
      <c r="S1855" s="198">
        <v>400</v>
      </c>
      <c r="T1855" s="107">
        <f t="shared" si="176"/>
        <v>12000</v>
      </c>
      <c r="U1855" s="107">
        <f t="shared" si="177"/>
        <v>13440.000000000002</v>
      </c>
      <c r="V1855" s="110"/>
      <c r="W1855" s="103">
        <v>2016</v>
      </c>
      <c r="X1855" s="385"/>
      <c r="Y1855" s="23"/>
      <c r="Z1855" s="23"/>
      <c r="AA1855" s="23"/>
      <c r="AB1855" s="23"/>
      <c r="AC1855" s="23"/>
      <c r="AD1855" s="23"/>
      <c r="AE1855" s="23"/>
      <c r="AF1855" s="23"/>
      <c r="AG1855" s="23"/>
      <c r="AH1855" s="23"/>
      <c r="AI1855" s="23"/>
      <c r="AJ1855" s="23"/>
      <c r="AK1855" s="23"/>
      <c r="AL1855" s="23"/>
      <c r="AM1855" s="23"/>
      <c r="AN1855" s="23"/>
      <c r="AO1855" s="23"/>
      <c r="AP1855" s="23"/>
      <c r="AQ1855" s="23"/>
    </row>
    <row r="1856" spans="1:92" s="31" customFormat="1" ht="50.1" customHeight="1">
      <c r="A1856" s="118" t="s">
        <v>6137</v>
      </c>
      <c r="B1856" s="120" t="s">
        <v>5974</v>
      </c>
      <c r="C1856" s="247" t="s">
        <v>6122</v>
      </c>
      <c r="D1856" s="127" t="s">
        <v>6114</v>
      </c>
      <c r="E1856" s="247" t="s">
        <v>6123</v>
      </c>
      <c r="F1856" s="127" t="s">
        <v>6138</v>
      </c>
      <c r="G1856" s="103" t="s">
        <v>4</v>
      </c>
      <c r="H1856" s="110" t="s">
        <v>5861</v>
      </c>
      <c r="I1856" s="110" t="s">
        <v>13</v>
      </c>
      <c r="J1856" s="110" t="s">
        <v>132</v>
      </c>
      <c r="K1856" s="103" t="s">
        <v>6111</v>
      </c>
      <c r="L1856" s="110" t="s">
        <v>132</v>
      </c>
      <c r="M1856" s="110" t="s">
        <v>54</v>
      </c>
      <c r="N1856" s="103" t="s">
        <v>6117</v>
      </c>
      <c r="O1856" s="103" t="s">
        <v>6118</v>
      </c>
      <c r="P1856" s="118">
        <v>796</v>
      </c>
      <c r="Q1856" s="118" t="s">
        <v>57</v>
      </c>
      <c r="R1856" s="128">
        <v>30</v>
      </c>
      <c r="S1856" s="198">
        <v>400</v>
      </c>
      <c r="T1856" s="107">
        <f t="shared" si="176"/>
        <v>12000</v>
      </c>
      <c r="U1856" s="107">
        <f t="shared" si="177"/>
        <v>13440.000000000002</v>
      </c>
      <c r="V1856" s="110"/>
      <c r="W1856" s="103">
        <v>2016</v>
      </c>
      <c r="X1856" s="385"/>
      <c r="Y1856" s="23"/>
      <c r="Z1856" s="23"/>
      <c r="AA1856" s="23"/>
      <c r="AB1856" s="23"/>
      <c r="AC1856" s="23"/>
      <c r="AD1856" s="23"/>
      <c r="AE1856" s="23"/>
      <c r="AF1856" s="23"/>
      <c r="AG1856" s="23"/>
      <c r="AH1856" s="23"/>
      <c r="AI1856" s="23"/>
      <c r="AJ1856" s="23"/>
      <c r="AK1856" s="23"/>
      <c r="AL1856" s="23"/>
      <c r="AM1856" s="23"/>
      <c r="AN1856" s="23"/>
      <c r="AO1856" s="23"/>
      <c r="AP1856" s="23"/>
      <c r="AQ1856" s="23"/>
    </row>
    <row r="1857" spans="1:43" s="31" customFormat="1" ht="50.1" customHeight="1">
      <c r="A1857" s="118" t="s">
        <v>6139</v>
      </c>
      <c r="B1857" s="120" t="s">
        <v>5974</v>
      </c>
      <c r="C1857" s="247" t="s">
        <v>6122</v>
      </c>
      <c r="D1857" s="127" t="s">
        <v>6114</v>
      </c>
      <c r="E1857" s="247" t="s">
        <v>6123</v>
      </c>
      <c r="F1857" s="127" t="s">
        <v>6140</v>
      </c>
      <c r="G1857" s="103" t="s">
        <v>4</v>
      </c>
      <c r="H1857" s="110" t="s">
        <v>5861</v>
      </c>
      <c r="I1857" s="110" t="s">
        <v>13</v>
      </c>
      <c r="J1857" s="110" t="s">
        <v>132</v>
      </c>
      <c r="K1857" s="103" t="s">
        <v>6111</v>
      </c>
      <c r="L1857" s="110" t="s">
        <v>132</v>
      </c>
      <c r="M1857" s="110" t="s">
        <v>54</v>
      </c>
      <c r="N1857" s="103" t="s">
        <v>6117</v>
      </c>
      <c r="O1857" s="103" t="s">
        <v>6118</v>
      </c>
      <c r="P1857" s="118">
        <v>796</v>
      </c>
      <c r="Q1857" s="118" t="s">
        <v>57</v>
      </c>
      <c r="R1857" s="139">
        <v>30</v>
      </c>
      <c r="S1857" s="106">
        <v>580</v>
      </c>
      <c r="T1857" s="107">
        <f t="shared" si="176"/>
        <v>17400</v>
      </c>
      <c r="U1857" s="107">
        <f t="shared" si="177"/>
        <v>19488.000000000004</v>
      </c>
      <c r="V1857" s="110"/>
      <c r="W1857" s="103">
        <v>2016</v>
      </c>
      <c r="X1857" s="385"/>
      <c r="Y1857" s="23"/>
      <c r="Z1857" s="23"/>
      <c r="AA1857" s="23"/>
      <c r="AB1857" s="23"/>
      <c r="AC1857" s="23"/>
      <c r="AD1857" s="23"/>
      <c r="AE1857" s="23"/>
      <c r="AF1857" s="23"/>
      <c r="AG1857" s="23"/>
      <c r="AH1857" s="23"/>
      <c r="AI1857" s="23"/>
      <c r="AJ1857" s="23"/>
      <c r="AK1857" s="23"/>
      <c r="AL1857" s="23"/>
      <c r="AM1857" s="23"/>
      <c r="AN1857" s="23"/>
      <c r="AO1857" s="23"/>
      <c r="AP1857" s="23"/>
      <c r="AQ1857" s="23"/>
    </row>
    <row r="1858" spans="1:43" s="31" customFormat="1" ht="50.1" customHeight="1">
      <c r="A1858" s="118" t="s">
        <v>6141</v>
      </c>
      <c r="B1858" s="120" t="s">
        <v>5974</v>
      </c>
      <c r="C1858" s="247" t="s">
        <v>6122</v>
      </c>
      <c r="D1858" s="127" t="s">
        <v>6114</v>
      </c>
      <c r="E1858" s="247" t="s">
        <v>6123</v>
      </c>
      <c r="F1858" s="127" t="s">
        <v>6142</v>
      </c>
      <c r="G1858" s="103" t="s">
        <v>4</v>
      </c>
      <c r="H1858" s="110" t="s">
        <v>5861</v>
      </c>
      <c r="I1858" s="110" t="s">
        <v>13</v>
      </c>
      <c r="J1858" s="110" t="s">
        <v>132</v>
      </c>
      <c r="K1858" s="103" t="s">
        <v>6111</v>
      </c>
      <c r="L1858" s="110" t="s">
        <v>132</v>
      </c>
      <c r="M1858" s="110" t="s">
        <v>54</v>
      </c>
      <c r="N1858" s="103" t="s">
        <v>6117</v>
      </c>
      <c r="O1858" s="103" t="s">
        <v>6118</v>
      </c>
      <c r="P1858" s="118">
        <v>796</v>
      </c>
      <c r="Q1858" s="118" t="s">
        <v>57</v>
      </c>
      <c r="R1858" s="139">
        <v>30</v>
      </c>
      <c r="S1858" s="106">
        <v>580</v>
      </c>
      <c r="T1858" s="107">
        <f t="shared" si="176"/>
        <v>17400</v>
      </c>
      <c r="U1858" s="107">
        <f t="shared" si="177"/>
        <v>19488.000000000004</v>
      </c>
      <c r="V1858" s="110"/>
      <c r="W1858" s="103">
        <v>2016</v>
      </c>
      <c r="X1858" s="385"/>
      <c r="Y1858" s="23"/>
      <c r="Z1858" s="23"/>
      <c r="AA1858" s="23"/>
      <c r="AB1858" s="23"/>
      <c r="AC1858" s="23"/>
      <c r="AD1858" s="23"/>
      <c r="AE1858" s="23"/>
      <c r="AF1858" s="23"/>
      <c r="AG1858" s="23"/>
      <c r="AH1858" s="23"/>
      <c r="AI1858" s="23"/>
      <c r="AJ1858" s="23"/>
      <c r="AK1858" s="23"/>
      <c r="AL1858" s="23"/>
      <c r="AM1858" s="23"/>
      <c r="AN1858" s="23"/>
      <c r="AO1858" s="23"/>
      <c r="AP1858" s="23"/>
      <c r="AQ1858" s="23"/>
    </row>
    <row r="1859" spans="1:43" s="31" customFormat="1" ht="50.1" customHeight="1">
      <c r="A1859" s="118" t="s">
        <v>6143</v>
      </c>
      <c r="B1859" s="120" t="s">
        <v>5974</v>
      </c>
      <c r="C1859" s="247" t="s">
        <v>6122</v>
      </c>
      <c r="D1859" s="127" t="s">
        <v>6114</v>
      </c>
      <c r="E1859" s="247" t="s">
        <v>6123</v>
      </c>
      <c r="F1859" s="127" t="s">
        <v>6144</v>
      </c>
      <c r="G1859" s="103" t="s">
        <v>4</v>
      </c>
      <c r="H1859" s="110" t="s">
        <v>5861</v>
      </c>
      <c r="I1859" s="110" t="s">
        <v>13</v>
      </c>
      <c r="J1859" s="110" t="s">
        <v>132</v>
      </c>
      <c r="K1859" s="103" t="s">
        <v>6111</v>
      </c>
      <c r="L1859" s="110" t="s">
        <v>132</v>
      </c>
      <c r="M1859" s="110" t="s">
        <v>54</v>
      </c>
      <c r="N1859" s="103" t="s">
        <v>6117</v>
      </c>
      <c r="O1859" s="103" t="s">
        <v>6118</v>
      </c>
      <c r="P1859" s="118">
        <v>796</v>
      </c>
      <c r="Q1859" s="118" t="s">
        <v>57</v>
      </c>
      <c r="R1859" s="139">
        <v>15</v>
      </c>
      <c r="S1859" s="106">
        <v>780</v>
      </c>
      <c r="T1859" s="107">
        <f t="shared" si="176"/>
        <v>11700</v>
      </c>
      <c r="U1859" s="107">
        <f t="shared" si="177"/>
        <v>13104.000000000002</v>
      </c>
      <c r="V1859" s="110"/>
      <c r="W1859" s="103">
        <v>2016</v>
      </c>
      <c r="X1859" s="385"/>
      <c r="Y1859" s="23"/>
      <c r="Z1859" s="23"/>
      <c r="AA1859" s="23"/>
      <c r="AB1859" s="23"/>
      <c r="AC1859" s="23"/>
      <c r="AD1859" s="23"/>
      <c r="AE1859" s="23"/>
      <c r="AF1859" s="23"/>
      <c r="AG1859" s="23"/>
      <c r="AH1859" s="23"/>
      <c r="AI1859" s="23"/>
      <c r="AJ1859" s="23"/>
      <c r="AK1859" s="23"/>
      <c r="AL1859" s="23"/>
      <c r="AM1859" s="23"/>
      <c r="AN1859" s="23"/>
      <c r="AO1859" s="23"/>
      <c r="AP1859" s="23"/>
      <c r="AQ1859" s="23"/>
    </row>
    <row r="1860" spans="1:43" s="31" customFormat="1" ht="50.1" customHeight="1">
      <c r="A1860" s="118" t="s">
        <v>6145</v>
      </c>
      <c r="B1860" s="120" t="s">
        <v>5974</v>
      </c>
      <c r="C1860" s="247" t="s">
        <v>6122</v>
      </c>
      <c r="D1860" s="127" t="s">
        <v>6114</v>
      </c>
      <c r="E1860" s="247" t="s">
        <v>6123</v>
      </c>
      <c r="F1860" s="127" t="s">
        <v>6146</v>
      </c>
      <c r="G1860" s="103" t="s">
        <v>4</v>
      </c>
      <c r="H1860" s="110" t="s">
        <v>5861</v>
      </c>
      <c r="I1860" s="110" t="s">
        <v>13</v>
      </c>
      <c r="J1860" s="110" t="s">
        <v>132</v>
      </c>
      <c r="K1860" s="103" t="s">
        <v>6111</v>
      </c>
      <c r="L1860" s="110" t="s">
        <v>132</v>
      </c>
      <c r="M1860" s="110" t="s">
        <v>54</v>
      </c>
      <c r="N1860" s="103" t="s">
        <v>6117</v>
      </c>
      <c r="O1860" s="103" t="s">
        <v>6118</v>
      </c>
      <c r="P1860" s="118">
        <v>796</v>
      </c>
      <c r="Q1860" s="118" t="s">
        <v>57</v>
      </c>
      <c r="R1860" s="139">
        <v>15</v>
      </c>
      <c r="S1860" s="106">
        <v>780</v>
      </c>
      <c r="T1860" s="107">
        <f t="shared" si="176"/>
        <v>11700</v>
      </c>
      <c r="U1860" s="107">
        <f t="shared" si="177"/>
        <v>13104.000000000002</v>
      </c>
      <c r="V1860" s="110"/>
      <c r="W1860" s="103">
        <v>2016</v>
      </c>
      <c r="X1860" s="385"/>
      <c r="Y1860" s="23"/>
      <c r="Z1860" s="23"/>
      <c r="AA1860" s="23"/>
      <c r="AB1860" s="23"/>
      <c r="AC1860" s="23"/>
      <c r="AD1860" s="23"/>
      <c r="AE1860" s="23"/>
      <c r="AF1860" s="23"/>
      <c r="AG1860" s="23"/>
      <c r="AH1860" s="23"/>
      <c r="AI1860" s="23"/>
      <c r="AJ1860" s="23"/>
      <c r="AK1860" s="23"/>
      <c r="AL1860" s="23"/>
      <c r="AM1860" s="23"/>
      <c r="AN1860" s="23"/>
      <c r="AO1860" s="23"/>
      <c r="AP1860" s="23"/>
      <c r="AQ1860" s="23"/>
    </row>
    <row r="1861" spans="1:43" s="31" customFormat="1" ht="50.1" customHeight="1">
      <c r="A1861" s="118" t="s">
        <v>6147</v>
      </c>
      <c r="B1861" s="120" t="s">
        <v>5974</v>
      </c>
      <c r="C1861" s="247" t="s">
        <v>6122</v>
      </c>
      <c r="D1861" s="386" t="s">
        <v>6114</v>
      </c>
      <c r="E1861" s="247" t="s">
        <v>6123</v>
      </c>
      <c r="F1861" s="127" t="s">
        <v>6148</v>
      </c>
      <c r="G1861" s="103" t="s">
        <v>4</v>
      </c>
      <c r="H1861" s="110" t="s">
        <v>5861</v>
      </c>
      <c r="I1861" s="110" t="s">
        <v>13</v>
      </c>
      <c r="J1861" s="110" t="s">
        <v>132</v>
      </c>
      <c r="K1861" s="103" t="s">
        <v>6111</v>
      </c>
      <c r="L1861" s="110" t="s">
        <v>132</v>
      </c>
      <c r="M1861" s="110" t="s">
        <v>54</v>
      </c>
      <c r="N1861" s="103" t="s">
        <v>6117</v>
      </c>
      <c r="O1861" s="103" t="s">
        <v>6118</v>
      </c>
      <c r="P1861" s="118">
        <v>796</v>
      </c>
      <c r="Q1861" s="118" t="s">
        <v>57</v>
      </c>
      <c r="R1861" s="139">
        <v>15</v>
      </c>
      <c r="S1861" s="106">
        <v>780</v>
      </c>
      <c r="T1861" s="107">
        <f t="shared" si="176"/>
        <v>11700</v>
      </c>
      <c r="U1861" s="107">
        <f t="shared" si="177"/>
        <v>13104.000000000002</v>
      </c>
      <c r="V1861" s="110"/>
      <c r="W1861" s="103">
        <v>2016</v>
      </c>
      <c r="X1861" s="385"/>
      <c r="Y1861" s="23"/>
      <c r="Z1861" s="23"/>
      <c r="AA1861" s="23"/>
      <c r="AB1861" s="23"/>
      <c r="AC1861" s="23"/>
      <c r="AD1861" s="23"/>
      <c r="AE1861" s="23"/>
      <c r="AF1861" s="23"/>
      <c r="AG1861" s="23"/>
      <c r="AH1861" s="23"/>
      <c r="AI1861" s="23"/>
      <c r="AJ1861" s="23"/>
      <c r="AK1861" s="23"/>
      <c r="AL1861" s="23"/>
      <c r="AM1861" s="23"/>
      <c r="AN1861" s="23"/>
      <c r="AO1861" s="23"/>
      <c r="AP1861" s="23"/>
      <c r="AQ1861" s="23"/>
    </row>
    <row r="1862" spans="1:43" s="31" customFormat="1" ht="50.1" customHeight="1">
      <c r="A1862" s="118" t="s">
        <v>6149</v>
      </c>
      <c r="B1862" s="120" t="s">
        <v>5974</v>
      </c>
      <c r="C1862" s="247" t="s">
        <v>6122</v>
      </c>
      <c r="D1862" s="127" t="s">
        <v>6114</v>
      </c>
      <c r="E1862" s="247" t="s">
        <v>6123</v>
      </c>
      <c r="F1862" s="127" t="s">
        <v>6150</v>
      </c>
      <c r="G1862" s="103" t="s">
        <v>4</v>
      </c>
      <c r="H1862" s="110" t="s">
        <v>5861</v>
      </c>
      <c r="I1862" s="110" t="s">
        <v>13</v>
      </c>
      <c r="J1862" s="110" t="s">
        <v>132</v>
      </c>
      <c r="K1862" s="103" t="s">
        <v>6111</v>
      </c>
      <c r="L1862" s="110" t="s">
        <v>132</v>
      </c>
      <c r="M1862" s="110" t="s">
        <v>54</v>
      </c>
      <c r="N1862" s="103" t="s">
        <v>6117</v>
      </c>
      <c r="O1862" s="103" t="s">
        <v>6118</v>
      </c>
      <c r="P1862" s="118">
        <v>796</v>
      </c>
      <c r="Q1862" s="118" t="s">
        <v>57</v>
      </c>
      <c r="R1862" s="139">
        <v>15</v>
      </c>
      <c r="S1862" s="106">
        <v>780</v>
      </c>
      <c r="T1862" s="107">
        <f t="shared" si="176"/>
        <v>11700</v>
      </c>
      <c r="U1862" s="107">
        <f t="shared" si="177"/>
        <v>13104.000000000002</v>
      </c>
      <c r="V1862" s="110"/>
      <c r="W1862" s="103">
        <v>2016</v>
      </c>
      <c r="X1862" s="385"/>
      <c r="Y1862" s="23"/>
      <c r="Z1862" s="23"/>
      <c r="AA1862" s="23"/>
      <c r="AB1862" s="23"/>
      <c r="AC1862" s="23"/>
      <c r="AD1862" s="23"/>
      <c r="AE1862" s="23"/>
      <c r="AF1862" s="23"/>
      <c r="AG1862" s="23"/>
      <c r="AH1862" s="23"/>
      <c r="AI1862" s="23"/>
      <c r="AJ1862" s="23"/>
      <c r="AK1862" s="23"/>
      <c r="AL1862" s="23"/>
      <c r="AM1862" s="23"/>
      <c r="AN1862" s="23"/>
      <c r="AO1862" s="23"/>
      <c r="AP1862" s="23"/>
      <c r="AQ1862" s="23"/>
    </row>
    <row r="1863" spans="1:43" s="31" customFormat="1" ht="50.1" customHeight="1">
      <c r="A1863" s="118" t="s">
        <v>6151</v>
      </c>
      <c r="B1863" s="120" t="s">
        <v>5974</v>
      </c>
      <c r="C1863" s="247" t="s">
        <v>6152</v>
      </c>
      <c r="D1863" s="127" t="s">
        <v>6114</v>
      </c>
      <c r="E1863" s="247" t="s">
        <v>6153</v>
      </c>
      <c r="F1863" s="127" t="s">
        <v>6154</v>
      </c>
      <c r="G1863" s="103" t="s">
        <v>4</v>
      </c>
      <c r="H1863" s="110" t="s">
        <v>5861</v>
      </c>
      <c r="I1863" s="110" t="s">
        <v>13</v>
      </c>
      <c r="J1863" s="110" t="s">
        <v>132</v>
      </c>
      <c r="K1863" s="103" t="s">
        <v>6111</v>
      </c>
      <c r="L1863" s="110" t="s">
        <v>132</v>
      </c>
      <c r="M1863" s="110" t="s">
        <v>54</v>
      </c>
      <c r="N1863" s="103" t="s">
        <v>6117</v>
      </c>
      <c r="O1863" s="103" t="s">
        <v>6118</v>
      </c>
      <c r="P1863" s="118">
        <v>796</v>
      </c>
      <c r="Q1863" s="118" t="s">
        <v>57</v>
      </c>
      <c r="R1863" s="139">
        <v>15</v>
      </c>
      <c r="S1863" s="106">
        <v>980</v>
      </c>
      <c r="T1863" s="107">
        <f t="shared" si="176"/>
        <v>14700</v>
      </c>
      <c r="U1863" s="107">
        <f t="shared" si="177"/>
        <v>16464</v>
      </c>
      <c r="V1863" s="110"/>
      <c r="W1863" s="103">
        <v>2016</v>
      </c>
      <c r="X1863" s="385"/>
      <c r="Y1863" s="23"/>
      <c r="Z1863" s="23"/>
      <c r="AA1863" s="23"/>
      <c r="AB1863" s="23"/>
      <c r="AC1863" s="23"/>
      <c r="AD1863" s="23"/>
      <c r="AE1863" s="23"/>
      <c r="AF1863" s="23"/>
      <c r="AG1863" s="23"/>
      <c r="AH1863" s="23"/>
      <c r="AI1863" s="23"/>
      <c r="AJ1863" s="23"/>
      <c r="AK1863" s="23"/>
      <c r="AL1863" s="23"/>
      <c r="AM1863" s="23"/>
      <c r="AN1863" s="23"/>
      <c r="AO1863" s="23"/>
      <c r="AP1863" s="23"/>
      <c r="AQ1863" s="23"/>
    </row>
    <row r="1864" spans="1:43" s="31" customFormat="1" ht="50.1" customHeight="1">
      <c r="A1864" s="118" t="s">
        <v>6155</v>
      </c>
      <c r="B1864" s="120" t="s">
        <v>5974</v>
      </c>
      <c r="C1864" s="247" t="s">
        <v>6152</v>
      </c>
      <c r="D1864" s="127" t="s">
        <v>6114</v>
      </c>
      <c r="E1864" s="247" t="s">
        <v>6153</v>
      </c>
      <c r="F1864" s="127" t="s">
        <v>6156</v>
      </c>
      <c r="G1864" s="103" t="s">
        <v>4</v>
      </c>
      <c r="H1864" s="110" t="s">
        <v>5861</v>
      </c>
      <c r="I1864" s="110" t="s">
        <v>13</v>
      </c>
      <c r="J1864" s="110" t="s">
        <v>132</v>
      </c>
      <c r="K1864" s="103" t="s">
        <v>6111</v>
      </c>
      <c r="L1864" s="110" t="s">
        <v>132</v>
      </c>
      <c r="M1864" s="110" t="s">
        <v>54</v>
      </c>
      <c r="N1864" s="103" t="s">
        <v>6117</v>
      </c>
      <c r="O1864" s="103" t="s">
        <v>6118</v>
      </c>
      <c r="P1864" s="118">
        <v>796</v>
      </c>
      <c r="Q1864" s="118" t="s">
        <v>57</v>
      </c>
      <c r="R1864" s="139">
        <v>15</v>
      </c>
      <c r="S1864" s="106">
        <v>980</v>
      </c>
      <c r="T1864" s="107">
        <f t="shared" si="176"/>
        <v>14700</v>
      </c>
      <c r="U1864" s="107">
        <f t="shared" si="177"/>
        <v>16464</v>
      </c>
      <c r="V1864" s="110"/>
      <c r="W1864" s="103">
        <v>2016</v>
      </c>
      <c r="X1864" s="385"/>
      <c r="Y1864" s="23"/>
      <c r="Z1864" s="23"/>
      <c r="AA1864" s="23"/>
      <c r="AB1864" s="23"/>
      <c r="AC1864" s="23"/>
      <c r="AD1864" s="23"/>
      <c r="AE1864" s="23"/>
      <c r="AF1864" s="23"/>
      <c r="AG1864" s="23"/>
      <c r="AH1864" s="23"/>
      <c r="AI1864" s="23"/>
      <c r="AJ1864" s="23"/>
      <c r="AK1864" s="23"/>
      <c r="AL1864" s="23"/>
      <c r="AM1864" s="23"/>
      <c r="AN1864" s="23"/>
      <c r="AO1864" s="23"/>
      <c r="AP1864" s="23"/>
      <c r="AQ1864" s="23"/>
    </row>
    <row r="1865" spans="1:43" s="31" customFormat="1" ht="50.1" customHeight="1">
      <c r="A1865" s="118" t="s">
        <v>6157</v>
      </c>
      <c r="B1865" s="120" t="s">
        <v>5974</v>
      </c>
      <c r="C1865" s="247" t="s">
        <v>6152</v>
      </c>
      <c r="D1865" s="127" t="s">
        <v>6114</v>
      </c>
      <c r="E1865" s="247" t="s">
        <v>6153</v>
      </c>
      <c r="F1865" s="127" t="s">
        <v>6158</v>
      </c>
      <c r="G1865" s="103" t="s">
        <v>4</v>
      </c>
      <c r="H1865" s="110" t="s">
        <v>5861</v>
      </c>
      <c r="I1865" s="110" t="s">
        <v>13</v>
      </c>
      <c r="J1865" s="110" t="s">
        <v>132</v>
      </c>
      <c r="K1865" s="103" t="s">
        <v>6111</v>
      </c>
      <c r="L1865" s="110" t="s">
        <v>132</v>
      </c>
      <c r="M1865" s="110" t="s">
        <v>54</v>
      </c>
      <c r="N1865" s="103" t="s">
        <v>6117</v>
      </c>
      <c r="O1865" s="103" t="s">
        <v>6118</v>
      </c>
      <c r="P1865" s="118">
        <v>796</v>
      </c>
      <c r="Q1865" s="118" t="s">
        <v>57</v>
      </c>
      <c r="R1865" s="139">
        <v>15</v>
      </c>
      <c r="S1865" s="106">
        <v>980</v>
      </c>
      <c r="T1865" s="107">
        <f t="shared" si="176"/>
        <v>14700</v>
      </c>
      <c r="U1865" s="107">
        <f t="shared" si="177"/>
        <v>16464</v>
      </c>
      <c r="V1865" s="110"/>
      <c r="W1865" s="103">
        <v>2016</v>
      </c>
      <c r="X1865" s="385"/>
      <c r="Y1865" s="23"/>
      <c r="Z1865" s="23"/>
      <c r="AA1865" s="23"/>
      <c r="AB1865" s="23"/>
      <c r="AC1865" s="23"/>
      <c r="AD1865" s="23"/>
      <c r="AE1865" s="23"/>
      <c r="AF1865" s="23"/>
      <c r="AG1865" s="23"/>
      <c r="AH1865" s="23"/>
      <c r="AI1865" s="23"/>
      <c r="AJ1865" s="23"/>
      <c r="AK1865" s="23"/>
      <c r="AL1865" s="23"/>
      <c r="AM1865" s="23"/>
      <c r="AN1865" s="23"/>
      <c r="AO1865" s="23"/>
      <c r="AP1865" s="23"/>
      <c r="AQ1865" s="23"/>
    </row>
    <row r="1866" spans="1:43" s="31" customFormat="1" ht="50.1" customHeight="1">
      <c r="A1866" s="118" t="s">
        <v>6159</v>
      </c>
      <c r="B1866" s="120" t="s">
        <v>5974</v>
      </c>
      <c r="C1866" s="247" t="s">
        <v>6152</v>
      </c>
      <c r="D1866" s="127" t="s">
        <v>6114</v>
      </c>
      <c r="E1866" s="247" t="s">
        <v>6153</v>
      </c>
      <c r="F1866" s="127" t="s">
        <v>6160</v>
      </c>
      <c r="G1866" s="103" t="s">
        <v>4</v>
      </c>
      <c r="H1866" s="110" t="s">
        <v>5861</v>
      </c>
      <c r="I1866" s="110" t="s">
        <v>13</v>
      </c>
      <c r="J1866" s="110" t="s">
        <v>132</v>
      </c>
      <c r="K1866" s="103" t="s">
        <v>6111</v>
      </c>
      <c r="L1866" s="110" t="s">
        <v>132</v>
      </c>
      <c r="M1866" s="110" t="s">
        <v>54</v>
      </c>
      <c r="N1866" s="103" t="s">
        <v>6117</v>
      </c>
      <c r="O1866" s="103" t="s">
        <v>6118</v>
      </c>
      <c r="P1866" s="118">
        <v>796</v>
      </c>
      <c r="Q1866" s="118" t="s">
        <v>57</v>
      </c>
      <c r="R1866" s="139">
        <v>15</v>
      </c>
      <c r="S1866" s="106">
        <v>980</v>
      </c>
      <c r="T1866" s="107">
        <f t="shared" si="176"/>
        <v>14700</v>
      </c>
      <c r="U1866" s="107">
        <f t="shared" si="177"/>
        <v>16464</v>
      </c>
      <c r="V1866" s="110"/>
      <c r="W1866" s="103">
        <v>2016</v>
      </c>
      <c r="X1866" s="385"/>
      <c r="Y1866" s="23"/>
      <c r="Z1866" s="23"/>
      <c r="AA1866" s="23"/>
      <c r="AB1866" s="23"/>
      <c r="AC1866" s="23"/>
      <c r="AD1866" s="23"/>
      <c r="AE1866" s="23"/>
      <c r="AF1866" s="23"/>
      <c r="AG1866" s="23"/>
      <c r="AH1866" s="23"/>
      <c r="AI1866" s="23"/>
      <c r="AJ1866" s="23"/>
      <c r="AK1866" s="23"/>
      <c r="AL1866" s="23"/>
      <c r="AM1866" s="23"/>
      <c r="AN1866" s="23"/>
      <c r="AO1866" s="23"/>
      <c r="AP1866" s="23"/>
      <c r="AQ1866" s="23"/>
    </row>
    <row r="1867" spans="1:43" s="31" customFormat="1" ht="50.1" customHeight="1">
      <c r="A1867" s="118" t="s">
        <v>6161</v>
      </c>
      <c r="B1867" s="120" t="s">
        <v>5974</v>
      </c>
      <c r="C1867" s="247" t="s">
        <v>6152</v>
      </c>
      <c r="D1867" s="127" t="s">
        <v>6114</v>
      </c>
      <c r="E1867" s="247" t="s">
        <v>6153</v>
      </c>
      <c r="F1867" s="127" t="s">
        <v>6162</v>
      </c>
      <c r="G1867" s="103" t="s">
        <v>4</v>
      </c>
      <c r="H1867" s="110" t="s">
        <v>5861</v>
      </c>
      <c r="I1867" s="110" t="s">
        <v>13</v>
      </c>
      <c r="J1867" s="110" t="s">
        <v>132</v>
      </c>
      <c r="K1867" s="103" t="s">
        <v>6111</v>
      </c>
      <c r="L1867" s="110" t="s">
        <v>132</v>
      </c>
      <c r="M1867" s="110" t="s">
        <v>54</v>
      </c>
      <c r="N1867" s="103" t="s">
        <v>6117</v>
      </c>
      <c r="O1867" s="103" t="s">
        <v>6118</v>
      </c>
      <c r="P1867" s="118">
        <v>796</v>
      </c>
      <c r="Q1867" s="118" t="s">
        <v>57</v>
      </c>
      <c r="R1867" s="139">
        <v>15</v>
      </c>
      <c r="S1867" s="106">
        <v>1200</v>
      </c>
      <c r="T1867" s="107">
        <f t="shared" si="176"/>
        <v>18000</v>
      </c>
      <c r="U1867" s="107">
        <f t="shared" si="177"/>
        <v>20160.000000000004</v>
      </c>
      <c r="V1867" s="110"/>
      <c r="W1867" s="103">
        <v>2016</v>
      </c>
      <c r="X1867" s="385"/>
      <c r="Y1867" s="23"/>
      <c r="Z1867" s="23"/>
      <c r="AA1867" s="23"/>
      <c r="AB1867" s="23"/>
      <c r="AC1867" s="23"/>
      <c r="AD1867" s="23"/>
      <c r="AE1867" s="23"/>
      <c r="AF1867" s="23"/>
      <c r="AG1867" s="23"/>
      <c r="AH1867" s="23"/>
      <c r="AI1867" s="23"/>
      <c r="AJ1867" s="23"/>
      <c r="AK1867" s="23"/>
      <c r="AL1867" s="23"/>
      <c r="AM1867" s="23"/>
      <c r="AN1867" s="23"/>
      <c r="AO1867" s="23"/>
      <c r="AP1867" s="23"/>
      <c r="AQ1867" s="23"/>
    </row>
    <row r="1868" spans="1:43" s="31" customFormat="1" ht="50.1" customHeight="1">
      <c r="A1868" s="118" t="s">
        <v>6163</v>
      </c>
      <c r="B1868" s="120" t="s">
        <v>5974</v>
      </c>
      <c r="C1868" s="247" t="s">
        <v>6152</v>
      </c>
      <c r="D1868" s="127" t="s">
        <v>6114</v>
      </c>
      <c r="E1868" s="247" t="s">
        <v>6153</v>
      </c>
      <c r="F1868" s="127" t="s">
        <v>6164</v>
      </c>
      <c r="G1868" s="103" t="s">
        <v>4</v>
      </c>
      <c r="H1868" s="110" t="s">
        <v>5861</v>
      </c>
      <c r="I1868" s="110" t="s">
        <v>13</v>
      </c>
      <c r="J1868" s="110" t="s">
        <v>132</v>
      </c>
      <c r="K1868" s="103" t="s">
        <v>6111</v>
      </c>
      <c r="L1868" s="110" t="s">
        <v>132</v>
      </c>
      <c r="M1868" s="110" t="s">
        <v>54</v>
      </c>
      <c r="N1868" s="103" t="s">
        <v>6117</v>
      </c>
      <c r="O1868" s="103" t="s">
        <v>6118</v>
      </c>
      <c r="P1868" s="118">
        <v>796</v>
      </c>
      <c r="Q1868" s="118" t="s">
        <v>57</v>
      </c>
      <c r="R1868" s="139">
        <v>15</v>
      </c>
      <c r="S1868" s="106">
        <v>1200</v>
      </c>
      <c r="T1868" s="107">
        <f t="shared" si="176"/>
        <v>18000</v>
      </c>
      <c r="U1868" s="107">
        <f t="shared" si="177"/>
        <v>20160.000000000004</v>
      </c>
      <c r="V1868" s="110"/>
      <c r="W1868" s="103">
        <v>2016</v>
      </c>
      <c r="X1868" s="385"/>
      <c r="Y1868" s="23"/>
      <c r="Z1868" s="23"/>
      <c r="AA1868" s="23"/>
      <c r="AB1868" s="23"/>
      <c r="AC1868" s="23"/>
      <c r="AD1868" s="23"/>
      <c r="AE1868" s="23"/>
      <c r="AF1868" s="23"/>
      <c r="AG1868" s="23"/>
      <c r="AH1868" s="23"/>
      <c r="AI1868" s="23"/>
      <c r="AJ1868" s="23"/>
      <c r="AK1868" s="23"/>
      <c r="AL1868" s="23"/>
      <c r="AM1868" s="23"/>
      <c r="AN1868" s="23"/>
      <c r="AO1868" s="23"/>
      <c r="AP1868" s="23"/>
      <c r="AQ1868" s="23"/>
    </row>
    <row r="1869" spans="1:43" s="31" customFormat="1" ht="50.1" customHeight="1">
      <c r="A1869" s="118" t="s">
        <v>6165</v>
      </c>
      <c r="B1869" s="120" t="s">
        <v>5974</v>
      </c>
      <c r="C1869" s="247" t="s">
        <v>6152</v>
      </c>
      <c r="D1869" s="127" t="s">
        <v>6114</v>
      </c>
      <c r="E1869" s="247" t="s">
        <v>6153</v>
      </c>
      <c r="F1869" s="127" t="s">
        <v>6166</v>
      </c>
      <c r="G1869" s="103" t="s">
        <v>4</v>
      </c>
      <c r="H1869" s="110" t="s">
        <v>5861</v>
      </c>
      <c r="I1869" s="110" t="s">
        <v>13</v>
      </c>
      <c r="J1869" s="110" t="s">
        <v>132</v>
      </c>
      <c r="K1869" s="103" t="s">
        <v>6111</v>
      </c>
      <c r="L1869" s="110" t="s">
        <v>132</v>
      </c>
      <c r="M1869" s="110" t="s">
        <v>54</v>
      </c>
      <c r="N1869" s="103" t="s">
        <v>6117</v>
      </c>
      <c r="O1869" s="103" t="s">
        <v>6118</v>
      </c>
      <c r="P1869" s="118">
        <v>796</v>
      </c>
      <c r="Q1869" s="118" t="s">
        <v>57</v>
      </c>
      <c r="R1869" s="139">
        <v>15</v>
      </c>
      <c r="S1869" s="106">
        <v>1250</v>
      </c>
      <c r="T1869" s="107">
        <f t="shared" si="176"/>
        <v>18750</v>
      </c>
      <c r="U1869" s="107">
        <f t="shared" si="177"/>
        <v>21000.000000000004</v>
      </c>
      <c r="V1869" s="110"/>
      <c r="W1869" s="103">
        <v>2016</v>
      </c>
      <c r="X1869" s="385"/>
      <c r="Y1869" s="23"/>
      <c r="Z1869" s="23"/>
      <c r="AA1869" s="23"/>
      <c r="AB1869" s="23"/>
      <c r="AC1869" s="23"/>
      <c r="AD1869" s="23"/>
      <c r="AE1869" s="23"/>
      <c r="AF1869" s="23"/>
      <c r="AG1869" s="23"/>
      <c r="AH1869" s="23"/>
      <c r="AI1869" s="23"/>
      <c r="AJ1869" s="23"/>
      <c r="AK1869" s="23"/>
      <c r="AL1869" s="23"/>
      <c r="AM1869" s="23"/>
      <c r="AN1869" s="23"/>
      <c r="AO1869" s="23"/>
      <c r="AP1869" s="23"/>
      <c r="AQ1869" s="23"/>
    </row>
    <row r="1870" spans="1:43" s="31" customFormat="1" ht="50.1" customHeight="1">
      <c r="A1870" s="118" t="s">
        <v>6167</v>
      </c>
      <c r="B1870" s="120" t="s">
        <v>5974</v>
      </c>
      <c r="C1870" s="247" t="s">
        <v>6152</v>
      </c>
      <c r="D1870" s="127" t="s">
        <v>6114</v>
      </c>
      <c r="E1870" s="247" t="s">
        <v>6153</v>
      </c>
      <c r="F1870" s="127" t="s">
        <v>6168</v>
      </c>
      <c r="G1870" s="103" t="s">
        <v>4</v>
      </c>
      <c r="H1870" s="110" t="s">
        <v>5861</v>
      </c>
      <c r="I1870" s="110" t="s">
        <v>13</v>
      </c>
      <c r="J1870" s="110" t="s">
        <v>132</v>
      </c>
      <c r="K1870" s="103" t="s">
        <v>6111</v>
      </c>
      <c r="L1870" s="110" t="s">
        <v>132</v>
      </c>
      <c r="M1870" s="110" t="s">
        <v>54</v>
      </c>
      <c r="N1870" s="103" t="s">
        <v>6117</v>
      </c>
      <c r="O1870" s="103" t="s">
        <v>6118</v>
      </c>
      <c r="P1870" s="118">
        <v>796</v>
      </c>
      <c r="Q1870" s="118" t="s">
        <v>57</v>
      </c>
      <c r="R1870" s="139">
        <v>15</v>
      </c>
      <c r="S1870" s="106">
        <v>1250</v>
      </c>
      <c r="T1870" s="107">
        <f t="shared" si="176"/>
        <v>18750</v>
      </c>
      <c r="U1870" s="107">
        <f t="shared" si="177"/>
        <v>21000.000000000004</v>
      </c>
      <c r="V1870" s="110"/>
      <c r="W1870" s="103">
        <v>2016</v>
      </c>
      <c r="X1870" s="385"/>
      <c r="Y1870" s="23"/>
      <c r="Z1870" s="23"/>
      <c r="AA1870" s="23"/>
      <c r="AB1870" s="23"/>
      <c r="AC1870" s="23"/>
      <c r="AD1870" s="23"/>
      <c r="AE1870" s="23"/>
      <c r="AF1870" s="23"/>
      <c r="AG1870" s="23"/>
      <c r="AH1870" s="23"/>
      <c r="AI1870" s="23"/>
      <c r="AJ1870" s="23"/>
      <c r="AK1870" s="23"/>
      <c r="AL1870" s="23"/>
      <c r="AM1870" s="23"/>
      <c r="AN1870" s="23"/>
      <c r="AO1870" s="23"/>
      <c r="AP1870" s="23"/>
      <c r="AQ1870" s="23"/>
    </row>
    <row r="1871" spans="1:43" s="31" customFormat="1" ht="50.1" customHeight="1">
      <c r="A1871" s="118" t="s">
        <v>6169</v>
      </c>
      <c r="B1871" s="120" t="s">
        <v>5974</v>
      </c>
      <c r="C1871" s="247" t="s">
        <v>6152</v>
      </c>
      <c r="D1871" s="127" t="s">
        <v>6114</v>
      </c>
      <c r="E1871" s="247" t="s">
        <v>6153</v>
      </c>
      <c r="F1871" s="127" t="s">
        <v>6170</v>
      </c>
      <c r="G1871" s="103" t="s">
        <v>4</v>
      </c>
      <c r="H1871" s="110" t="s">
        <v>5861</v>
      </c>
      <c r="I1871" s="110" t="s">
        <v>13</v>
      </c>
      <c r="J1871" s="110" t="s">
        <v>132</v>
      </c>
      <c r="K1871" s="103" t="s">
        <v>6111</v>
      </c>
      <c r="L1871" s="110" t="s">
        <v>132</v>
      </c>
      <c r="M1871" s="110" t="s">
        <v>54</v>
      </c>
      <c r="N1871" s="103" t="s">
        <v>6117</v>
      </c>
      <c r="O1871" s="103" t="s">
        <v>6118</v>
      </c>
      <c r="P1871" s="118">
        <v>796</v>
      </c>
      <c r="Q1871" s="118" t="s">
        <v>57</v>
      </c>
      <c r="R1871" s="139">
        <v>15</v>
      </c>
      <c r="S1871" s="106">
        <v>1290</v>
      </c>
      <c r="T1871" s="107">
        <f t="shared" si="176"/>
        <v>19350</v>
      </c>
      <c r="U1871" s="107">
        <f t="shared" si="177"/>
        <v>21672.000000000004</v>
      </c>
      <c r="V1871" s="110"/>
      <c r="W1871" s="103">
        <v>2016</v>
      </c>
      <c r="X1871" s="385"/>
      <c r="Y1871" s="23"/>
      <c r="Z1871" s="23"/>
      <c r="AA1871" s="23"/>
      <c r="AB1871" s="23"/>
      <c r="AC1871" s="23"/>
      <c r="AD1871" s="23"/>
      <c r="AE1871" s="23"/>
      <c r="AF1871" s="23"/>
      <c r="AG1871" s="23"/>
      <c r="AH1871" s="23"/>
      <c r="AI1871" s="23"/>
      <c r="AJ1871" s="23"/>
      <c r="AK1871" s="23"/>
      <c r="AL1871" s="23"/>
      <c r="AM1871" s="23"/>
      <c r="AN1871" s="23"/>
      <c r="AO1871" s="23"/>
      <c r="AP1871" s="23"/>
      <c r="AQ1871" s="23"/>
    </row>
    <row r="1872" spans="1:43" s="31" customFormat="1" ht="50.1" customHeight="1">
      <c r="A1872" s="118" t="s">
        <v>6171</v>
      </c>
      <c r="B1872" s="120" t="s">
        <v>5974</v>
      </c>
      <c r="C1872" s="247" t="s">
        <v>6152</v>
      </c>
      <c r="D1872" s="127" t="s">
        <v>6114</v>
      </c>
      <c r="E1872" s="247" t="s">
        <v>6153</v>
      </c>
      <c r="F1872" s="127" t="s">
        <v>6172</v>
      </c>
      <c r="G1872" s="103" t="s">
        <v>4</v>
      </c>
      <c r="H1872" s="110" t="s">
        <v>5861</v>
      </c>
      <c r="I1872" s="110" t="s">
        <v>13</v>
      </c>
      <c r="J1872" s="110" t="s">
        <v>132</v>
      </c>
      <c r="K1872" s="103" t="s">
        <v>6111</v>
      </c>
      <c r="L1872" s="110" t="s">
        <v>132</v>
      </c>
      <c r="M1872" s="110" t="s">
        <v>54</v>
      </c>
      <c r="N1872" s="103" t="s">
        <v>6117</v>
      </c>
      <c r="O1872" s="103" t="s">
        <v>6118</v>
      </c>
      <c r="P1872" s="118">
        <v>796</v>
      </c>
      <c r="Q1872" s="118" t="s">
        <v>57</v>
      </c>
      <c r="R1872" s="139">
        <v>15</v>
      </c>
      <c r="S1872" s="106">
        <v>1290</v>
      </c>
      <c r="T1872" s="107">
        <f t="shared" si="176"/>
        <v>19350</v>
      </c>
      <c r="U1872" s="107">
        <f t="shared" si="177"/>
        <v>21672.000000000004</v>
      </c>
      <c r="V1872" s="110"/>
      <c r="W1872" s="103">
        <v>2016</v>
      </c>
      <c r="X1872" s="385"/>
      <c r="Y1872" s="23"/>
      <c r="Z1872" s="23"/>
      <c r="AA1872" s="23"/>
      <c r="AB1872" s="23"/>
      <c r="AC1872" s="23"/>
      <c r="AD1872" s="23"/>
      <c r="AE1872" s="23"/>
      <c r="AF1872" s="23"/>
      <c r="AG1872" s="23"/>
      <c r="AH1872" s="23"/>
      <c r="AI1872" s="23"/>
      <c r="AJ1872" s="23"/>
      <c r="AK1872" s="23"/>
      <c r="AL1872" s="23"/>
      <c r="AM1872" s="23"/>
      <c r="AN1872" s="23"/>
      <c r="AO1872" s="23"/>
      <c r="AP1872" s="23"/>
      <c r="AQ1872" s="23"/>
    </row>
    <row r="1873" spans="1:43" s="31" customFormat="1" ht="50.1" customHeight="1">
      <c r="A1873" s="118" t="s">
        <v>6173</v>
      </c>
      <c r="B1873" s="120" t="s">
        <v>5974</v>
      </c>
      <c r="C1873" s="247" t="s">
        <v>6152</v>
      </c>
      <c r="D1873" s="127" t="s">
        <v>6114</v>
      </c>
      <c r="E1873" s="247" t="s">
        <v>6153</v>
      </c>
      <c r="F1873" s="127" t="s">
        <v>6174</v>
      </c>
      <c r="G1873" s="103" t="s">
        <v>4</v>
      </c>
      <c r="H1873" s="110" t="s">
        <v>5861</v>
      </c>
      <c r="I1873" s="110" t="s">
        <v>13</v>
      </c>
      <c r="J1873" s="110" t="s">
        <v>132</v>
      </c>
      <c r="K1873" s="103" t="s">
        <v>6111</v>
      </c>
      <c r="L1873" s="110" t="s">
        <v>132</v>
      </c>
      <c r="M1873" s="110" t="s">
        <v>54</v>
      </c>
      <c r="N1873" s="103" t="s">
        <v>6117</v>
      </c>
      <c r="O1873" s="103" t="s">
        <v>6118</v>
      </c>
      <c r="P1873" s="118">
        <v>796</v>
      </c>
      <c r="Q1873" s="118" t="s">
        <v>57</v>
      </c>
      <c r="R1873" s="139">
        <v>15</v>
      </c>
      <c r="S1873" s="106">
        <v>1250</v>
      </c>
      <c r="T1873" s="107">
        <f t="shared" si="176"/>
        <v>18750</v>
      </c>
      <c r="U1873" s="107">
        <f t="shared" si="177"/>
        <v>21000.000000000004</v>
      </c>
      <c r="V1873" s="110"/>
      <c r="W1873" s="103">
        <v>2016</v>
      </c>
      <c r="X1873" s="385"/>
      <c r="Y1873" s="23"/>
      <c r="Z1873" s="23"/>
      <c r="AA1873" s="23"/>
      <c r="AB1873" s="23"/>
      <c r="AC1873" s="23"/>
      <c r="AD1873" s="23"/>
      <c r="AE1873" s="23"/>
      <c r="AF1873" s="23"/>
      <c r="AG1873" s="23"/>
      <c r="AH1873" s="23"/>
      <c r="AI1873" s="23"/>
      <c r="AJ1873" s="23"/>
      <c r="AK1873" s="23"/>
      <c r="AL1873" s="23"/>
      <c r="AM1873" s="23"/>
      <c r="AN1873" s="23"/>
      <c r="AO1873" s="23"/>
      <c r="AP1873" s="23"/>
      <c r="AQ1873" s="23"/>
    </row>
    <row r="1874" spans="1:43" s="31" customFormat="1" ht="50.1" customHeight="1">
      <c r="A1874" s="118" t="s">
        <v>6175</v>
      </c>
      <c r="B1874" s="120" t="s">
        <v>5974</v>
      </c>
      <c r="C1874" s="247" t="s">
        <v>6152</v>
      </c>
      <c r="D1874" s="127" t="s">
        <v>6114</v>
      </c>
      <c r="E1874" s="247" t="s">
        <v>6153</v>
      </c>
      <c r="F1874" s="127" t="s">
        <v>6176</v>
      </c>
      <c r="G1874" s="103" t="s">
        <v>4</v>
      </c>
      <c r="H1874" s="110" t="s">
        <v>5861</v>
      </c>
      <c r="I1874" s="110" t="s">
        <v>13</v>
      </c>
      <c r="J1874" s="110" t="s">
        <v>132</v>
      </c>
      <c r="K1874" s="103" t="s">
        <v>6111</v>
      </c>
      <c r="L1874" s="110" t="s">
        <v>132</v>
      </c>
      <c r="M1874" s="110" t="s">
        <v>54</v>
      </c>
      <c r="N1874" s="103" t="s">
        <v>6117</v>
      </c>
      <c r="O1874" s="103" t="s">
        <v>6118</v>
      </c>
      <c r="P1874" s="118">
        <v>796</v>
      </c>
      <c r="Q1874" s="118" t="s">
        <v>57</v>
      </c>
      <c r="R1874" s="139">
        <v>15</v>
      </c>
      <c r="S1874" s="106">
        <v>1250</v>
      </c>
      <c r="T1874" s="107">
        <f t="shared" si="176"/>
        <v>18750</v>
      </c>
      <c r="U1874" s="107">
        <f t="shared" si="177"/>
        <v>21000.000000000004</v>
      </c>
      <c r="V1874" s="110"/>
      <c r="W1874" s="103">
        <v>2016</v>
      </c>
      <c r="X1874" s="385"/>
      <c r="Y1874" s="23"/>
      <c r="Z1874" s="23"/>
      <c r="AA1874" s="23"/>
      <c r="AB1874" s="23"/>
      <c r="AC1874" s="23"/>
      <c r="AD1874" s="23"/>
      <c r="AE1874" s="23"/>
      <c r="AF1874" s="23"/>
      <c r="AG1874" s="23"/>
      <c r="AH1874" s="23"/>
      <c r="AI1874" s="23"/>
      <c r="AJ1874" s="23"/>
      <c r="AK1874" s="23"/>
      <c r="AL1874" s="23"/>
      <c r="AM1874" s="23"/>
      <c r="AN1874" s="23"/>
      <c r="AO1874" s="23"/>
      <c r="AP1874" s="23"/>
      <c r="AQ1874" s="23"/>
    </row>
    <row r="1875" spans="1:43" s="31" customFormat="1" ht="50.1" customHeight="1">
      <c r="A1875" s="118" t="s">
        <v>6177</v>
      </c>
      <c r="B1875" s="120" t="s">
        <v>5974</v>
      </c>
      <c r="C1875" s="247" t="s">
        <v>6152</v>
      </c>
      <c r="D1875" s="127" t="s">
        <v>6114</v>
      </c>
      <c r="E1875" s="247" t="s">
        <v>6153</v>
      </c>
      <c r="F1875" s="127" t="s">
        <v>6178</v>
      </c>
      <c r="G1875" s="103" t="s">
        <v>4</v>
      </c>
      <c r="H1875" s="110" t="s">
        <v>5861</v>
      </c>
      <c r="I1875" s="110" t="s">
        <v>13</v>
      </c>
      <c r="J1875" s="110" t="s">
        <v>132</v>
      </c>
      <c r="K1875" s="103" t="s">
        <v>6111</v>
      </c>
      <c r="L1875" s="110" t="s">
        <v>132</v>
      </c>
      <c r="M1875" s="110" t="s">
        <v>54</v>
      </c>
      <c r="N1875" s="103" t="s">
        <v>6117</v>
      </c>
      <c r="O1875" s="103" t="s">
        <v>6118</v>
      </c>
      <c r="P1875" s="118">
        <v>796</v>
      </c>
      <c r="Q1875" s="118" t="s">
        <v>57</v>
      </c>
      <c r="R1875" s="139">
        <v>15</v>
      </c>
      <c r="S1875" s="106">
        <v>1380</v>
      </c>
      <c r="T1875" s="107">
        <f t="shared" si="176"/>
        <v>20700</v>
      </c>
      <c r="U1875" s="107">
        <f t="shared" si="177"/>
        <v>23184.000000000004</v>
      </c>
      <c r="V1875" s="110"/>
      <c r="W1875" s="103">
        <v>2016</v>
      </c>
      <c r="X1875" s="385"/>
      <c r="Y1875" s="23"/>
      <c r="Z1875" s="23"/>
      <c r="AA1875" s="23"/>
      <c r="AB1875" s="23"/>
      <c r="AC1875" s="23"/>
      <c r="AD1875" s="23"/>
      <c r="AE1875" s="23"/>
      <c r="AF1875" s="23"/>
      <c r="AG1875" s="23"/>
      <c r="AH1875" s="23"/>
      <c r="AI1875" s="23"/>
      <c r="AJ1875" s="23"/>
      <c r="AK1875" s="23"/>
      <c r="AL1875" s="23"/>
      <c r="AM1875" s="23"/>
      <c r="AN1875" s="23"/>
      <c r="AO1875" s="23"/>
      <c r="AP1875" s="23"/>
      <c r="AQ1875" s="23"/>
    </row>
    <row r="1876" spans="1:43" s="31" customFormat="1" ht="50.1" customHeight="1">
      <c r="A1876" s="118" t="s">
        <v>6179</v>
      </c>
      <c r="B1876" s="120" t="s">
        <v>5974</v>
      </c>
      <c r="C1876" s="247" t="s">
        <v>6152</v>
      </c>
      <c r="D1876" s="127" t="s">
        <v>6114</v>
      </c>
      <c r="E1876" s="247" t="s">
        <v>6153</v>
      </c>
      <c r="F1876" s="127" t="s">
        <v>6180</v>
      </c>
      <c r="G1876" s="103" t="s">
        <v>4</v>
      </c>
      <c r="H1876" s="110" t="s">
        <v>5861</v>
      </c>
      <c r="I1876" s="110" t="s">
        <v>13</v>
      </c>
      <c r="J1876" s="110" t="s">
        <v>132</v>
      </c>
      <c r="K1876" s="103" t="s">
        <v>6111</v>
      </c>
      <c r="L1876" s="110" t="s">
        <v>132</v>
      </c>
      <c r="M1876" s="110" t="s">
        <v>54</v>
      </c>
      <c r="N1876" s="103" t="s">
        <v>6117</v>
      </c>
      <c r="O1876" s="103" t="s">
        <v>6118</v>
      </c>
      <c r="P1876" s="118">
        <v>796</v>
      </c>
      <c r="Q1876" s="118" t="s">
        <v>57</v>
      </c>
      <c r="R1876" s="139">
        <v>15</v>
      </c>
      <c r="S1876" s="106">
        <v>1380</v>
      </c>
      <c r="T1876" s="107">
        <f t="shared" si="176"/>
        <v>20700</v>
      </c>
      <c r="U1876" s="107">
        <f t="shared" si="177"/>
        <v>23184.000000000004</v>
      </c>
      <c r="V1876" s="110"/>
      <c r="W1876" s="103">
        <v>2016</v>
      </c>
      <c r="X1876" s="385"/>
      <c r="Y1876" s="23"/>
      <c r="Z1876" s="23"/>
      <c r="AA1876" s="23"/>
      <c r="AB1876" s="23"/>
      <c r="AC1876" s="23"/>
      <c r="AD1876" s="23"/>
      <c r="AE1876" s="23"/>
      <c r="AF1876" s="23"/>
      <c r="AG1876" s="23"/>
      <c r="AH1876" s="23"/>
      <c r="AI1876" s="23"/>
      <c r="AJ1876" s="23"/>
      <c r="AK1876" s="23"/>
      <c r="AL1876" s="23"/>
      <c r="AM1876" s="23"/>
      <c r="AN1876" s="23"/>
      <c r="AO1876" s="23"/>
      <c r="AP1876" s="23"/>
      <c r="AQ1876" s="23"/>
    </row>
    <row r="1877" spans="1:43" s="31" customFormat="1" ht="50.1" customHeight="1">
      <c r="A1877" s="118" t="s">
        <v>6181</v>
      </c>
      <c r="B1877" s="120" t="s">
        <v>5974</v>
      </c>
      <c r="C1877" s="247" t="s">
        <v>6152</v>
      </c>
      <c r="D1877" s="127" t="s">
        <v>6114</v>
      </c>
      <c r="E1877" s="247" t="s">
        <v>6153</v>
      </c>
      <c r="F1877" s="127" t="s">
        <v>6182</v>
      </c>
      <c r="G1877" s="103" t="s">
        <v>4</v>
      </c>
      <c r="H1877" s="110" t="s">
        <v>5861</v>
      </c>
      <c r="I1877" s="110" t="s">
        <v>13</v>
      </c>
      <c r="J1877" s="110" t="s">
        <v>132</v>
      </c>
      <c r="K1877" s="103" t="s">
        <v>6111</v>
      </c>
      <c r="L1877" s="110" t="s">
        <v>132</v>
      </c>
      <c r="M1877" s="110" t="s">
        <v>54</v>
      </c>
      <c r="N1877" s="103" t="s">
        <v>6117</v>
      </c>
      <c r="O1877" s="103" t="s">
        <v>6118</v>
      </c>
      <c r="P1877" s="118">
        <v>796</v>
      </c>
      <c r="Q1877" s="118" t="s">
        <v>57</v>
      </c>
      <c r="R1877" s="139">
        <v>15</v>
      </c>
      <c r="S1877" s="106">
        <v>1775</v>
      </c>
      <c r="T1877" s="107">
        <f t="shared" si="176"/>
        <v>26625</v>
      </c>
      <c r="U1877" s="107">
        <f t="shared" si="177"/>
        <v>29820.000000000004</v>
      </c>
      <c r="V1877" s="110"/>
      <c r="W1877" s="103">
        <v>2016</v>
      </c>
      <c r="X1877" s="385"/>
      <c r="Y1877" s="23"/>
      <c r="Z1877" s="23"/>
      <c r="AA1877" s="23"/>
      <c r="AB1877" s="23"/>
      <c r="AC1877" s="23"/>
      <c r="AD1877" s="23"/>
      <c r="AE1877" s="23"/>
      <c r="AF1877" s="23"/>
      <c r="AG1877" s="23"/>
      <c r="AH1877" s="23"/>
      <c r="AI1877" s="23"/>
      <c r="AJ1877" s="23"/>
      <c r="AK1877" s="23"/>
      <c r="AL1877" s="23"/>
      <c r="AM1877" s="23"/>
      <c r="AN1877" s="23"/>
      <c r="AO1877" s="23"/>
      <c r="AP1877" s="23"/>
      <c r="AQ1877" s="23"/>
    </row>
    <row r="1878" spans="1:43" s="31" customFormat="1" ht="50.1" customHeight="1">
      <c r="A1878" s="118" t="s">
        <v>6183</v>
      </c>
      <c r="B1878" s="120" t="s">
        <v>5974</v>
      </c>
      <c r="C1878" s="247" t="s">
        <v>6152</v>
      </c>
      <c r="D1878" s="127" t="s">
        <v>6114</v>
      </c>
      <c r="E1878" s="247" t="s">
        <v>6153</v>
      </c>
      <c r="F1878" s="127" t="s">
        <v>6184</v>
      </c>
      <c r="G1878" s="103" t="s">
        <v>4</v>
      </c>
      <c r="H1878" s="110" t="s">
        <v>5861</v>
      </c>
      <c r="I1878" s="110" t="s">
        <v>13</v>
      </c>
      <c r="J1878" s="110" t="s">
        <v>132</v>
      </c>
      <c r="K1878" s="103" t="s">
        <v>6111</v>
      </c>
      <c r="L1878" s="110" t="s">
        <v>132</v>
      </c>
      <c r="M1878" s="110" t="s">
        <v>54</v>
      </c>
      <c r="N1878" s="103" t="s">
        <v>6117</v>
      </c>
      <c r="O1878" s="103" t="s">
        <v>6118</v>
      </c>
      <c r="P1878" s="118">
        <v>796</v>
      </c>
      <c r="Q1878" s="118" t="s">
        <v>57</v>
      </c>
      <c r="R1878" s="139">
        <v>15</v>
      </c>
      <c r="S1878" s="106">
        <v>1775</v>
      </c>
      <c r="T1878" s="107">
        <f t="shared" si="176"/>
        <v>26625</v>
      </c>
      <c r="U1878" s="107">
        <f t="shared" si="177"/>
        <v>29820.000000000004</v>
      </c>
      <c r="V1878" s="110"/>
      <c r="W1878" s="103">
        <v>2016</v>
      </c>
      <c r="X1878" s="385"/>
      <c r="Y1878" s="23"/>
      <c r="Z1878" s="23"/>
      <c r="AA1878" s="23"/>
      <c r="AB1878" s="23"/>
      <c r="AC1878" s="23"/>
      <c r="AD1878" s="23"/>
      <c r="AE1878" s="23"/>
      <c r="AF1878" s="23"/>
      <c r="AG1878" s="23"/>
      <c r="AH1878" s="23"/>
      <c r="AI1878" s="23"/>
      <c r="AJ1878" s="23"/>
      <c r="AK1878" s="23"/>
      <c r="AL1878" s="23"/>
      <c r="AM1878" s="23"/>
      <c r="AN1878" s="23"/>
      <c r="AO1878" s="23"/>
      <c r="AP1878" s="23"/>
      <c r="AQ1878" s="23"/>
    </row>
    <row r="1879" spans="1:43" s="31" customFormat="1" ht="50.1" customHeight="1">
      <c r="A1879" s="118" t="s">
        <v>6185</v>
      </c>
      <c r="B1879" s="120" t="s">
        <v>5974</v>
      </c>
      <c r="C1879" s="247" t="s">
        <v>6186</v>
      </c>
      <c r="D1879" s="127" t="s">
        <v>6114</v>
      </c>
      <c r="E1879" s="247" t="s">
        <v>6187</v>
      </c>
      <c r="F1879" s="127" t="s">
        <v>6188</v>
      </c>
      <c r="G1879" s="103" t="s">
        <v>4</v>
      </c>
      <c r="H1879" s="110" t="s">
        <v>5861</v>
      </c>
      <c r="I1879" s="110" t="s">
        <v>13</v>
      </c>
      <c r="J1879" s="110" t="s">
        <v>132</v>
      </c>
      <c r="K1879" s="103" t="s">
        <v>6111</v>
      </c>
      <c r="L1879" s="110" t="s">
        <v>132</v>
      </c>
      <c r="M1879" s="110" t="s">
        <v>54</v>
      </c>
      <c r="N1879" s="103" t="s">
        <v>6117</v>
      </c>
      <c r="O1879" s="103" t="s">
        <v>6118</v>
      </c>
      <c r="P1879" s="118">
        <v>796</v>
      </c>
      <c r="Q1879" s="118" t="s">
        <v>57</v>
      </c>
      <c r="R1879" s="139">
        <v>15</v>
      </c>
      <c r="S1879" s="106">
        <v>2150</v>
      </c>
      <c r="T1879" s="107">
        <f t="shared" si="176"/>
        <v>32250</v>
      </c>
      <c r="U1879" s="107">
        <f t="shared" si="177"/>
        <v>36120</v>
      </c>
      <c r="V1879" s="110"/>
      <c r="W1879" s="103">
        <v>2016</v>
      </c>
      <c r="X1879" s="385"/>
      <c r="Y1879" s="23"/>
      <c r="Z1879" s="23"/>
      <c r="AA1879" s="23"/>
      <c r="AB1879" s="23"/>
      <c r="AC1879" s="23"/>
      <c r="AD1879" s="23"/>
      <c r="AE1879" s="23"/>
      <c r="AF1879" s="23"/>
      <c r="AG1879" s="23"/>
      <c r="AH1879" s="23"/>
      <c r="AI1879" s="23"/>
      <c r="AJ1879" s="23"/>
      <c r="AK1879" s="23"/>
      <c r="AL1879" s="23"/>
      <c r="AM1879" s="23"/>
      <c r="AN1879" s="23"/>
      <c r="AO1879" s="23"/>
      <c r="AP1879" s="23"/>
      <c r="AQ1879" s="23"/>
    </row>
    <row r="1880" spans="1:43" s="31" customFormat="1" ht="50.1" customHeight="1">
      <c r="A1880" s="118" t="s">
        <v>6189</v>
      </c>
      <c r="B1880" s="120" t="s">
        <v>5974</v>
      </c>
      <c r="C1880" s="247" t="s">
        <v>6186</v>
      </c>
      <c r="D1880" s="127" t="s">
        <v>6114</v>
      </c>
      <c r="E1880" s="247" t="s">
        <v>6187</v>
      </c>
      <c r="F1880" s="127" t="s">
        <v>6190</v>
      </c>
      <c r="G1880" s="103" t="s">
        <v>4</v>
      </c>
      <c r="H1880" s="110" t="s">
        <v>5861</v>
      </c>
      <c r="I1880" s="110" t="s">
        <v>13</v>
      </c>
      <c r="J1880" s="110" t="s">
        <v>132</v>
      </c>
      <c r="K1880" s="103" t="s">
        <v>6111</v>
      </c>
      <c r="L1880" s="110" t="s">
        <v>132</v>
      </c>
      <c r="M1880" s="110" t="s">
        <v>54</v>
      </c>
      <c r="N1880" s="103" t="s">
        <v>6117</v>
      </c>
      <c r="O1880" s="103" t="s">
        <v>6118</v>
      </c>
      <c r="P1880" s="118">
        <v>796</v>
      </c>
      <c r="Q1880" s="118" t="s">
        <v>57</v>
      </c>
      <c r="R1880" s="139">
        <v>15</v>
      </c>
      <c r="S1880" s="106">
        <v>2150</v>
      </c>
      <c r="T1880" s="107">
        <f t="shared" si="176"/>
        <v>32250</v>
      </c>
      <c r="U1880" s="107">
        <f t="shared" si="177"/>
        <v>36120</v>
      </c>
      <c r="V1880" s="110"/>
      <c r="W1880" s="103">
        <v>2016</v>
      </c>
      <c r="X1880" s="385"/>
      <c r="Y1880" s="23"/>
      <c r="Z1880" s="23"/>
      <c r="AA1880" s="23"/>
      <c r="AB1880" s="23"/>
      <c r="AC1880" s="23"/>
      <c r="AD1880" s="23"/>
      <c r="AE1880" s="23"/>
      <c r="AF1880" s="23"/>
      <c r="AG1880" s="23"/>
      <c r="AH1880" s="23"/>
      <c r="AI1880" s="23"/>
      <c r="AJ1880" s="23"/>
      <c r="AK1880" s="23"/>
      <c r="AL1880" s="23"/>
      <c r="AM1880" s="23"/>
      <c r="AN1880" s="23"/>
      <c r="AO1880" s="23"/>
      <c r="AP1880" s="23"/>
      <c r="AQ1880" s="23"/>
    </row>
    <row r="1881" spans="1:43" s="31" customFormat="1" ht="50.1" customHeight="1">
      <c r="A1881" s="118" t="s">
        <v>6191</v>
      </c>
      <c r="B1881" s="120" t="s">
        <v>5974</v>
      </c>
      <c r="C1881" s="247" t="s">
        <v>6186</v>
      </c>
      <c r="D1881" s="127" t="s">
        <v>6114</v>
      </c>
      <c r="E1881" s="247" t="s">
        <v>6187</v>
      </c>
      <c r="F1881" s="127" t="s">
        <v>6192</v>
      </c>
      <c r="G1881" s="103" t="s">
        <v>4</v>
      </c>
      <c r="H1881" s="110" t="s">
        <v>5861</v>
      </c>
      <c r="I1881" s="110" t="s">
        <v>13</v>
      </c>
      <c r="J1881" s="110" t="s">
        <v>132</v>
      </c>
      <c r="K1881" s="103" t="s">
        <v>6111</v>
      </c>
      <c r="L1881" s="110" t="s">
        <v>132</v>
      </c>
      <c r="M1881" s="110" t="s">
        <v>54</v>
      </c>
      <c r="N1881" s="103" t="s">
        <v>6117</v>
      </c>
      <c r="O1881" s="103" t="s">
        <v>6118</v>
      </c>
      <c r="P1881" s="118">
        <v>796</v>
      </c>
      <c r="Q1881" s="118" t="s">
        <v>57</v>
      </c>
      <c r="R1881" s="139">
        <v>15</v>
      </c>
      <c r="S1881" s="106">
        <v>2450</v>
      </c>
      <c r="T1881" s="107">
        <f t="shared" si="176"/>
        <v>36750</v>
      </c>
      <c r="U1881" s="107">
        <f t="shared" si="177"/>
        <v>41160.000000000007</v>
      </c>
      <c r="V1881" s="110"/>
      <c r="W1881" s="103">
        <v>2016</v>
      </c>
      <c r="X1881" s="385"/>
      <c r="Y1881" s="23"/>
      <c r="Z1881" s="23"/>
      <c r="AA1881" s="23"/>
      <c r="AB1881" s="23"/>
      <c r="AC1881" s="23"/>
      <c r="AD1881" s="23"/>
      <c r="AE1881" s="23"/>
      <c r="AF1881" s="23"/>
      <c r="AG1881" s="23"/>
      <c r="AH1881" s="23"/>
      <c r="AI1881" s="23"/>
      <c r="AJ1881" s="23"/>
      <c r="AK1881" s="23"/>
      <c r="AL1881" s="23"/>
      <c r="AM1881" s="23"/>
      <c r="AN1881" s="23"/>
      <c r="AO1881" s="23"/>
      <c r="AP1881" s="23"/>
      <c r="AQ1881" s="23"/>
    </row>
    <row r="1882" spans="1:43" s="31" customFormat="1" ht="50.1" customHeight="1">
      <c r="A1882" s="118" t="s">
        <v>6193</v>
      </c>
      <c r="B1882" s="120" t="s">
        <v>5974</v>
      </c>
      <c r="C1882" s="247" t="s">
        <v>6186</v>
      </c>
      <c r="D1882" s="127" t="s">
        <v>6114</v>
      </c>
      <c r="E1882" s="247" t="s">
        <v>6187</v>
      </c>
      <c r="F1882" s="127" t="s">
        <v>6194</v>
      </c>
      <c r="G1882" s="103" t="s">
        <v>4</v>
      </c>
      <c r="H1882" s="110" t="s">
        <v>5861</v>
      </c>
      <c r="I1882" s="110" t="s">
        <v>13</v>
      </c>
      <c r="J1882" s="110" t="s">
        <v>132</v>
      </c>
      <c r="K1882" s="103" t="s">
        <v>6111</v>
      </c>
      <c r="L1882" s="110" t="s">
        <v>132</v>
      </c>
      <c r="M1882" s="110" t="s">
        <v>54</v>
      </c>
      <c r="N1882" s="103" t="s">
        <v>6117</v>
      </c>
      <c r="O1882" s="103" t="s">
        <v>6118</v>
      </c>
      <c r="P1882" s="118">
        <v>796</v>
      </c>
      <c r="Q1882" s="118" t="s">
        <v>57</v>
      </c>
      <c r="R1882" s="139">
        <v>15</v>
      </c>
      <c r="S1882" s="106">
        <v>2450</v>
      </c>
      <c r="T1882" s="107">
        <f t="shared" si="176"/>
        <v>36750</v>
      </c>
      <c r="U1882" s="107">
        <f t="shared" si="177"/>
        <v>41160.000000000007</v>
      </c>
      <c r="V1882" s="110"/>
      <c r="W1882" s="103">
        <v>2016</v>
      </c>
      <c r="X1882" s="385"/>
      <c r="Y1882" s="23"/>
      <c r="Z1882" s="23"/>
      <c r="AA1882" s="23"/>
      <c r="AB1882" s="23"/>
      <c r="AC1882" s="23"/>
      <c r="AD1882" s="23"/>
      <c r="AE1882" s="23"/>
      <c r="AF1882" s="23"/>
      <c r="AG1882" s="23"/>
      <c r="AH1882" s="23"/>
      <c r="AI1882" s="23"/>
      <c r="AJ1882" s="23"/>
      <c r="AK1882" s="23"/>
      <c r="AL1882" s="23"/>
      <c r="AM1882" s="23"/>
      <c r="AN1882" s="23"/>
      <c r="AO1882" s="23"/>
      <c r="AP1882" s="23"/>
      <c r="AQ1882" s="23"/>
    </row>
    <row r="1883" spans="1:43" s="31" customFormat="1" ht="50.1" customHeight="1">
      <c r="A1883" s="118" t="s">
        <v>6195</v>
      </c>
      <c r="B1883" s="120" t="s">
        <v>5974</v>
      </c>
      <c r="C1883" s="247" t="s">
        <v>6186</v>
      </c>
      <c r="D1883" s="127" t="s">
        <v>6114</v>
      </c>
      <c r="E1883" s="247" t="s">
        <v>6187</v>
      </c>
      <c r="F1883" s="127" t="s">
        <v>6196</v>
      </c>
      <c r="G1883" s="103" t="s">
        <v>4</v>
      </c>
      <c r="H1883" s="110" t="s">
        <v>5861</v>
      </c>
      <c r="I1883" s="110" t="s">
        <v>13</v>
      </c>
      <c r="J1883" s="110" t="s">
        <v>132</v>
      </c>
      <c r="K1883" s="103" t="s">
        <v>6111</v>
      </c>
      <c r="L1883" s="110" t="s">
        <v>132</v>
      </c>
      <c r="M1883" s="110" t="s">
        <v>54</v>
      </c>
      <c r="N1883" s="103" t="s">
        <v>6117</v>
      </c>
      <c r="O1883" s="103" t="s">
        <v>6118</v>
      </c>
      <c r="P1883" s="118">
        <v>796</v>
      </c>
      <c r="Q1883" s="118" t="s">
        <v>57</v>
      </c>
      <c r="R1883" s="139">
        <v>15</v>
      </c>
      <c r="S1883" s="106">
        <v>2677</v>
      </c>
      <c r="T1883" s="107">
        <f t="shared" si="176"/>
        <v>40155</v>
      </c>
      <c r="U1883" s="107">
        <f t="shared" si="177"/>
        <v>44973.600000000006</v>
      </c>
      <c r="V1883" s="110"/>
      <c r="W1883" s="103">
        <v>2016</v>
      </c>
      <c r="X1883" s="385"/>
      <c r="Y1883" s="23"/>
      <c r="Z1883" s="23"/>
      <c r="AA1883" s="23"/>
      <c r="AB1883" s="23"/>
      <c r="AC1883" s="23"/>
      <c r="AD1883" s="23"/>
      <c r="AE1883" s="23"/>
      <c r="AF1883" s="23"/>
      <c r="AG1883" s="23"/>
      <c r="AH1883" s="23"/>
      <c r="AI1883" s="23"/>
      <c r="AJ1883" s="23"/>
      <c r="AK1883" s="23"/>
      <c r="AL1883" s="23"/>
      <c r="AM1883" s="23"/>
      <c r="AN1883" s="23"/>
      <c r="AO1883" s="23"/>
      <c r="AP1883" s="23"/>
      <c r="AQ1883" s="23"/>
    </row>
    <row r="1884" spans="1:43" s="31" customFormat="1" ht="50.1" customHeight="1">
      <c r="A1884" s="118" t="s">
        <v>6197</v>
      </c>
      <c r="B1884" s="120" t="s">
        <v>5974</v>
      </c>
      <c r="C1884" s="247" t="s">
        <v>6186</v>
      </c>
      <c r="D1884" s="127" t="s">
        <v>6114</v>
      </c>
      <c r="E1884" s="247" t="s">
        <v>6187</v>
      </c>
      <c r="F1884" s="127" t="s">
        <v>6198</v>
      </c>
      <c r="G1884" s="103" t="s">
        <v>4</v>
      </c>
      <c r="H1884" s="110" t="s">
        <v>5861</v>
      </c>
      <c r="I1884" s="110" t="s">
        <v>13</v>
      </c>
      <c r="J1884" s="110" t="s">
        <v>132</v>
      </c>
      <c r="K1884" s="103" t="s">
        <v>6111</v>
      </c>
      <c r="L1884" s="110" t="s">
        <v>132</v>
      </c>
      <c r="M1884" s="110" t="s">
        <v>54</v>
      </c>
      <c r="N1884" s="103" t="s">
        <v>6117</v>
      </c>
      <c r="O1884" s="103" t="s">
        <v>6118</v>
      </c>
      <c r="P1884" s="118">
        <v>796</v>
      </c>
      <c r="Q1884" s="118" t="s">
        <v>57</v>
      </c>
      <c r="R1884" s="139">
        <v>15</v>
      </c>
      <c r="S1884" s="106">
        <v>2677</v>
      </c>
      <c r="T1884" s="107">
        <f t="shared" si="176"/>
        <v>40155</v>
      </c>
      <c r="U1884" s="107">
        <f t="shared" si="177"/>
        <v>44973.600000000006</v>
      </c>
      <c r="V1884" s="110"/>
      <c r="W1884" s="103">
        <v>2016</v>
      </c>
      <c r="X1884" s="385"/>
      <c r="Y1884" s="23"/>
      <c r="Z1884" s="23"/>
      <c r="AA1884" s="23"/>
      <c r="AB1884" s="23"/>
      <c r="AC1884" s="23"/>
      <c r="AD1884" s="23"/>
      <c r="AE1884" s="23"/>
      <c r="AF1884" s="23"/>
      <c r="AG1884" s="23"/>
      <c r="AH1884" s="23"/>
      <c r="AI1884" s="23"/>
      <c r="AJ1884" s="23"/>
      <c r="AK1884" s="23"/>
      <c r="AL1884" s="23"/>
      <c r="AM1884" s="23"/>
      <c r="AN1884" s="23"/>
      <c r="AO1884" s="23"/>
      <c r="AP1884" s="23"/>
      <c r="AQ1884" s="23"/>
    </row>
    <row r="1885" spans="1:43" s="31" customFormat="1" ht="50.1" customHeight="1">
      <c r="A1885" s="118" t="s">
        <v>6199</v>
      </c>
      <c r="B1885" s="120" t="s">
        <v>5974</v>
      </c>
      <c r="C1885" s="247" t="s">
        <v>6186</v>
      </c>
      <c r="D1885" s="127" t="s">
        <v>6114</v>
      </c>
      <c r="E1885" s="247" t="s">
        <v>6187</v>
      </c>
      <c r="F1885" s="127" t="s">
        <v>6200</v>
      </c>
      <c r="G1885" s="103" t="s">
        <v>4</v>
      </c>
      <c r="H1885" s="110" t="s">
        <v>5861</v>
      </c>
      <c r="I1885" s="110" t="s">
        <v>13</v>
      </c>
      <c r="J1885" s="110" t="s">
        <v>132</v>
      </c>
      <c r="K1885" s="103" t="s">
        <v>6111</v>
      </c>
      <c r="L1885" s="110" t="s">
        <v>132</v>
      </c>
      <c r="M1885" s="110" t="s">
        <v>54</v>
      </c>
      <c r="N1885" s="103" t="s">
        <v>6117</v>
      </c>
      <c r="O1885" s="103" t="s">
        <v>6118</v>
      </c>
      <c r="P1885" s="118">
        <v>796</v>
      </c>
      <c r="Q1885" s="118" t="s">
        <v>57</v>
      </c>
      <c r="R1885" s="139">
        <v>10</v>
      </c>
      <c r="S1885" s="106">
        <v>2677</v>
      </c>
      <c r="T1885" s="107">
        <f t="shared" si="176"/>
        <v>26770</v>
      </c>
      <c r="U1885" s="107">
        <f t="shared" si="177"/>
        <v>29982.400000000001</v>
      </c>
      <c r="V1885" s="110"/>
      <c r="W1885" s="103">
        <v>2016</v>
      </c>
      <c r="X1885" s="385"/>
      <c r="Y1885" s="23"/>
      <c r="Z1885" s="23"/>
      <c r="AA1885" s="23"/>
      <c r="AB1885" s="23"/>
      <c r="AC1885" s="23"/>
      <c r="AD1885" s="23"/>
      <c r="AE1885" s="23"/>
      <c r="AF1885" s="23"/>
      <c r="AG1885" s="23"/>
      <c r="AH1885" s="23"/>
      <c r="AI1885" s="23"/>
      <c r="AJ1885" s="23"/>
      <c r="AK1885" s="23"/>
      <c r="AL1885" s="23"/>
      <c r="AM1885" s="23"/>
      <c r="AN1885" s="23"/>
      <c r="AO1885" s="23"/>
      <c r="AP1885" s="23"/>
      <c r="AQ1885" s="23"/>
    </row>
    <row r="1886" spans="1:43" s="31" customFormat="1" ht="50.1" customHeight="1">
      <c r="A1886" s="118" t="s">
        <v>6201</v>
      </c>
      <c r="B1886" s="120" t="s">
        <v>5974</v>
      </c>
      <c r="C1886" s="247" t="s">
        <v>6186</v>
      </c>
      <c r="D1886" s="127" t="s">
        <v>6114</v>
      </c>
      <c r="E1886" s="247" t="s">
        <v>6187</v>
      </c>
      <c r="F1886" s="127" t="s">
        <v>6202</v>
      </c>
      <c r="G1886" s="103" t="s">
        <v>4</v>
      </c>
      <c r="H1886" s="110" t="s">
        <v>5861</v>
      </c>
      <c r="I1886" s="110" t="s">
        <v>13</v>
      </c>
      <c r="J1886" s="110" t="s">
        <v>132</v>
      </c>
      <c r="K1886" s="103" t="s">
        <v>6111</v>
      </c>
      <c r="L1886" s="110" t="s">
        <v>132</v>
      </c>
      <c r="M1886" s="110" t="s">
        <v>54</v>
      </c>
      <c r="N1886" s="103" t="s">
        <v>6117</v>
      </c>
      <c r="O1886" s="103" t="s">
        <v>6118</v>
      </c>
      <c r="P1886" s="118">
        <v>796</v>
      </c>
      <c r="Q1886" s="118" t="s">
        <v>57</v>
      </c>
      <c r="R1886" s="139">
        <v>10</v>
      </c>
      <c r="S1886" s="106">
        <v>2677</v>
      </c>
      <c r="T1886" s="107">
        <f t="shared" si="176"/>
        <v>26770</v>
      </c>
      <c r="U1886" s="107">
        <f t="shared" si="177"/>
        <v>29982.400000000001</v>
      </c>
      <c r="V1886" s="110"/>
      <c r="W1886" s="103">
        <v>2016</v>
      </c>
      <c r="X1886" s="385"/>
      <c r="Y1886" s="23"/>
      <c r="Z1886" s="23"/>
      <c r="AA1886" s="23"/>
      <c r="AB1886" s="23"/>
      <c r="AC1886" s="23"/>
      <c r="AD1886" s="23"/>
      <c r="AE1886" s="23"/>
      <c r="AF1886" s="23"/>
      <c r="AG1886" s="23"/>
      <c r="AH1886" s="23"/>
      <c r="AI1886" s="23"/>
      <c r="AJ1886" s="23"/>
      <c r="AK1886" s="23"/>
      <c r="AL1886" s="23"/>
      <c r="AM1886" s="23"/>
      <c r="AN1886" s="23"/>
      <c r="AO1886" s="23"/>
      <c r="AP1886" s="23"/>
      <c r="AQ1886" s="23"/>
    </row>
    <row r="1887" spans="1:43" s="31" customFormat="1" ht="50.1" customHeight="1">
      <c r="A1887" s="118" t="s">
        <v>6203</v>
      </c>
      <c r="B1887" s="120" t="s">
        <v>5974</v>
      </c>
      <c r="C1887" s="247" t="s">
        <v>6186</v>
      </c>
      <c r="D1887" s="127" t="s">
        <v>6114</v>
      </c>
      <c r="E1887" s="247" t="s">
        <v>6187</v>
      </c>
      <c r="F1887" s="127" t="s">
        <v>6204</v>
      </c>
      <c r="G1887" s="103" t="s">
        <v>4</v>
      </c>
      <c r="H1887" s="110" t="s">
        <v>5861</v>
      </c>
      <c r="I1887" s="110" t="s">
        <v>13</v>
      </c>
      <c r="J1887" s="110" t="s">
        <v>132</v>
      </c>
      <c r="K1887" s="103" t="s">
        <v>6111</v>
      </c>
      <c r="L1887" s="110" t="s">
        <v>132</v>
      </c>
      <c r="M1887" s="110" t="s">
        <v>54</v>
      </c>
      <c r="N1887" s="103" t="s">
        <v>6117</v>
      </c>
      <c r="O1887" s="103" t="s">
        <v>6118</v>
      </c>
      <c r="P1887" s="118">
        <v>796</v>
      </c>
      <c r="Q1887" s="118" t="s">
        <v>57</v>
      </c>
      <c r="R1887" s="139">
        <v>10</v>
      </c>
      <c r="S1887" s="106">
        <v>3655</v>
      </c>
      <c r="T1887" s="107">
        <f t="shared" si="176"/>
        <v>36550</v>
      </c>
      <c r="U1887" s="107">
        <f t="shared" si="177"/>
        <v>40936.000000000007</v>
      </c>
      <c r="V1887" s="110"/>
      <c r="W1887" s="103">
        <v>2016</v>
      </c>
      <c r="X1887" s="385"/>
      <c r="Y1887" s="23"/>
      <c r="Z1887" s="23"/>
      <c r="AA1887" s="23"/>
      <c r="AB1887" s="23"/>
      <c r="AC1887" s="23"/>
      <c r="AD1887" s="23"/>
      <c r="AE1887" s="23"/>
      <c r="AF1887" s="23"/>
      <c r="AG1887" s="23"/>
      <c r="AH1887" s="23"/>
      <c r="AI1887" s="23"/>
      <c r="AJ1887" s="23"/>
      <c r="AK1887" s="23"/>
      <c r="AL1887" s="23"/>
      <c r="AM1887" s="23"/>
      <c r="AN1887" s="23"/>
      <c r="AO1887" s="23"/>
      <c r="AP1887" s="23"/>
      <c r="AQ1887" s="23"/>
    </row>
    <row r="1888" spans="1:43" s="31" customFormat="1" ht="50.1" customHeight="1">
      <c r="A1888" s="118" t="s">
        <v>6205</v>
      </c>
      <c r="B1888" s="120" t="s">
        <v>5974</v>
      </c>
      <c r="C1888" s="247" t="s">
        <v>6186</v>
      </c>
      <c r="D1888" s="127" t="s">
        <v>6114</v>
      </c>
      <c r="E1888" s="247" t="s">
        <v>6187</v>
      </c>
      <c r="F1888" s="127" t="s">
        <v>6206</v>
      </c>
      <c r="G1888" s="103" t="s">
        <v>4</v>
      </c>
      <c r="H1888" s="110" t="s">
        <v>5861</v>
      </c>
      <c r="I1888" s="110" t="s">
        <v>13</v>
      </c>
      <c r="J1888" s="110" t="s">
        <v>132</v>
      </c>
      <c r="K1888" s="103" t="s">
        <v>6111</v>
      </c>
      <c r="L1888" s="110" t="s">
        <v>132</v>
      </c>
      <c r="M1888" s="110" t="s">
        <v>54</v>
      </c>
      <c r="N1888" s="103" t="s">
        <v>6117</v>
      </c>
      <c r="O1888" s="103" t="s">
        <v>6118</v>
      </c>
      <c r="P1888" s="118">
        <v>796</v>
      </c>
      <c r="Q1888" s="118" t="s">
        <v>57</v>
      </c>
      <c r="R1888" s="139">
        <v>10</v>
      </c>
      <c r="S1888" s="106">
        <v>3655</v>
      </c>
      <c r="T1888" s="107">
        <f t="shared" si="176"/>
        <v>36550</v>
      </c>
      <c r="U1888" s="107">
        <f t="shared" si="177"/>
        <v>40936.000000000007</v>
      </c>
      <c r="V1888" s="110"/>
      <c r="W1888" s="103">
        <v>2016</v>
      </c>
      <c r="X1888" s="385"/>
      <c r="Y1888" s="23"/>
      <c r="Z1888" s="23"/>
      <c r="AA1888" s="23"/>
      <c r="AB1888" s="23"/>
      <c r="AC1888" s="23"/>
      <c r="AD1888" s="23"/>
      <c r="AE1888" s="23"/>
      <c r="AF1888" s="23"/>
      <c r="AG1888" s="23"/>
      <c r="AH1888" s="23"/>
      <c r="AI1888" s="23"/>
      <c r="AJ1888" s="23"/>
      <c r="AK1888" s="23"/>
      <c r="AL1888" s="23"/>
      <c r="AM1888" s="23"/>
      <c r="AN1888" s="23"/>
      <c r="AO1888" s="23"/>
      <c r="AP1888" s="23"/>
      <c r="AQ1888" s="23"/>
    </row>
    <row r="1889" spans="1:92" s="31" customFormat="1" ht="50.1" customHeight="1">
      <c r="A1889" s="118" t="s">
        <v>6207</v>
      </c>
      <c r="B1889" s="120" t="s">
        <v>5974</v>
      </c>
      <c r="C1889" s="247" t="s">
        <v>6186</v>
      </c>
      <c r="D1889" s="127" t="s">
        <v>6114</v>
      </c>
      <c r="E1889" s="247" t="s">
        <v>6187</v>
      </c>
      <c r="F1889" s="127" t="s">
        <v>6208</v>
      </c>
      <c r="G1889" s="103" t="s">
        <v>4</v>
      </c>
      <c r="H1889" s="110" t="s">
        <v>5861</v>
      </c>
      <c r="I1889" s="110" t="s">
        <v>13</v>
      </c>
      <c r="J1889" s="110" t="s">
        <v>132</v>
      </c>
      <c r="K1889" s="103" t="s">
        <v>6111</v>
      </c>
      <c r="L1889" s="110" t="s">
        <v>132</v>
      </c>
      <c r="M1889" s="110" t="s">
        <v>54</v>
      </c>
      <c r="N1889" s="103" t="s">
        <v>6117</v>
      </c>
      <c r="O1889" s="103" t="s">
        <v>6118</v>
      </c>
      <c r="P1889" s="118">
        <v>796</v>
      </c>
      <c r="Q1889" s="118" t="s">
        <v>57</v>
      </c>
      <c r="R1889" s="139">
        <v>10</v>
      </c>
      <c r="S1889" s="106">
        <v>3810</v>
      </c>
      <c r="T1889" s="107">
        <f t="shared" si="176"/>
        <v>38100</v>
      </c>
      <c r="U1889" s="107">
        <f t="shared" si="177"/>
        <v>42672.000000000007</v>
      </c>
      <c r="V1889" s="110"/>
      <c r="W1889" s="103">
        <v>2016</v>
      </c>
      <c r="X1889" s="385"/>
      <c r="Y1889" s="23"/>
      <c r="Z1889" s="23"/>
      <c r="AA1889" s="23"/>
      <c r="AB1889" s="23"/>
      <c r="AC1889" s="23"/>
      <c r="AD1889" s="23"/>
      <c r="AE1889" s="23"/>
      <c r="AF1889" s="23"/>
      <c r="AG1889" s="23"/>
      <c r="AH1889" s="23"/>
      <c r="AI1889" s="23"/>
      <c r="AJ1889" s="23"/>
      <c r="AK1889" s="23"/>
      <c r="AL1889" s="23"/>
      <c r="AM1889" s="23"/>
      <c r="AN1889" s="23"/>
      <c r="AO1889" s="23"/>
      <c r="AP1889" s="23"/>
      <c r="AQ1889" s="23"/>
    </row>
    <row r="1890" spans="1:92" s="31" customFormat="1" ht="50.1" customHeight="1">
      <c r="A1890" s="118" t="s">
        <v>6209</v>
      </c>
      <c r="B1890" s="120" t="s">
        <v>5974</v>
      </c>
      <c r="C1890" s="247" t="s">
        <v>6186</v>
      </c>
      <c r="D1890" s="127" t="s">
        <v>6114</v>
      </c>
      <c r="E1890" s="247" t="s">
        <v>6187</v>
      </c>
      <c r="F1890" s="127" t="s">
        <v>6210</v>
      </c>
      <c r="G1890" s="103" t="s">
        <v>4</v>
      </c>
      <c r="H1890" s="110" t="s">
        <v>5861</v>
      </c>
      <c r="I1890" s="110" t="s">
        <v>13</v>
      </c>
      <c r="J1890" s="110" t="s">
        <v>132</v>
      </c>
      <c r="K1890" s="103" t="s">
        <v>6111</v>
      </c>
      <c r="L1890" s="110" t="s">
        <v>132</v>
      </c>
      <c r="M1890" s="110" t="s">
        <v>54</v>
      </c>
      <c r="N1890" s="103" t="s">
        <v>6117</v>
      </c>
      <c r="O1890" s="103" t="s">
        <v>6118</v>
      </c>
      <c r="P1890" s="118">
        <v>796</v>
      </c>
      <c r="Q1890" s="118" t="s">
        <v>57</v>
      </c>
      <c r="R1890" s="139">
        <v>10</v>
      </c>
      <c r="S1890" s="106">
        <v>3810</v>
      </c>
      <c r="T1890" s="107">
        <f t="shared" si="176"/>
        <v>38100</v>
      </c>
      <c r="U1890" s="107">
        <f t="shared" si="177"/>
        <v>42672.000000000007</v>
      </c>
      <c r="V1890" s="110"/>
      <c r="W1890" s="103">
        <v>2016</v>
      </c>
      <c r="X1890" s="385"/>
      <c r="Y1890" s="23"/>
      <c r="Z1890" s="23"/>
      <c r="AA1890" s="23"/>
      <c r="AB1890" s="23"/>
      <c r="AC1890" s="23"/>
      <c r="AD1890" s="23"/>
      <c r="AE1890" s="23"/>
      <c r="AF1890" s="23"/>
      <c r="AG1890" s="23"/>
      <c r="AH1890" s="23"/>
      <c r="AI1890" s="23"/>
      <c r="AJ1890" s="23"/>
      <c r="AK1890" s="23"/>
      <c r="AL1890" s="23"/>
      <c r="AM1890" s="23"/>
      <c r="AN1890" s="23"/>
      <c r="AO1890" s="23"/>
      <c r="AP1890" s="23"/>
      <c r="AQ1890" s="23"/>
    </row>
    <row r="1891" spans="1:92" s="31" customFormat="1" ht="50.1" customHeight="1">
      <c r="A1891" s="118" t="s">
        <v>6211</v>
      </c>
      <c r="B1891" s="120" t="s">
        <v>5974</v>
      </c>
      <c r="C1891" s="381" t="s">
        <v>6212</v>
      </c>
      <c r="D1891" s="127" t="s">
        <v>6114</v>
      </c>
      <c r="E1891" s="247" t="s">
        <v>6213</v>
      </c>
      <c r="F1891" s="127" t="s">
        <v>6214</v>
      </c>
      <c r="G1891" s="103" t="s">
        <v>4</v>
      </c>
      <c r="H1891" s="110" t="s">
        <v>5861</v>
      </c>
      <c r="I1891" s="110" t="s">
        <v>13</v>
      </c>
      <c r="J1891" s="110" t="s">
        <v>132</v>
      </c>
      <c r="K1891" s="103" t="s">
        <v>6111</v>
      </c>
      <c r="L1891" s="110" t="s">
        <v>132</v>
      </c>
      <c r="M1891" s="110" t="s">
        <v>54</v>
      </c>
      <c r="N1891" s="103" t="s">
        <v>6117</v>
      </c>
      <c r="O1891" s="103" t="s">
        <v>6118</v>
      </c>
      <c r="P1891" s="118">
        <v>796</v>
      </c>
      <c r="Q1891" s="118" t="s">
        <v>57</v>
      </c>
      <c r="R1891" s="139">
        <v>10</v>
      </c>
      <c r="S1891" s="106">
        <v>1712</v>
      </c>
      <c r="T1891" s="107">
        <f t="shared" si="176"/>
        <v>17120</v>
      </c>
      <c r="U1891" s="107">
        <f t="shared" si="177"/>
        <v>19174.400000000001</v>
      </c>
      <c r="V1891" s="110"/>
      <c r="W1891" s="103">
        <v>2016</v>
      </c>
      <c r="X1891" s="385"/>
      <c r="Y1891" s="23"/>
      <c r="Z1891" s="23"/>
      <c r="AA1891" s="23"/>
      <c r="AB1891" s="23"/>
      <c r="AC1891" s="23"/>
      <c r="AD1891" s="23"/>
      <c r="AE1891" s="23"/>
      <c r="AF1891" s="23"/>
      <c r="AG1891" s="23"/>
      <c r="AH1891" s="23"/>
      <c r="AI1891" s="23"/>
      <c r="AJ1891" s="23"/>
      <c r="AK1891" s="23"/>
      <c r="AL1891" s="23"/>
      <c r="AM1891" s="23"/>
      <c r="AN1891" s="23"/>
      <c r="AO1891" s="23"/>
      <c r="AP1891" s="23"/>
      <c r="AQ1891" s="23"/>
    </row>
    <row r="1892" spans="1:92" s="31" customFormat="1" ht="50.1" customHeight="1">
      <c r="A1892" s="118" t="s">
        <v>6215</v>
      </c>
      <c r="B1892" s="120" t="s">
        <v>5974</v>
      </c>
      <c r="C1892" s="247" t="s">
        <v>6216</v>
      </c>
      <c r="D1892" s="127" t="s">
        <v>6114</v>
      </c>
      <c r="E1892" s="247" t="s">
        <v>6217</v>
      </c>
      <c r="F1892" s="127" t="s">
        <v>6218</v>
      </c>
      <c r="G1892" s="103" t="s">
        <v>4</v>
      </c>
      <c r="H1892" s="110" t="s">
        <v>5861</v>
      </c>
      <c r="I1892" s="110" t="s">
        <v>13</v>
      </c>
      <c r="J1892" s="110" t="s">
        <v>132</v>
      </c>
      <c r="K1892" s="103" t="s">
        <v>6111</v>
      </c>
      <c r="L1892" s="110" t="s">
        <v>132</v>
      </c>
      <c r="M1892" s="110" t="s">
        <v>54</v>
      </c>
      <c r="N1892" s="103" t="s">
        <v>6117</v>
      </c>
      <c r="O1892" s="103" t="s">
        <v>6118</v>
      </c>
      <c r="P1892" s="118">
        <v>796</v>
      </c>
      <c r="Q1892" s="118" t="s">
        <v>57</v>
      </c>
      <c r="R1892" s="139">
        <v>10</v>
      </c>
      <c r="S1892" s="106">
        <v>1085</v>
      </c>
      <c r="T1892" s="107">
        <f t="shared" si="176"/>
        <v>10850</v>
      </c>
      <c r="U1892" s="107">
        <f t="shared" si="177"/>
        <v>12152.000000000002</v>
      </c>
      <c r="V1892" s="110"/>
      <c r="W1892" s="103">
        <v>2016</v>
      </c>
      <c r="X1892" s="385"/>
      <c r="Y1892" s="23"/>
      <c r="Z1892" s="23"/>
      <c r="AA1892" s="23"/>
      <c r="AB1892" s="23"/>
      <c r="AC1892" s="23"/>
      <c r="AD1892" s="23"/>
      <c r="AE1892" s="23"/>
      <c r="AF1892" s="23"/>
      <c r="AG1892" s="23"/>
      <c r="AH1892" s="23"/>
      <c r="AI1892" s="23"/>
      <c r="AJ1892" s="23"/>
      <c r="AK1892" s="23"/>
      <c r="AL1892" s="23"/>
      <c r="AM1892" s="23"/>
      <c r="AN1892" s="23"/>
      <c r="AO1892" s="23"/>
      <c r="AP1892" s="23"/>
      <c r="AQ1892" s="23"/>
    </row>
    <row r="1893" spans="1:92" s="32" customFormat="1" ht="50.1" customHeight="1">
      <c r="A1893" s="118" t="s">
        <v>6219</v>
      </c>
      <c r="B1893" s="120" t="s">
        <v>5974</v>
      </c>
      <c r="C1893" s="247" t="s">
        <v>6220</v>
      </c>
      <c r="D1893" s="127" t="s">
        <v>6114</v>
      </c>
      <c r="E1893" s="247" t="s">
        <v>6221</v>
      </c>
      <c r="F1893" s="127" t="s">
        <v>6222</v>
      </c>
      <c r="G1893" s="103" t="s">
        <v>4</v>
      </c>
      <c r="H1893" s="110" t="s">
        <v>5861</v>
      </c>
      <c r="I1893" s="110" t="s">
        <v>13</v>
      </c>
      <c r="J1893" s="110" t="s">
        <v>132</v>
      </c>
      <c r="K1893" s="103" t="s">
        <v>6111</v>
      </c>
      <c r="L1893" s="110" t="s">
        <v>132</v>
      </c>
      <c r="M1893" s="110" t="s">
        <v>54</v>
      </c>
      <c r="N1893" s="103" t="s">
        <v>6117</v>
      </c>
      <c r="O1893" s="103" t="s">
        <v>6118</v>
      </c>
      <c r="P1893" s="118">
        <v>796</v>
      </c>
      <c r="Q1893" s="118" t="s">
        <v>57</v>
      </c>
      <c r="R1893" s="139">
        <v>10</v>
      </c>
      <c r="S1893" s="106">
        <v>2215</v>
      </c>
      <c r="T1893" s="107">
        <f t="shared" si="176"/>
        <v>22150</v>
      </c>
      <c r="U1893" s="107">
        <f t="shared" si="177"/>
        <v>24808.000000000004</v>
      </c>
      <c r="V1893" s="331"/>
      <c r="W1893" s="103">
        <v>2016</v>
      </c>
      <c r="X1893" s="385"/>
      <c r="Y1893" s="23"/>
      <c r="Z1893" s="23"/>
      <c r="AA1893" s="23"/>
      <c r="AB1893" s="23"/>
      <c r="AC1893" s="23"/>
      <c r="AD1893" s="23"/>
      <c r="AE1893" s="23"/>
      <c r="AF1893" s="23"/>
      <c r="AG1893" s="23"/>
      <c r="AH1893" s="23"/>
      <c r="AI1893" s="23"/>
      <c r="AJ1893" s="23"/>
      <c r="AK1893" s="23"/>
      <c r="AL1893" s="23"/>
      <c r="AM1893" s="23"/>
      <c r="AN1893" s="23"/>
      <c r="AO1893" s="23"/>
      <c r="AP1893" s="23"/>
      <c r="AQ1893" s="23"/>
      <c r="AR1893" s="31"/>
      <c r="AS1893" s="31"/>
      <c r="AT1893" s="31"/>
      <c r="AU1893" s="31"/>
      <c r="AV1893" s="31"/>
      <c r="AW1893" s="31"/>
      <c r="AX1893" s="31"/>
      <c r="AY1893" s="31"/>
      <c r="AZ1893" s="31"/>
      <c r="BA1893" s="31"/>
      <c r="BB1893" s="31"/>
      <c r="BC1893" s="31"/>
      <c r="BD1893" s="31"/>
      <c r="BE1893" s="31"/>
      <c r="BF1893" s="31"/>
      <c r="BG1893" s="31"/>
      <c r="BH1893" s="31"/>
      <c r="BI1893" s="31"/>
      <c r="BJ1893" s="31"/>
      <c r="BK1893" s="31"/>
      <c r="BL1893" s="31"/>
      <c r="BM1893" s="31"/>
      <c r="BN1893" s="31"/>
      <c r="BO1893" s="31"/>
      <c r="BP1893" s="31"/>
      <c r="BQ1893" s="31"/>
      <c r="BR1893" s="31"/>
      <c r="BS1893" s="31"/>
      <c r="BT1893" s="31"/>
      <c r="BU1893" s="31"/>
      <c r="BV1893" s="31"/>
      <c r="BW1893" s="31"/>
      <c r="BX1893" s="31"/>
      <c r="BY1893" s="31"/>
      <c r="BZ1893" s="31"/>
      <c r="CA1893" s="31"/>
      <c r="CB1893" s="31"/>
      <c r="CC1893" s="31"/>
      <c r="CD1893" s="31"/>
      <c r="CE1893" s="31"/>
      <c r="CF1893" s="31"/>
      <c r="CG1893" s="31"/>
      <c r="CH1893" s="31"/>
      <c r="CI1893" s="31"/>
      <c r="CJ1893" s="31"/>
      <c r="CK1893" s="31"/>
      <c r="CL1893" s="31"/>
      <c r="CM1893" s="31"/>
      <c r="CN1893" s="31"/>
    </row>
    <row r="1894" spans="1:92" s="32" customFormat="1" ht="50.1" customHeight="1">
      <c r="A1894" s="118" t="s">
        <v>6223</v>
      </c>
      <c r="B1894" s="120" t="s">
        <v>5974</v>
      </c>
      <c r="C1894" s="247" t="s">
        <v>6224</v>
      </c>
      <c r="D1894" s="127" t="s">
        <v>6114</v>
      </c>
      <c r="E1894" s="247" t="s">
        <v>6225</v>
      </c>
      <c r="F1894" s="127" t="s">
        <v>6226</v>
      </c>
      <c r="G1894" s="103" t="s">
        <v>4</v>
      </c>
      <c r="H1894" s="110" t="s">
        <v>5861</v>
      </c>
      <c r="I1894" s="110" t="s">
        <v>13</v>
      </c>
      <c r="J1894" s="110" t="s">
        <v>132</v>
      </c>
      <c r="K1894" s="103" t="s">
        <v>6111</v>
      </c>
      <c r="L1894" s="110" t="s">
        <v>132</v>
      </c>
      <c r="M1894" s="110" t="s">
        <v>54</v>
      </c>
      <c r="N1894" s="103" t="s">
        <v>6117</v>
      </c>
      <c r="O1894" s="103" t="s">
        <v>6118</v>
      </c>
      <c r="P1894" s="118">
        <v>796</v>
      </c>
      <c r="Q1894" s="118" t="s">
        <v>57</v>
      </c>
      <c r="R1894" s="128">
        <v>10</v>
      </c>
      <c r="S1894" s="198">
        <v>3100</v>
      </c>
      <c r="T1894" s="107">
        <f t="shared" si="176"/>
        <v>31000</v>
      </c>
      <c r="U1894" s="107">
        <f t="shared" si="177"/>
        <v>34720</v>
      </c>
      <c r="V1894" s="331"/>
      <c r="W1894" s="103">
        <v>2016</v>
      </c>
      <c r="X1894" s="110"/>
      <c r="Y1894" s="33"/>
      <c r="Z1894" s="33"/>
      <c r="AA1894" s="33"/>
      <c r="AB1894" s="33"/>
      <c r="AC1894" s="33"/>
      <c r="AD1894" s="33"/>
      <c r="AE1894" s="33"/>
      <c r="AF1894" s="33"/>
      <c r="AG1894" s="33"/>
      <c r="AH1894" s="33"/>
      <c r="AI1894" s="33"/>
      <c r="AJ1894" s="33"/>
      <c r="AK1894" s="33"/>
      <c r="AL1894" s="33"/>
      <c r="AM1894" s="33"/>
      <c r="AN1894" s="33"/>
      <c r="AO1894" s="33"/>
      <c r="AP1894" s="33"/>
      <c r="AQ1894" s="33"/>
      <c r="AR1894" s="34"/>
      <c r="AS1894" s="34"/>
      <c r="AT1894" s="34"/>
      <c r="AU1894" s="34"/>
      <c r="AV1894" s="34"/>
      <c r="AW1894" s="34"/>
      <c r="AX1894" s="34"/>
      <c r="AY1894" s="34"/>
      <c r="AZ1894" s="34"/>
      <c r="BA1894" s="34"/>
      <c r="BB1894" s="34"/>
      <c r="BC1894" s="34"/>
      <c r="BD1894" s="34"/>
      <c r="BE1894" s="34"/>
      <c r="BF1894" s="34"/>
      <c r="BG1894" s="34"/>
      <c r="BH1894" s="34"/>
      <c r="BI1894" s="34"/>
      <c r="BJ1894" s="34"/>
      <c r="BK1894" s="34"/>
      <c r="BL1894" s="34"/>
      <c r="BM1894" s="34"/>
      <c r="BN1894" s="34"/>
      <c r="BO1894" s="34"/>
      <c r="BP1894" s="34"/>
      <c r="BQ1894" s="34"/>
      <c r="BR1894" s="34"/>
      <c r="BS1894" s="34"/>
      <c r="BT1894" s="34"/>
      <c r="BU1894" s="34"/>
      <c r="BV1894" s="34"/>
      <c r="BW1894" s="34"/>
      <c r="BX1894" s="34"/>
      <c r="BY1894" s="34"/>
      <c r="BZ1894" s="34"/>
      <c r="CA1894" s="34"/>
      <c r="CB1894" s="34"/>
      <c r="CC1894" s="34"/>
      <c r="CD1894" s="34"/>
      <c r="CE1894" s="34"/>
      <c r="CF1894" s="34"/>
      <c r="CG1894" s="34"/>
      <c r="CH1894" s="34"/>
      <c r="CI1894" s="34"/>
    </row>
    <row r="1895" spans="1:92" s="32" customFormat="1" ht="50.1" customHeight="1">
      <c r="A1895" s="118" t="s">
        <v>6227</v>
      </c>
      <c r="B1895" s="120" t="s">
        <v>5974</v>
      </c>
      <c r="C1895" s="247" t="s">
        <v>6216</v>
      </c>
      <c r="D1895" s="127" t="s">
        <v>6114</v>
      </c>
      <c r="E1895" s="247" t="s">
        <v>6217</v>
      </c>
      <c r="F1895" s="127" t="s">
        <v>6228</v>
      </c>
      <c r="G1895" s="103" t="s">
        <v>4</v>
      </c>
      <c r="H1895" s="110" t="s">
        <v>5861</v>
      </c>
      <c r="I1895" s="110" t="s">
        <v>13</v>
      </c>
      <c r="J1895" s="110" t="s">
        <v>132</v>
      </c>
      <c r="K1895" s="103" t="s">
        <v>6111</v>
      </c>
      <c r="L1895" s="110" t="s">
        <v>132</v>
      </c>
      <c r="M1895" s="110" t="s">
        <v>54</v>
      </c>
      <c r="N1895" s="103" t="s">
        <v>6117</v>
      </c>
      <c r="O1895" s="103" t="s">
        <v>6118</v>
      </c>
      <c r="P1895" s="118">
        <v>796</v>
      </c>
      <c r="Q1895" s="118" t="s">
        <v>57</v>
      </c>
      <c r="R1895" s="128">
        <v>5</v>
      </c>
      <c r="S1895" s="198">
        <v>900</v>
      </c>
      <c r="T1895" s="107">
        <f t="shared" si="176"/>
        <v>4500</v>
      </c>
      <c r="U1895" s="107">
        <f t="shared" si="177"/>
        <v>5040.0000000000009</v>
      </c>
      <c r="V1895" s="331"/>
      <c r="W1895" s="103">
        <v>2016</v>
      </c>
      <c r="X1895" s="110"/>
      <c r="Y1895" s="33"/>
      <c r="Z1895" s="33"/>
      <c r="AA1895" s="33"/>
      <c r="AB1895" s="33"/>
      <c r="AC1895" s="33"/>
      <c r="AD1895" s="33"/>
      <c r="AE1895" s="33"/>
      <c r="AF1895" s="33"/>
      <c r="AG1895" s="33"/>
      <c r="AH1895" s="33"/>
      <c r="AI1895" s="33"/>
      <c r="AJ1895" s="33"/>
      <c r="AK1895" s="33"/>
      <c r="AL1895" s="33"/>
      <c r="AM1895" s="33"/>
      <c r="AN1895" s="33"/>
      <c r="AO1895" s="33"/>
      <c r="AP1895" s="33"/>
      <c r="AQ1895" s="33"/>
      <c r="AR1895" s="34"/>
      <c r="AS1895" s="34"/>
      <c r="AT1895" s="34"/>
      <c r="AU1895" s="34"/>
      <c r="AV1895" s="34"/>
      <c r="AW1895" s="34"/>
      <c r="AX1895" s="34"/>
      <c r="AY1895" s="34"/>
      <c r="AZ1895" s="34"/>
      <c r="BA1895" s="34"/>
      <c r="BB1895" s="34"/>
      <c r="BC1895" s="34"/>
      <c r="BD1895" s="34"/>
      <c r="BE1895" s="34"/>
      <c r="BF1895" s="34"/>
      <c r="BG1895" s="34"/>
      <c r="BH1895" s="34"/>
      <c r="BI1895" s="34"/>
      <c r="BJ1895" s="34"/>
      <c r="BK1895" s="34"/>
      <c r="BL1895" s="34"/>
      <c r="BM1895" s="34"/>
      <c r="BN1895" s="34"/>
      <c r="BO1895" s="34"/>
      <c r="BP1895" s="34"/>
      <c r="BQ1895" s="34"/>
      <c r="BR1895" s="34"/>
      <c r="BS1895" s="34"/>
      <c r="BT1895" s="34"/>
      <c r="BU1895" s="34"/>
      <c r="BV1895" s="34"/>
      <c r="BW1895" s="34"/>
      <c r="BX1895" s="34"/>
      <c r="BY1895" s="34"/>
      <c r="BZ1895" s="34"/>
      <c r="CA1895" s="34"/>
      <c r="CB1895" s="34"/>
      <c r="CC1895" s="34"/>
      <c r="CD1895" s="34"/>
      <c r="CE1895" s="34"/>
      <c r="CF1895" s="34"/>
      <c r="CG1895" s="34"/>
      <c r="CH1895" s="34"/>
      <c r="CI1895" s="34"/>
    </row>
    <row r="1896" spans="1:92" s="32" customFormat="1" ht="50.1" customHeight="1">
      <c r="A1896" s="118" t="s">
        <v>6229</v>
      </c>
      <c r="B1896" s="120" t="s">
        <v>5974</v>
      </c>
      <c r="C1896" s="381" t="s">
        <v>6230</v>
      </c>
      <c r="D1896" s="127" t="s">
        <v>6114</v>
      </c>
      <c r="E1896" s="247" t="s">
        <v>6231</v>
      </c>
      <c r="F1896" s="127" t="s">
        <v>6232</v>
      </c>
      <c r="G1896" s="103" t="s">
        <v>4</v>
      </c>
      <c r="H1896" s="110" t="s">
        <v>5861</v>
      </c>
      <c r="I1896" s="110" t="s">
        <v>13</v>
      </c>
      <c r="J1896" s="110" t="s">
        <v>132</v>
      </c>
      <c r="K1896" s="103" t="s">
        <v>6111</v>
      </c>
      <c r="L1896" s="110" t="s">
        <v>132</v>
      </c>
      <c r="M1896" s="110" t="s">
        <v>54</v>
      </c>
      <c r="N1896" s="103" t="s">
        <v>6117</v>
      </c>
      <c r="O1896" s="103" t="s">
        <v>6118</v>
      </c>
      <c r="P1896" s="118">
        <v>796</v>
      </c>
      <c r="Q1896" s="118" t="s">
        <v>57</v>
      </c>
      <c r="R1896" s="128">
        <v>5</v>
      </c>
      <c r="S1896" s="198">
        <v>1600</v>
      </c>
      <c r="T1896" s="107">
        <f t="shared" si="176"/>
        <v>8000</v>
      </c>
      <c r="U1896" s="107">
        <f t="shared" si="177"/>
        <v>8960</v>
      </c>
      <c r="V1896" s="331"/>
      <c r="W1896" s="103">
        <v>2016</v>
      </c>
      <c r="X1896" s="110"/>
      <c r="Y1896" s="33"/>
      <c r="Z1896" s="33"/>
      <c r="AA1896" s="33"/>
      <c r="AB1896" s="33"/>
      <c r="AC1896" s="33"/>
      <c r="AD1896" s="33"/>
      <c r="AE1896" s="33"/>
      <c r="AF1896" s="33"/>
      <c r="AG1896" s="33"/>
      <c r="AH1896" s="33"/>
      <c r="AI1896" s="33"/>
      <c r="AJ1896" s="33"/>
      <c r="AK1896" s="33"/>
      <c r="AL1896" s="33"/>
      <c r="AM1896" s="33"/>
      <c r="AN1896" s="33"/>
      <c r="AO1896" s="33"/>
      <c r="AP1896" s="33"/>
      <c r="AQ1896" s="33"/>
      <c r="AR1896" s="34"/>
      <c r="AS1896" s="34"/>
      <c r="AT1896" s="34"/>
      <c r="AU1896" s="34"/>
      <c r="AV1896" s="34"/>
      <c r="AW1896" s="34"/>
      <c r="AX1896" s="34"/>
      <c r="AY1896" s="34"/>
      <c r="AZ1896" s="34"/>
      <c r="BA1896" s="34"/>
      <c r="BB1896" s="34"/>
      <c r="BC1896" s="34"/>
      <c r="BD1896" s="34"/>
      <c r="BE1896" s="34"/>
      <c r="BF1896" s="34"/>
      <c r="BG1896" s="34"/>
      <c r="BH1896" s="34"/>
      <c r="BI1896" s="34"/>
      <c r="BJ1896" s="34"/>
      <c r="BK1896" s="34"/>
      <c r="BL1896" s="34"/>
      <c r="BM1896" s="34"/>
      <c r="BN1896" s="34"/>
      <c r="BO1896" s="34"/>
      <c r="BP1896" s="34"/>
      <c r="BQ1896" s="34"/>
      <c r="BR1896" s="34"/>
      <c r="BS1896" s="34"/>
      <c r="BT1896" s="34"/>
      <c r="BU1896" s="34"/>
      <c r="BV1896" s="34"/>
      <c r="BW1896" s="34"/>
      <c r="BX1896" s="34"/>
      <c r="BY1896" s="34"/>
      <c r="BZ1896" s="34"/>
      <c r="CA1896" s="34"/>
      <c r="CB1896" s="34"/>
      <c r="CC1896" s="34"/>
      <c r="CD1896" s="34"/>
      <c r="CE1896" s="34"/>
      <c r="CF1896" s="34"/>
      <c r="CG1896" s="34"/>
      <c r="CH1896" s="34"/>
      <c r="CI1896" s="34"/>
    </row>
    <row r="1897" spans="1:92" s="32" customFormat="1" ht="50.1" customHeight="1">
      <c r="A1897" s="118" t="s">
        <v>6233</v>
      </c>
      <c r="B1897" s="120" t="s">
        <v>5974</v>
      </c>
      <c r="C1897" s="247" t="s">
        <v>6220</v>
      </c>
      <c r="D1897" s="127" t="s">
        <v>6114</v>
      </c>
      <c r="E1897" s="247" t="s">
        <v>6221</v>
      </c>
      <c r="F1897" s="127" t="s">
        <v>6234</v>
      </c>
      <c r="G1897" s="103" t="s">
        <v>4</v>
      </c>
      <c r="H1897" s="110" t="s">
        <v>5861</v>
      </c>
      <c r="I1897" s="110" t="s">
        <v>13</v>
      </c>
      <c r="J1897" s="110" t="s">
        <v>132</v>
      </c>
      <c r="K1897" s="103" t="s">
        <v>6111</v>
      </c>
      <c r="L1897" s="110" t="s">
        <v>132</v>
      </c>
      <c r="M1897" s="110" t="s">
        <v>54</v>
      </c>
      <c r="N1897" s="103" t="s">
        <v>6117</v>
      </c>
      <c r="O1897" s="103" t="s">
        <v>6118</v>
      </c>
      <c r="P1897" s="118">
        <v>796</v>
      </c>
      <c r="Q1897" s="118" t="s">
        <v>57</v>
      </c>
      <c r="R1897" s="128">
        <v>5</v>
      </c>
      <c r="S1897" s="198">
        <v>3400</v>
      </c>
      <c r="T1897" s="107">
        <f t="shared" si="176"/>
        <v>17000</v>
      </c>
      <c r="U1897" s="107">
        <f t="shared" si="177"/>
        <v>19040</v>
      </c>
      <c r="V1897" s="331"/>
      <c r="W1897" s="103">
        <v>2016</v>
      </c>
      <c r="X1897" s="110"/>
      <c r="Y1897" s="33"/>
      <c r="Z1897" s="33"/>
      <c r="AA1897" s="33"/>
      <c r="AB1897" s="33"/>
      <c r="AC1897" s="33"/>
      <c r="AD1897" s="33"/>
      <c r="AE1897" s="33"/>
      <c r="AF1897" s="33"/>
      <c r="AG1897" s="33"/>
      <c r="AH1897" s="33"/>
      <c r="AI1897" s="33"/>
      <c r="AJ1897" s="33"/>
      <c r="AK1897" s="33"/>
      <c r="AL1897" s="33"/>
      <c r="AM1897" s="33"/>
      <c r="AN1897" s="33"/>
      <c r="AO1897" s="33"/>
      <c r="AP1897" s="33"/>
      <c r="AQ1897" s="33"/>
      <c r="AR1897" s="34"/>
      <c r="AS1897" s="34"/>
      <c r="AT1897" s="34"/>
      <c r="AU1897" s="34"/>
      <c r="AV1897" s="34"/>
      <c r="AW1897" s="34"/>
      <c r="AX1897" s="34"/>
      <c r="AY1897" s="34"/>
      <c r="AZ1897" s="34"/>
      <c r="BA1897" s="34"/>
      <c r="BB1897" s="34"/>
      <c r="BC1897" s="34"/>
      <c r="BD1897" s="34"/>
      <c r="BE1897" s="34"/>
      <c r="BF1897" s="34"/>
      <c r="BG1897" s="34"/>
      <c r="BH1897" s="34"/>
      <c r="BI1897" s="34"/>
      <c r="BJ1897" s="34"/>
      <c r="BK1897" s="34"/>
      <c r="BL1897" s="34"/>
      <c r="BM1897" s="34"/>
      <c r="BN1897" s="34"/>
      <c r="BO1897" s="34"/>
      <c r="BP1897" s="34"/>
      <c r="BQ1897" s="34"/>
      <c r="BR1897" s="34"/>
      <c r="BS1897" s="34"/>
      <c r="BT1897" s="34"/>
      <c r="BU1897" s="34"/>
      <c r="BV1897" s="34"/>
      <c r="BW1897" s="34"/>
      <c r="BX1897" s="34"/>
      <c r="BY1897" s="34"/>
      <c r="BZ1897" s="34"/>
      <c r="CA1897" s="34"/>
      <c r="CB1897" s="34"/>
      <c r="CC1897" s="34"/>
      <c r="CD1897" s="34"/>
      <c r="CE1897" s="34"/>
      <c r="CF1897" s="34"/>
      <c r="CG1897" s="34"/>
      <c r="CH1897" s="34"/>
      <c r="CI1897" s="34"/>
    </row>
    <row r="1898" spans="1:92" s="32" customFormat="1" ht="50.1" customHeight="1">
      <c r="A1898" s="118" t="s">
        <v>6235</v>
      </c>
      <c r="B1898" s="120" t="s">
        <v>5974</v>
      </c>
      <c r="C1898" s="143" t="s">
        <v>6236</v>
      </c>
      <c r="D1898" s="104" t="s">
        <v>6237</v>
      </c>
      <c r="E1898" s="143" t="s">
        <v>6238</v>
      </c>
      <c r="F1898" s="103"/>
      <c r="G1898" s="103" t="s">
        <v>4</v>
      </c>
      <c r="H1898" s="139">
        <v>0</v>
      </c>
      <c r="I1898" s="118">
        <v>590000000</v>
      </c>
      <c r="J1898" s="127" t="s">
        <v>5</v>
      </c>
      <c r="K1898" s="129" t="s">
        <v>6111</v>
      </c>
      <c r="L1898" s="103" t="s">
        <v>2688</v>
      </c>
      <c r="M1898" s="127" t="s">
        <v>144</v>
      </c>
      <c r="N1898" s="103" t="s">
        <v>3373</v>
      </c>
      <c r="O1898" s="130" t="s">
        <v>1946</v>
      </c>
      <c r="P1898" s="118">
        <v>796</v>
      </c>
      <c r="Q1898" s="118" t="s">
        <v>57</v>
      </c>
      <c r="R1898" s="139">
        <v>10</v>
      </c>
      <c r="S1898" s="106">
        <v>3900</v>
      </c>
      <c r="T1898" s="107">
        <f t="shared" si="176"/>
        <v>39000</v>
      </c>
      <c r="U1898" s="107">
        <f t="shared" si="177"/>
        <v>43680.000000000007</v>
      </c>
      <c r="V1898" s="213"/>
      <c r="W1898" s="103">
        <v>2016</v>
      </c>
      <c r="X1898" s="103"/>
      <c r="Y1898" s="33"/>
      <c r="Z1898" s="33"/>
      <c r="AA1898" s="33"/>
      <c r="AB1898" s="33"/>
      <c r="AC1898" s="33"/>
      <c r="AD1898" s="33"/>
      <c r="AE1898" s="33"/>
      <c r="AF1898" s="33"/>
      <c r="AG1898" s="33"/>
      <c r="AH1898" s="33"/>
      <c r="AI1898" s="33"/>
      <c r="AJ1898" s="33"/>
      <c r="AK1898" s="33"/>
      <c r="AL1898" s="33"/>
      <c r="AM1898" s="33"/>
      <c r="AN1898" s="33"/>
      <c r="AO1898" s="33"/>
      <c r="AP1898" s="33"/>
      <c r="AQ1898" s="33"/>
      <c r="AR1898" s="34"/>
      <c r="AS1898" s="34"/>
      <c r="AT1898" s="34"/>
      <c r="AU1898" s="34"/>
      <c r="AV1898" s="34"/>
      <c r="AW1898" s="34"/>
      <c r="AX1898" s="34"/>
      <c r="AY1898" s="34"/>
      <c r="AZ1898" s="34"/>
      <c r="BA1898" s="34"/>
      <c r="BB1898" s="34"/>
      <c r="BC1898" s="34"/>
      <c r="BD1898" s="34"/>
      <c r="BE1898" s="34"/>
      <c r="BF1898" s="34"/>
      <c r="BG1898" s="34"/>
      <c r="BH1898" s="34"/>
      <c r="BI1898" s="34"/>
      <c r="BJ1898" s="34"/>
      <c r="BK1898" s="34"/>
      <c r="BL1898" s="34"/>
      <c r="BM1898" s="34"/>
      <c r="BN1898" s="34"/>
      <c r="BO1898" s="34"/>
      <c r="BP1898" s="34"/>
      <c r="BQ1898" s="34"/>
      <c r="BR1898" s="34"/>
      <c r="BS1898" s="34"/>
      <c r="BT1898" s="34"/>
      <c r="BU1898" s="34"/>
      <c r="BV1898" s="34"/>
      <c r="BW1898" s="34"/>
      <c r="BX1898" s="34"/>
      <c r="BY1898" s="34"/>
      <c r="BZ1898" s="34"/>
      <c r="CA1898" s="34"/>
      <c r="CB1898" s="34"/>
      <c r="CC1898" s="34"/>
      <c r="CD1898" s="34"/>
      <c r="CE1898" s="34"/>
      <c r="CF1898" s="34"/>
      <c r="CG1898" s="34"/>
      <c r="CH1898" s="34"/>
      <c r="CI1898" s="34"/>
    </row>
    <row r="1899" spans="1:92" s="32" customFormat="1" ht="50.1" customHeight="1">
      <c r="A1899" s="118" t="s">
        <v>6239</v>
      </c>
      <c r="B1899" s="120" t="s">
        <v>5974</v>
      </c>
      <c r="C1899" s="143" t="s">
        <v>6240</v>
      </c>
      <c r="D1899" s="104" t="s">
        <v>6237</v>
      </c>
      <c r="E1899" s="143" t="s">
        <v>6241</v>
      </c>
      <c r="F1899" s="103"/>
      <c r="G1899" s="103" t="s">
        <v>4</v>
      </c>
      <c r="H1899" s="139">
        <v>0</v>
      </c>
      <c r="I1899" s="118">
        <v>590000000</v>
      </c>
      <c r="J1899" s="127" t="s">
        <v>5</v>
      </c>
      <c r="K1899" s="129" t="s">
        <v>6111</v>
      </c>
      <c r="L1899" s="103" t="s">
        <v>2688</v>
      </c>
      <c r="M1899" s="127" t="s">
        <v>144</v>
      </c>
      <c r="N1899" s="103" t="s">
        <v>3373</v>
      </c>
      <c r="O1899" s="130" t="s">
        <v>1946</v>
      </c>
      <c r="P1899" s="118">
        <v>796</v>
      </c>
      <c r="Q1899" s="118" t="s">
        <v>57</v>
      </c>
      <c r="R1899" s="139">
        <v>10</v>
      </c>
      <c r="S1899" s="106">
        <v>4530</v>
      </c>
      <c r="T1899" s="107">
        <f t="shared" si="176"/>
        <v>45300</v>
      </c>
      <c r="U1899" s="107">
        <f t="shared" si="177"/>
        <v>50736.000000000007</v>
      </c>
      <c r="V1899" s="213"/>
      <c r="W1899" s="103">
        <v>2016</v>
      </c>
      <c r="X1899" s="103"/>
      <c r="Y1899" s="33"/>
      <c r="Z1899" s="33"/>
      <c r="AA1899" s="33"/>
      <c r="AB1899" s="33"/>
      <c r="AC1899" s="33"/>
      <c r="AD1899" s="33"/>
      <c r="AE1899" s="33"/>
      <c r="AF1899" s="33"/>
      <c r="AG1899" s="33"/>
      <c r="AH1899" s="33"/>
      <c r="AI1899" s="33"/>
      <c r="AJ1899" s="33"/>
      <c r="AK1899" s="33"/>
      <c r="AL1899" s="33"/>
      <c r="AM1899" s="33"/>
      <c r="AN1899" s="33"/>
      <c r="AO1899" s="33"/>
      <c r="AP1899" s="33"/>
      <c r="AQ1899" s="33"/>
      <c r="AR1899" s="34"/>
      <c r="AS1899" s="34"/>
      <c r="AT1899" s="34"/>
      <c r="AU1899" s="34"/>
      <c r="AV1899" s="34"/>
      <c r="AW1899" s="34"/>
      <c r="AX1899" s="34"/>
      <c r="AY1899" s="34"/>
      <c r="AZ1899" s="34"/>
      <c r="BA1899" s="34"/>
      <c r="BB1899" s="34"/>
      <c r="BC1899" s="34"/>
      <c r="BD1899" s="34"/>
      <c r="BE1899" s="34"/>
      <c r="BF1899" s="34"/>
      <c r="BG1899" s="34"/>
      <c r="BH1899" s="34"/>
      <c r="BI1899" s="34"/>
      <c r="BJ1899" s="34"/>
      <c r="BK1899" s="34"/>
      <c r="BL1899" s="34"/>
      <c r="BM1899" s="34"/>
      <c r="BN1899" s="34"/>
      <c r="BO1899" s="34"/>
      <c r="BP1899" s="34"/>
      <c r="BQ1899" s="34"/>
      <c r="BR1899" s="34"/>
      <c r="BS1899" s="34"/>
      <c r="BT1899" s="34"/>
      <c r="BU1899" s="34"/>
      <c r="BV1899" s="34"/>
      <c r="BW1899" s="34"/>
      <c r="BX1899" s="34"/>
      <c r="BY1899" s="34"/>
      <c r="BZ1899" s="34"/>
      <c r="CA1899" s="34"/>
      <c r="CB1899" s="34"/>
      <c r="CC1899" s="34"/>
      <c r="CD1899" s="34"/>
      <c r="CE1899" s="34"/>
      <c r="CF1899" s="34"/>
      <c r="CG1899" s="34"/>
      <c r="CH1899" s="34"/>
      <c r="CI1899" s="34"/>
    </row>
    <row r="1900" spans="1:92" s="32" customFormat="1" ht="50.1" customHeight="1">
      <c r="A1900" s="118" t="s">
        <v>6242</v>
      </c>
      <c r="B1900" s="120" t="s">
        <v>5974</v>
      </c>
      <c r="C1900" s="104" t="s">
        <v>6243</v>
      </c>
      <c r="D1900" s="292" t="s">
        <v>6244</v>
      </c>
      <c r="E1900" s="57" t="s">
        <v>6245</v>
      </c>
      <c r="F1900" s="103"/>
      <c r="G1900" s="103" t="s">
        <v>4</v>
      </c>
      <c r="H1900" s="139">
        <v>0</v>
      </c>
      <c r="I1900" s="118">
        <v>590000000</v>
      </c>
      <c r="J1900" s="127" t="s">
        <v>6246</v>
      </c>
      <c r="K1900" s="103" t="s">
        <v>1944</v>
      </c>
      <c r="L1900" s="103" t="s">
        <v>2688</v>
      </c>
      <c r="M1900" s="127" t="s">
        <v>54</v>
      </c>
      <c r="N1900" s="127" t="s">
        <v>5991</v>
      </c>
      <c r="O1900" s="130" t="s">
        <v>1946</v>
      </c>
      <c r="P1900" s="118">
        <v>796</v>
      </c>
      <c r="Q1900" s="118" t="s">
        <v>57</v>
      </c>
      <c r="R1900" s="139">
        <v>20</v>
      </c>
      <c r="S1900" s="106">
        <v>237</v>
      </c>
      <c r="T1900" s="107">
        <f t="shared" si="176"/>
        <v>4740</v>
      </c>
      <c r="U1900" s="107">
        <f t="shared" si="177"/>
        <v>5308.8</v>
      </c>
      <c r="V1900" s="213"/>
      <c r="W1900" s="103">
        <v>2016</v>
      </c>
      <c r="X1900" s="103"/>
      <c r="Y1900" s="33"/>
      <c r="Z1900" s="33"/>
      <c r="AA1900" s="33"/>
      <c r="AB1900" s="33"/>
      <c r="AC1900" s="33"/>
      <c r="AD1900" s="33"/>
      <c r="AE1900" s="33"/>
      <c r="AF1900" s="33"/>
      <c r="AG1900" s="33"/>
      <c r="AH1900" s="33"/>
      <c r="AI1900" s="33"/>
      <c r="AJ1900" s="33"/>
      <c r="AK1900" s="33"/>
      <c r="AL1900" s="33"/>
      <c r="AM1900" s="33"/>
      <c r="AN1900" s="33"/>
      <c r="AO1900" s="33"/>
      <c r="AP1900" s="33"/>
      <c r="AQ1900" s="33"/>
      <c r="AR1900" s="34"/>
      <c r="AS1900" s="34"/>
      <c r="AT1900" s="34"/>
      <c r="AU1900" s="34"/>
      <c r="AV1900" s="34"/>
      <c r="AW1900" s="34"/>
      <c r="AX1900" s="34"/>
      <c r="AY1900" s="34"/>
      <c r="AZ1900" s="34"/>
      <c r="BA1900" s="34"/>
      <c r="BB1900" s="34"/>
      <c r="BC1900" s="34"/>
      <c r="BD1900" s="34"/>
      <c r="BE1900" s="34"/>
      <c r="BF1900" s="34"/>
      <c r="BG1900" s="34"/>
      <c r="BH1900" s="34"/>
      <c r="BI1900" s="34"/>
      <c r="BJ1900" s="34"/>
      <c r="BK1900" s="34"/>
      <c r="BL1900" s="34"/>
      <c r="BM1900" s="34"/>
      <c r="BN1900" s="34"/>
      <c r="BO1900" s="34"/>
      <c r="BP1900" s="34"/>
      <c r="BQ1900" s="34"/>
      <c r="BR1900" s="34"/>
      <c r="BS1900" s="34"/>
      <c r="BT1900" s="34"/>
      <c r="BU1900" s="34"/>
      <c r="BV1900" s="34"/>
      <c r="BW1900" s="34"/>
      <c r="BX1900" s="34"/>
      <c r="BY1900" s="34"/>
      <c r="BZ1900" s="34"/>
      <c r="CA1900" s="34"/>
      <c r="CB1900" s="34"/>
      <c r="CC1900" s="34"/>
      <c r="CD1900" s="34"/>
      <c r="CE1900" s="34"/>
      <c r="CF1900" s="34"/>
      <c r="CG1900" s="34"/>
      <c r="CH1900" s="34"/>
      <c r="CI1900" s="34"/>
    </row>
    <row r="1901" spans="1:92" s="32" customFormat="1" ht="50.1" customHeight="1">
      <c r="A1901" s="118" t="s">
        <v>6247</v>
      </c>
      <c r="B1901" s="120" t="s">
        <v>5974</v>
      </c>
      <c r="C1901" s="387" t="s">
        <v>6248</v>
      </c>
      <c r="D1901" s="388" t="s">
        <v>6244</v>
      </c>
      <c r="E1901" s="271" t="s">
        <v>6249</v>
      </c>
      <c r="F1901" s="103"/>
      <c r="G1901" s="103" t="s">
        <v>4</v>
      </c>
      <c r="H1901" s="139">
        <v>0</v>
      </c>
      <c r="I1901" s="118">
        <v>590000000</v>
      </c>
      <c r="J1901" s="127" t="s">
        <v>6250</v>
      </c>
      <c r="K1901" s="103" t="s">
        <v>1944</v>
      </c>
      <c r="L1901" s="103" t="s">
        <v>2688</v>
      </c>
      <c r="M1901" s="127" t="s">
        <v>54</v>
      </c>
      <c r="N1901" s="127" t="s">
        <v>5991</v>
      </c>
      <c r="O1901" s="130" t="s">
        <v>1946</v>
      </c>
      <c r="P1901" s="118">
        <v>796</v>
      </c>
      <c r="Q1901" s="118" t="s">
        <v>57</v>
      </c>
      <c r="R1901" s="139">
        <v>20</v>
      </c>
      <c r="S1901" s="106">
        <v>237</v>
      </c>
      <c r="T1901" s="107">
        <f t="shared" si="176"/>
        <v>4740</v>
      </c>
      <c r="U1901" s="107">
        <f t="shared" si="177"/>
        <v>5308.8</v>
      </c>
      <c r="V1901" s="213"/>
      <c r="W1901" s="103">
        <v>2016</v>
      </c>
      <c r="X1901" s="103"/>
      <c r="Y1901" s="33"/>
      <c r="Z1901" s="33"/>
      <c r="AA1901" s="33"/>
      <c r="AB1901" s="33"/>
      <c r="AC1901" s="33"/>
      <c r="AD1901" s="33"/>
      <c r="AE1901" s="33"/>
      <c r="AF1901" s="33"/>
      <c r="AG1901" s="33"/>
      <c r="AH1901" s="33"/>
      <c r="AI1901" s="33"/>
      <c r="AJ1901" s="33"/>
      <c r="AK1901" s="33"/>
      <c r="AL1901" s="33"/>
      <c r="AM1901" s="33"/>
      <c r="AN1901" s="33"/>
      <c r="AO1901" s="33"/>
      <c r="AP1901" s="33"/>
      <c r="AQ1901" s="33"/>
      <c r="AR1901" s="34"/>
      <c r="AS1901" s="34"/>
      <c r="AT1901" s="34"/>
      <c r="AU1901" s="34"/>
      <c r="AV1901" s="34"/>
      <c r="AW1901" s="34"/>
      <c r="AX1901" s="34"/>
      <c r="AY1901" s="34"/>
      <c r="AZ1901" s="34"/>
      <c r="BA1901" s="34"/>
      <c r="BB1901" s="34"/>
      <c r="BC1901" s="34"/>
      <c r="BD1901" s="34"/>
      <c r="BE1901" s="34"/>
      <c r="BF1901" s="34"/>
      <c r="BG1901" s="34"/>
      <c r="BH1901" s="34"/>
      <c r="BI1901" s="34"/>
      <c r="BJ1901" s="34"/>
      <c r="BK1901" s="34"/>
      <c r="BL1901" s="34"/>
      <c r="BM1901" s="34"/>
      <c r="BN1901" s="34"/>
      <c r="BO1901" s="34"/>
      <c r="BP1901" s="34"/>
      <c r="BQ1901" s="34"/>
      <c r="BR1901" s="34"/>
      <c r="BS1901" s="34"/>
      <c r="BT1901" s="34"/>
      <c r="BU1901" s="34"/>
      <c r="BV1901" s="34"/>
      <c r="BW1901" s="34"/>
      <c r="BX1901" s="34"/>
      <c r="BY1901" s="34"/>
      <c r="BZ1901" s="34"/>
      <c r="CA1901" s="34"/>
      <c r="CB1901" s="34"/>
      <c r="CC1901" s="34"/>
      <c r="CD1901" s="34"/>
      <c r="CE1901" s="34"/>
      <c r="CF1901" s="34"/>
      <c r="CG1901" s="34"/>
      <c r="CH1901" s="34"/>
      <c r="CI1901" s="34"/>
    </row>
    <row r="1902" spans="1:92" s="32" customFormat="1" ht="50.1" customHeight="1">
      <c r="A1902" s="118" t="s">
        <v>6251</v>
      </c>
      <c r="B1902" s="120" t="s">
        <v>5974</v>
      </c>
      <c r="C1902" s="143" t="s">
        <v>6252</v>
      </c>
      <c r="D1902" s="104" t="s">
        <v>6253</v>
      </c>
      <c r="E1902" s="378" t="s">
        <v>6254</v>
      </c>
      <c r="F1902" s="103"/>
      <c r="G1902" s="103" t="s">
        <v>4</v>
      </c>
      <c r="H1902" s="139">
        <v>0</v>
      </c>
      <c r="I1902" s="118">
        <v>590000000</v>
      </c>
      <c r="J1902" s="127" t="s">
        <v>5</v>
      </c>
      <c r="K1902" s="129" t="s">
        <v>6255</v>
      </c>
      <c r="L1902" s="103" t="s">
        <v>2688</v>
      </c>
      <c r="M1902" s="127" t="s">
        <v>144</v>
      </c>
      <c r="N1902" s="103" t="s">
        <v>3373</v>
      </c>
      <c r="O1902" s="130" t="s">
        <v>1946</v>
      </c>
      <c r="P1902" s="118">
        <v>796</v>
      </c>
      <c r="Q1902" s="118" t="s">
        <v>57</v>
      </c>
      <c r="R1902" s="139">
        <v>5</v>
      </c>
      <c r="S1902" s="144">
        <v>16896</v>
      </c>
      <c r="T1902" s="107">
        <f t="shared" si="176"/>
        <v>84480</v>
      </c>
      <c r="U1902" s="107">
        <f t="shared" si="177"/>
        <v>94617.600000000006</v>
      </c>
      <c r="V1902" s="213"/>
      <c r="W1902" s="103">
        <v>2016</v>
      </c>
      <c r="X1902" s="103"/>
      <c r="Y1902" s="23"/>
      <c r="Z1902" s="23"/>
      <c r="AA1902" s="23"/>
      <c r="AB1902" s="23"/>
      <c r="AC1902" s="23"/>
      <c r="AD1902" s="23"/>
      <c r="AE1902" s="23"/>
      <c r="AF1902" s="23"/>
      <c r="AG1902" s="23"/>
      <c r="AH1902" s="23"/>
      <c r="AI1902" s="23"/>
      <c r="AJ1902" s="23"/>
      <c r="AK1902" s="23"/>
      <c r="AL1902" s="23"/>
      <c r="AM1902" s="23"/>
      <c r="AN1902" s="23"/>
      <c r="AO1902" s="23"/>
      <c r="AP1902" s="23"/>
      <c r="AQ1902" s="23"/>
      <c r="AR1902" s="24"/>
      <c r="AS1902" s="24"/>
      <c r="AT1902" s="24"/>
      <c r="AU1902" s="24"/>
      <c r="AV1902" s="24"/>
      <c r="AW1902" s="24"/>
      <c r="AX1902" s="24"/>
      <c r="AY1902" s="24"/>
      <c r="AZ1902" s="24"/>
      <c r="BA1902" s="24"/>
      <c r="BB1902" s="24"/>
      <c r="BC1902" s="24"/>
      <c r="BD1902" s="24"/>
      <c r="BE1902" s="24"/>
      <c r="BF1902" s="24"/>
      <c r="BG1902" s="24"/>
      <c r="BH1902" s="24"/>
      <c r="BI1902" s="24"/>
      <c r="BJ1902" s="24"/>
      <c r="BK1902" s="24"/>
      <c r="BL1902" s="24"/>
      <c r="BM1902" s="24"/>
      <c r="BN1902" s="24"/>
      <c r="BO1902" s="24"/>
      <c r="BP1902" s="24"/>
      <c r="BQ1902" s="24"/>
      <c r="BR1902" s="24"/>
      <c r="BS1902" s="24"/>
      <c r="BT1902" s="24"/>
      <c r="BU1902" s="24"/>
      <c r="BV1902" s="24"/>
      <c r="BW1902" s="24"/>
      <c r="BX1902" s="24"/>
      <c r="BY1902" s="24"/>
      <c r="BZ1902" s="24"/>
      <c r="CA1902" s="24"/>
      <c r="CB1902" s="24"/>
      <c r="CC1902" s="24"/>
      <c r="CD1902" s="24"/>
      <c r="CE1902" s="24"/>
      <c r="CF1902" s="24"/>
      <c r="CG1902" s="24"/>
      <c r="CH1902" s="24"/>
      <c r="CI1902" s="24"/>
    </row>
    <row r="1903" spans="1:92" s="32" customFormat="1" ht="50.1" customHeight="1">
      <c r="A1903" s="118" t="s">
        <v>6256</v>
      </c>
      <c r="B1903" s="120" t="s">
        <v>5974</v>
      </c>
      <c r="C1903" s="143" t="s">
        <v>6257</v>
      </c>
      <c r="D1903" s="104" t="s">
        <v>6253</v>
      </c>
      <c r="E1903" s="300" t="s">
        <v>6258</v>
      </c>
      <c r="F1903" s="103"/>
      <c r="G1903" s="103" t="s">
        <v>4</v>
      </c>
      <c r="H1903" s="139">
        <v>0</v>
      </c>
      <c r="I1903" s="118">
        <v>590000000</v>
      </c>
      <c r="J1903" s="127" t="s">
        <v>5</v>
      </c>
      <c r="K1903" s="129" t="s">
        <v>6255</v>
      </c>
      <c r="L1903" s="103" t="s">
        <v>2688</v>
      </c>
      <c r="M1903" s="127" t="s">
        <v>144</v>
      </c>
      <c r="N1903" s="103" t="s">
        <v>3373</v>
      </c>
      <c r="O1903" s="130" t="s">
        <v>1946</v>
      </c>
      <c r="P1903" s="118">
        <v>796</v>
      </c>
      <c r="Q1903" s="118" t="s">
        <v>57</v>
      </c>
      <c r="R1903" s="139">
        <v>5</v>
      </c>
      <c r="S1903" s="144">
        <v>18524</v>
      </c>
      <c r="T1903" s="107">
        <f t="shared" si="176"/>
        <v>92620</v>
      </c>
      <c r="U1903" s="107">
        <f t="shared" si="177"/>
        <v>103734.40000000001</v>
      </c>
      <c r="V1903" s="213"/>
      <c r="W1903" s="103">
        <v>2016</v>
      </c>
      <c r="X1903" s="103"/>
      <c r="Y1903" s="33"/>
      <c r="Z1903" s="33"/>
      <c r="AA1903" s="33"/>
      <c r="AB1903" s="33"/>
      <c r="AC1903" s="33"/>
      <c r="AD1903" s="33"/>
      <c r="AE1903" s="33"/>
      <c r="AF1903" s="33"/>
      <c r="AG1903" s="33"/>
      <c r="AH1903" s="33"/>
      <c r="AI1903" s="33"/>
      <c r="AJ1903" s="33"/>
      <c r="AK1903" s="33"/>
      <c r="AL1903" s="33"/>
      <c r="AM1903" s="33"/>
      <c r="AN1903" s="33"/>
      <c r="AO1903" s="33"/>
      <c r="AP1903" s="33"/>
      <c r="AQ1903" s="33"/>
      <c r="AR1903" s="34"/>
      <c r="AS1903" s="34"/>
      <c r="AT1903" s="34"/>
      <c r="AU1903" s="34"/>
      <c r="AV1903" s="34"/>
      <c r="AW1903" s="34"/>
      <c r="AX1903" s="34"/>
      <c r="AY1903" s="34"/>
      <c r="AZ1903" s="34"/>
      <c r="BA1903" s="34"/>
      <c r="BB1903" s="34"/>
      <c r="BC1903" s="34"/>
      <c r="BD1903" s="34"/>
      <c r="BE1903" s="34"/>
      <c r="BF1903" s="34"/>
      <c r="BG1903" s="34"/>
      <c r="BH1903" s="34"/>
      <c r="BI1903" s="34"/>
      <c r="BJ1903" s="34"/>
      <c r="BK1903" s="34"/>
      <c r="BL1903" s="34"/>
      <c r="BM1903" s="34"/>
      <c r="BN1903" s="34"/>
      <c r="BO1903" s="34"/>
      <c r="BP1903" s="34"/>
      <c r="BQ1903" s="34"/>
      <c r="BR1903" s="34"/>
      <c r="BS1903" s="34"/>
      <c r="BT1903" s="34"/>
      <c r="BU1903" s="34"/>
      <c r="BV1903" s="34"/>
      <c r="BW1903" s="34"/>
      <c r="BX1903" s="34"/>
      <c r="BY1903" s="34"/>
      <c r="BZ1903" s="34"/>
      <c r="CA1903" s="34"/>
      <c r="CB1903" s="34"/>
      <c r="CC1903" s="34"/>
      <c r="CD1903" s="34"/>
      <c r="CE1903" s="34"/>
      <c r="CF1903" s="34"/>
      <c r="CG1903" s="34"/>
      <c r="CH1903" s="34"/>
      <c r="CI1903" s="34"/>
    </row>
    <row r="1904" spans="1:92" s="27" customFormat="1" ht="50.1" customHeight="1">
      <c r="A1904" s="118" t="s">
        <v>6259</v>
      </c>
      <c r="B1904" s="120" t="s">
        <v>5974</v>
      </c>
      <c r="C1904" s="103" t="s">
        <v>6260</v>
      </c>
      <c r="D1904" s="103" t="s">
        <v>6261</v>
      </c>
      <c r="E1904" s="311" t="s">
        <v>6262</v>
      </c>
      <c r="F1904" s="103" t="s">
        <v>6263</v>
      </c>
      <c r="G1904" s="255" t="s">
        <v>4</v>
      </c>
      <c r="H1904" s="112">
        <v>0</v>
      </c>
      <c r="I1904" s="112">
        <v>590000000</v>
      </c>
      <c r="J1904" s="110" t="s">
        <v>132</v>
      </c>
      <c r="K1904" s="127" t="s">
        <v>22</v>
      </c>
      <c r="L1904" s="110" t="s">
        <v>132</v>
      </c>
      <c r="M1904" s="110" t="s">
        <v>54</v>
      </c>
      <c r="N1904" s="103" t="s">
        <v>2942</v>
      </c>
      <c r="O1904" s="112" t="s">
        <v>532</v>
      </c>
      <c r="P1904" s="127">
        <v>796</v>
      </c>
      <c r="Q1904" s="110" t="s">
        <v>57</v>
      </c>
      <c r="R1904" s="57">
        <v>2</v>
      </c>
      <c r="S1904" s="379">
        <v>4550</v>
      </c>
      <c r="T1904" s="107">
        <f t="shared" si="176"/>
        <v>9100</v>
      </c>
      <c r="U1904" s="107">
        <f t="shared" si="177"/>
        <v>10192.000000000002</v>
      </c>
      <c r="V1904" s="255"/>
      <c r="W1904" s="103">
        <v>2016</v>
      </c>
      <c r="X1904" s="262"/>
      <c r="Y1904" s="26"/>
      <c r="Z1904" s="26"/>
      <c r="AA1904" s="26"/>
      <c r="AB1904" s="26"/>
      <c r="AC1904" s="26"/>
      <c r="AD1904" s="26"/>
      <c r="AE1904" s="26"/>
      <c r="AF1904" s="26"/>
      <c r="AG1904" s="26"/>
      <c r="AH1904" s="26"/>
      <c r="AI1904" s="26"/>
      <c r="AJ1904" s="26"/>
      <c r="AK1904" s="26"/>
      <c r="AL1904" s="26"/>
      <c r="AM1904" s="26"/>
      <c r="AN1904" s="26"/>
      <c r="AO1904" s="26"/>
      <c r="AP1904" s="26"/>
      <c r="AQ1904" s="26"/>
      <c r="AR1904" s="25"/>
      <c r="AS1904" s="25"/>
      <c r="AT1904" s="25"/>
      <c r="AU1904" s="25"/>
      <c r="AV1904" s="25"/>
      <c r="AW1904" s="25"/>
      <c r="AX1904" s="25"/>
      <c r="AY1904" s="25"/>
      <c r="AZ1904" s="25"/>
      <c r="BA1904" s="25"/>
      <c r="BB1904" s="25"/>
      <c r="BC1904" s="25"/>
      <c r="BD1904" s="25"/>
      <c r="BE1904" s="25"/>
      <c r="BF1904" s="25"/>
      <c r="BG1904" s="25"/>
      <c r="BH1904" s="25"/>
      <c r="BI1904" s="25"/>
      <c r="BJ1904" s="25"/>
      <c r="BK1904" s="25"/>
      <c r="BL1904" s="25"/>
      <c r="BM1904" s="25"/>
      <c r="BN1904" s="25"/>
      <c r="BO1904" s="25"/>
      <c r="BP1904" s="25"/>
      <c r="BQ1904" s="25"/>
      <c r="BR1904" s="25"/>
      <c r="BS1904" s="25"/>
      <c r="BT1904" s="25"/>
      <c r="BU1904" s="25"/>
      <c r="BV1904" s="25"/>
      <c r="BW1904" s="25"/>
      <c r="BX1904" s="25"/>
      <c r="BY1904" s="25"/>
      <c r="BZ1904" s="25"/>
      <c r="CA1904" s="25"/>
      <c r="CB1904" s="25"/>
      <c r="CC1904" s="25"/>
      <c r="CD1904" s="25"/>
      <c r="CE1904" s="25"/>
      <c r="CF1904" s="25"/>
      <c r="CG1904" s="25"/>
      <c r="CH1904" s="25"/>
      <c r="CI1904" s="25"/>
      <c r="CJ1904" s="25"/>
      <c r="CK1904" s="25"/>
      <c r="CL1904" s="25"/>
      <c r="CM1904" s="25"/>
      <c r="CN1904" s="25"/>
    </row>
    <row r="1905" spans="1:92" s="27" customFormat="1" ht="50.1" customHeight="1">
      <c r="A1905" s="118" t="s">
        <v>6264</v>
      </c>
      <c r="B1905" s="120" t="s">
        <v>5974</v>
      </c>
      <c r="C1905" s="103" t="s">
        <v>6260</v>
      </c>
      <c r="D1905" s="103" t="s">
        <v>6261</v>
      </c>
      <c r="E1905" s="383" t="s">
        <v>6262</v>
      </c>
      <c r="F1905" s="103" t="s">
        <v>6265</v>
      </c>
      <c r="G1905" s="255" t="s">
        <v>4</v>
      </c>
      <c r="H1905" s="112">
        <v>0</v>
      </c>
      <c r="I1905" s="112">
        <v>590000000</v>
      </c>
      <c r="J1905" s="110" t="s">
        <v>132</v>
      </c>
      <c r="K1905" s="127" t="s">
        <v>22</v>
      </c>
      <c r="L1905" s="110" t="s">
        <v>132</v>
      </c>
      <c r="M1905" s="110" t="s">
        <v>54</v>
      </c>
      <c r="N1905" s="103" t="s">
        <v>2942</v>
      </c>
      <c r="O1905" s="112" t="s">
        <v>532</v>
      </c>
      <c r="P1905" s="127">
        <v>796</v>
      </c>
      <c r="Q1905" s="110" t="s">
        <v>57</v>
      </c>
      <c r="R1905" s="128">
        <v>1</v>
      </c>
      <c r="S1905" s="379">
        <v>4000</v>
      </c>
      <c r="T1905" s="107">
        <f t="shared" si="176"/>
        <v>4000</v>
      </c>
      <c r="U1905" s="107">
        <f t="shared" si="177"/>
        <v>4480</v>
      </c>
      <c r="V1905" s="255"/>
      <c r="W1905" s="103">
        <v>2016</v>
      </c>
      <c r="X1905" s="262"/>
      <c r="Y1905" s="26"/>
      <c r="Z1905" s="26"/>
      <c r="AA1905" s="26"/>
      <c r="AB1905" s="26"/>
      <c r="AC1905" s="26"/>
      <c r="AD1905" s="26"/>
      <c r="AE1905" s="26"/>
      <c r="AF1905" s="26"/>
      <c r="AG1905" s="26"/>
      <c r="AH1905" s="26"/>
      <c r="AI1905" s="26"/>
      <c r="AJ1905" s="26"/>
      <c r="AK1905" s="26"/>
      <c r="AL1905" s="26"/>
      <c r="AM1905" s="26"/>
      <c r="AN1905" s="26"/>
      <c r="AO1905" s="26"/>
      <c r="AP1905" s="26"/>
      <c r="AQ1905" s="26"/>
      <c r="AR1905" s="25"/>
      <c r="AS1905" s="25"/>
      <c r="AT1905" s="25"/>
      <c r="AU1905" s="25"/>
      <c r="AV1905" s="25"/>
      <c r="AW1905" s="25"/>
      <c r="AX1905" s="25"/>
      <c r="AY1905" s="25"/>
      <c r="AZ1905" s="25"/>
      <c r="BA1905" s="25"/>
      <c r="BB1905" s="25"/>
      <c r="BC1905" s="25"/>
      <c r="BD1905" s="25"/>
      <c r="BE1905" s="25"/>
      <c r="BF1905" s="25"/>
      <c r="BG1905" s="25"/>
      <c r="BH1905" s="25"/>
      <c r="BI1905" s="25"/>
      <c r="BJ1905" s="25"/>
      <c r="BK1905" s="25"/>
      <c r="BL1905" s="25"/>
      <c r="BM1905" s="25"/>
      <c r="BN1905" s="25"/>
      <c r="BO1905" s="25"/>
      <c r="BP1905" s="25"/>
      <c r="BQ1905" s="25"/>
      <c r="BR1905" s="25"/>
      <c r="BS1905" s="25"/>
      <c r="BT1905" s="25"/>
      <c r="BU1905" s="25"/>
      <c r="BV1905" s="25"/>
      <c r="BW1905" s="25"/>
      <c r="BX1905" s="25"/>
      <c r="BY1905" s="25"/>
      <c r="BZ1905" s="25"/>
      <c r="CA1905" s="25"/>
      <c r="CB1905" s="25"/>
      <c r="CC1905" s="25"/>
      <c r="CD1905" s="25"/>
      <c r="CE1905" s="25"/>
      <c r="CF1905" s="25"/>
      <c r="CG1905" s="25"/>
      <c r="CH1905" s="25"/>
      <c r="CI1905" s="25"/>
      <c r="CJ1905" s="25"/>
      <c r="CK1905" s="25"/>
      <c r="CL1905" s="25"/>
      <c r="CM1905" s="25"/>
      <c r="CN1905" s="25"/>
    </row>
    <row r="1906" spans="1:92" s="27" customFormat="1" ht="50.1" customHeight="1">
      <c r="A1906" s="118" t="s">
        <v>6266</v>
      </c>
      <c r="B1906" s="120" t="s">
        <v>5974</v>
      </c>
      <c r="C1906" s="103" t="s">
        <v>6260</v>
      </c>
      <c r="D1906" s="103" t="s">
        <v>6261</v>
      </c>
      <c r="E1906" s="311" t="s">
        <v>6262</v>
      </c>
      <c r="F1906" s="103" t="s">
        <v>6267</v>
      </c>
      <c r="G1906" s="255" t="s">
        <v>4</v>
      </c>
      <c r="H1906" s="112">
        <v>0</v>
      </c>
      <c r="I1906" s="112">
        <v>590000000</v>
      </c>
      <c r="J1906" s="110" t="s">
        <v>132</v>
      </c>
      <c r="K1906" s="127" t="s">
        <v>22</v>
      </c>
      <c r="L1906" s="110" t="s">
        <v>132</v>
      </c>
      <c r="M1906" s="110" t="s">
        <v>54</v>
      </c>
      <c r="N1906" s="103" t="s">
        <v>2942</v>
      </c>
      <c r="O1906" s="112" t="s">
        <v>532</v>
      </c>
      <c r="P1906" s="127">
        <v>796</v>
      </c>
      <c r="Q1906" s="110" t="s">
        <v>57</v>
      </c>
      <c r="R1906" s="253">
        <v>2</v>
      </c>
      <c r="S1906" s="379">
        <v>4480</v>
      </c>
      <c r="T1906" s="107">
        <f t="shared" si="176"/>
        <v>8960</v>
      </c>
      <c r="U1906" s="107">
        <f t="shared" si="177"/>
        <v>10035.200000000001</v>
      </c>
      <c r="V1906" s="255"/>
      <c r="W1906" s="103">
        <v>2016</v>
      </c>
      <c r="X1906" s="262"/>
      <c r="Y1906" s="26"/>
      <c r="Z1906" s="26"/>
      <c r="AA1906" s="26"/>
      <c r="AB1906" s="26"/>
      <c r="AC1906" s="26"/>
      <c r="AD1906" s="26"/>
      <c r="AE1906" s="26"/>
      <c r="AF1906" s="26"/>
      <c r="AG1906" s="26"/>
      <c r="AH1906" s="26"/>
      <c r="AI1906" s="26"/>
      <c r="AJ1906" s="26"/>
      <c r="AK1906" s="26"/>
      <c r="AL1906" s="26"/>
      <c r="AM1906" s="26"/>
      <c r="AN1906" s="26"/>
      <c r="AO1906" s="26"/>
      <c r="AP1906" s="26"/>
      <c r="AQ1906" s="26"/>
      <c r="AR1906" s="25"/>
      <c r="AS1906" s="25"/>
      <c r="AT1906" s="25"/>
      <c r="AU1906" s="25"/>
      <c r="AV1906" s="25"/>
      <c r="AW1906" s="25"/>
      <c r="AX1906" s="25"/>
      <c r="AY1906" s="25"/>
      <c r="AZ1906" s="25"/>
      <c r="BA1906" s="25"/>
      <c r="BB1906" s="25"/>
      <c r="BC1906" s="25"/>
      <c r="BD1906" s="25"/>
      <c r="BE1906" s="25"/>
      <c r="BF1906" s="25"/>
      <c r="BG1906" s="25"/>
      <c r="BH1906" s="25"/>
      <c r="BI1906" s="25"/>
      <c r="BJ1906" s="25"/>
      <c r="BK1906" s="25"/>
      <c r="BL1906" s="25"/>
      <c r="BM1906" s="25"/>
      <c r="BN1906" s="25"/>
      <c r="BO1906" s="25"/>
      <c r="BP1906" s="25"/>
      <c r="BQ1906" s="25"/>
      <c r="BR1906" s="25"/>
      <c r="BS1906" s="25"/>
      <c r="BT1906" s="25"/>
      <c r="BU1906" s="25"/>
      <c r="BV1906" s="25"/>
      <c r="BW1906" s="25"/>
      <c r="BX1906" s="25"/>
      <c r="BY1906" s="25"/>
      <c r="BZ1906" s="25"/>
      <c r="CA1906" s="25"/>
      <c r="CB1906" s="25"/>
      <c r="CC1906" s="25"/>
      <c r="CD1906" s="25"/>
      <c r="CE1906" s="25"/>
      <c r="CF1906" s="25"/>
      <c r="CG1906" s="25"/>
      <c r="CH1906" s="25"/>
      <c r="CI1906" s="25"/>
      <c r="CJ1906" s="25"/>
      <c r="CK1906" s="25"/>
      <c r="CL1906" s="25"/>
      <c r="CM1906" s="25"/>
      <c r="CN1906" s="25"/>
    </row>
    <row r="1907" spans="1:92" s="27" customFormat="1" ht="50.1" customHeight="1">
      <c r="A1907" s="118" t="s">
        <v>6268</v>
      </c>
      <c r="B1907" s="120" t="s">
        <v>5974</v>
      </c>
      <c r="C1907" s="103" t="s">
        <v>6260</v>
      </c>
      <c r="D1907" s="103" t="s">
        <v>6261</v>
      </c>
      <c r="E1907" s="311" t="s">
        <v>6262</v>
      </c>
      <c r="F1907" s="103" t="s">
        <v>6269</v>
      </c>
      <c r="G1907" s="255" t="s">
        <v>4</v>
      </c>
      <c r="H1907" s="112">
        <v>0</v>
      </c>
      <c r="I1907" s="112">
        <v>590000000</v>
      </c>
      <c r="J1907" s="110" t="s">
        <v>132</v>
      </c>
      <c r="K1907" s="127" t="s">
        <v>22</v>
      </c>
      <c r="L1907" s="110" t="s">
        <v>132</v>
      </c>
      <c r="M1907" s="110" t="s">
        <v>54</v>
      </c>
      <c r="N1907" s="103" t="s">
        <v>2942</v>
      </c>
      <c r="O1907" s="112" t="s">
        <v>532</v>
      </c>
      <c r="P1907" s="127">
        <v>796</v>
      </c>
      <c r="Q1907" s="110" t="s">
        <v>57</v>
      </c>
      <c r="R1907" s="128">
        <v>1</v>
      </c>
      <c r="S1907" s="379">
        <v>4790</v>
      </c>
      <c r="T1907" s="107">
        <f t="shared" si="176"/>
        <v>4790</v>
      </c>
      <c r="U1907" s="107">
        <f t="shared" si="177"/>
        <v>5364.8</v>
      </c>
      <c r="V1907" s="255"/>
      <c r="W1907" s="103">
        <v>2016</v>
      </c>
      <c r="X1907" s="262"/>
      <c r="Y1907" s="26"/>
      <c r="Z1907" s="26"/>
      <c r="AA1907" s="26"/>
      <c r="AB1907" s="26"/>
      <c r="AC1907" s="26"/>
      <c r="AD1907" s="26"/>
      <c r="AE1907" s="26"/>
      <c r="AF1907" s="26"/>
      <c r="AG1907" s="26"/>
      <c r="AH1907" s="26"/>
      <c r="AI1907" s="26"/>
      <c r="AJ1907" s="26"/>
      <c r="AK1907" s="26"/>
      <c r="AL1907" s="26"/>
      <c r="AM1907" s="26"/>
      <c r="AN1907" s="26"/>
      <c r="AO1907" s="26"/>
      <c r="AP1907" s="26"/>
      <c r="AQ1907" s="26"/>
      <c r="AR1907" s="25"/>
      <c r="AS1907" s="25"/>
      <c r="AT1907" s="25"/>
      <c r="AU1907" s="25"/>
      <c r="AV1907" s="25"/>
      <c r="AW1907" s="25"/>
      <c r="AX1907" s="25"/>
      <c r="AY1907" s="25"/>
      <c r="AZ1907" s="25"/>
      <c r="BA1907" s="25"/>
      <c r="BB1907" s="25"/>
      <c r="BC1907" s="25"/>
      <c r="BD1907" s="25"/>
      <c r="BE1907" s="25"/>
      <c r="BF1907" s="25"/>
      <c r="BG1907" s="25"/>
      <c r="BH1907" s="25"/>
      <c r="BI1907" s="25"/>
      <c r="BJ1907" s="25"/>
      <c r="BK1907" s="25"/>
      <c r="BL1907" s="25"/>
      <c r="BM1907" s="25"/>
      <c r="BN1907" s="25"/>
      <c r="BO1907" s="25"/>
      <c r="BP1907" s="25"/>
      <c r="BQ1907" s="25"/>
      <c r="BR1907" s="25"/>
      <c r="BS1907" s="25"/>
      <c r="BT1907" s="25"/>
      <c r="BU1907" s="25"/>
      <c r="BV1907" s="25"/>
      <c r="BW1907" s="25"/>
      <c r="BX1907" s="25"/>
      <c r="BY1907" s="25"/>
      <c r="BZ1907" s="25"/>
      <c r="CA1907" s="25"/>
      <c r="CB1907" s="25"/>
      <c r="CC1907" s="25"/>
      <c r="CD1907" s="25"/>
      <c r="CE1907" s="25"/>
      <c r="CF1907" s="25"/>
      <c r="CG1907" s="25"/>
      <c r="CH1907" s="25"/>
      <c r="CI1907" s="25"/>
      <c r="CJ1907" s="25"/>
      <c r="CK1907" s="25"/>
      <c r="CL1907" s="25"/>
      <c r="CM1907" s="25"/>
      <c r="CN1907" s="25"/>
    </row>
    <row r="1908" spans="1:92" s="27" customFormat="1" ht="50.1" customHeight="1">
      <c r="A1908" s="118" t="s">
        <v>6270</v>
      </c>
      <c r="B1908" s="120" t="s">
        <v>5974</v>
      </c>
      <c r="C1908" s="103" t="s">
        <v>6260</v>
      </c>
      <c r="D1908" s="103" t="s">
        <v>6261</v>
      </c>
      <c r="E1908" s="311" t="s">
        <v>6262</v>
      </c>
      <c r="F1908" s="103" t="s">
        <v>6271</v>
      </c>
      <c r="G1908" s="255" t="s">
        <v>4</v>
      </c>
      <c r="H1908" s="112">
        <v>0</v>
      </c>
      <c r="I1908" s="112">
        <v>590000000</v>
      </c>
      <c r="J1908" s="110" t="s">
        <v>132</v>
      </c>
      <c r="K1908" s="127" t="s">
        <v>22</v>
      </c>
      <c r="L1908" s="110" t="s">
        <v>132</v>
      </c>
      <c r="M1908" s="110" t="s">
        <v>54</v>
      </c>
      <c r="N1908" s="103" t="s">
        <v>2942</v>
      </c>
      <c r="O1908" s="112" t="s">
        <v>532</v>
      </c>
      <c r="P1908" s="127">
        <v>796</v>
      </c>
      <c r="Q1908" s="110" t="s">
        <v>57</v>
      </c>
      <c r="R1908" s="128">
        <v>2</v>
      </c>
      <c r="S1908" s="379">
        <v>4990</v>
      </c>
      <c r="T1908" s="107">
        <f t="shared" si="176"/>
        <v>9980</v>
      </c>
      <c r="U1908" s="107">
        <f t="shared" si="177"/>
        <v>11177.6</v>
      </c>
      <c r="V1908" s="255"/>
      <c r="W1908" s="103">
        <v>2016</v>
      </c>
      <c r="X1908" s="262"/>
      <c r="Y1908" s="26"/>
      <c r="Z1908" s="26"/>
      <c r="AA1908" s="26"/>
      <c r="AB1908" s="26"/>
      <c r="AC1908" s="26"/>
      <c r="AD1908" s="26"/>
      <c r="AE1908" s="26"/>
      <c r="AF1908" s="26"/>
      <c r="AG1908" s="26"/>
      <c r="AH1908" s="26"/>
      <c r="AI1908" s="26"/>
      <c r="AJ1908" s="26"/>
      <c r="AK1908" s="26"/>
      <c r="AL1908" s="26"/>
      <c r="AM1908" s="26"/>
      <c r="AN1908" s="26"/>
      <c r="AO1908" s="26"/>
      <c r="AP1908" s="26"/>
      <c r="AQ1908" s="26"/>
      <c r="AR1908" s="25"/>
      <c r="AS1908" s="25"/>
      <c r="AT1908" s="25"/>
      <c r="AU1908" s="25"/>
      <c r="AV1908" s="25"/>
      <c r="AW1908" s="25"/>
      <c r="AX1908" s="25"/>
      <c r="AY1908" s="25"/>
      <c r="AZ1908" s="25"/>
      <c r="BA1908" s="25"/>
      <c r="BB1908" s="25"/>
      <c r="BC1908" s="25"/>
      <c r="BD1908" s="25"/>
      <c r="BE1908" s="25"/>
      <c r="BF1908" s="25"/>
      <c r="BG1908" s="25"/>
      <c r="BH1908" s="25"/>
      <c r="BI1908" s="25"/>
      <c r="BJ1908" s="25"/>
      <c r="BK1908" s="25"/>
      <c r="BL1908" s="25"/>
      <c r="BM1908" s="25"/>
      <c r="BN1908" s="25"/>
      <c r="BO1908" s="25"/>
      <c r="BP1908" s="25"/>
      <c r="BQ1908" s="25"/>
      <c r="BR1908" s="25"/>
      <c r="BS1908" s="25"/>
      <c r="BT1908" s="25"/>
      <c r="BU1908" s="25"/>
      <c r="BV1908" s="25"/>
      <c r="BW1908" s="25"/>
      <c r="BX1908" s="25"/>
      <c r="BY1908" s="25"/>
      <c r="BZ1908" s="25"/>
      <c r="CA1908" s="25"/>
      <c r="CB1908" s="25"/>
      <c r="CC1908" s="25"/>
      <c r="CD1908" s="25"/>
      <c r="CE1908" s="25"/>
      <c r="CF1908" s="25"/>
      <c r="CG1908" s="25"/>
      <c r="CH1908" s="25"/>
      <c r="CI1908" s="25"/>
      <c r="CJ1908" s="25"/>
      <c r="CK1908" s="25"/>
      <c r="CL1908" s="25"/>
      <c r="CM1908" s="25"/>
      <c r="CN1908" s="25"/>
    </row>
    <row r="1909" spans="1:92" s="27" customFormat="1" ht="50.1" customHeight="1">
      <c r="A1909" s="118" t="s">
        <v>6272</v>
      </c>
      <c r="B1909" s="120" t="s">
        <v>5974</v>
      </c>
      <c r="C1909" s="103" t="s">
        <v>6260</v>
      </c>
      <c r="D1909" s="103" t="s">
        <v>6261</v>
      </c>
      <c r="E1909" s="103" t="s">
        <v>6262</v>
      </c>
      <c r="F1909" s="103" t="s">
        <v>6273</v>
      </c>
      <c r="G1909" s="255" t="s">
        <v>4</v>
      </c>
      <c r="H1909" s="112">
        <v>0</v>
      </c>
      <c r="I1909" s="112">
        <v>590000000</v>
      </c>
      <c r="J1909" s="110" t="s">
        <v>132</v>
      </c>
      <c r="K1909" s="127" t="s">
        <v>22</v>
      </c>
      <c r="L1909" s="110" t="s">
        <v>132</v>
      </c>
      <c r="M1909" s="110" t="s">
        <v>54</v>
      </c>
      <c r="N1909" s="103" t="s">
        <v>2942</v>
      </c>
      <c r="O1909" s="112" t="s">
        <v>532</v>
      </c>
      <c r="P1909" s="127">
        <v>796</v>
      </c>
      <c r="Q1909" s="110" t="s">
        <v>57</v>
      </c>
      <c r="R1909" s="128">
        <v>1</v>
      </c>
      <c r="S1909" s="379">
        <v>4800</v>
      </c>
      <c r="T1909" s="107">
        <f t="shared" si="176"/>
        <v>4800</v>
      </c>
      <c r="U1909" s="107">
        <f t="shared" si="177"/>
        <v>5376.0000000000009</v>
      </c>
      <c r="V1909" s="255"/>
      <c r="W1909" s="103">
        <v>2016</v>
      </c>
      <c r="X1909" s="262"/>
      <c r="Y1909" s="26"/>
      <c r="Z1909" s="26"/>
      <c r="AA1909" s="26"/>
      <c r="AB1909" s="26"/>
      <c r="AC1909" s="26"/>
      <c r="AD1909" s="26"/>
      <c r="AE1909" s="26"/>
      <c r="AF1909" s="26"/>
      <c r="AG1909" s="26"/>
      <c r="AH1909" s="26"/>
      <c r="AI1909" s="26"/>
      <c r="AJ1909" s="26"/>
      <c r="AK1909" s="26"/>
      <c r="AL1909" s="26"/>
      <c r="AM1909" s="26"/>
      <c r="AN1909" s="26"/>
      <c r="AO1909" s="26"/>
      <c r="AP1909" s="26"/>
      <c r="AQ1909" s="26"/>
      <c r="AR1909" s="25"/>
      <c r="AS1909" s="25"/>
      <c r="AT1909" s="25"/>
      <c r="AU1909" s="25"/>
      <c r="AV1909" s="25"/>
      <c r="AW1909" s="25"/>
      <c r="AX1909" s="25"/>
      <c r="AY1909" s="25"/>
      <c r="AZ1909" s="25"/>
      <c r="BA1909" s="25"/>
      <c r="BB1909" s="25"/>
      <c r="BC1909" s="25"/>
      <c r="BD1909" s="25"/>
      <c r="BE1909" s="25"/>
      <c r="BF1909" s="25"/>
      <c r="BG1909" s="25"/>
      <c r="BH1909" s="25"/>
      <c r="BI1909" s="25"/>
      <c r="BJ1909" s="25"/>
      <c r="BK1909" s="25"/>
      <c r="BL1909" s="25"/>
      <c r="BM1909" s="25"/>
      <c r="BN1909" s="25"/>
      <c r="BO1909" s="25"/>
      <c r="BP1909" s="25"/>
      <c r="BQ1909" s="25"/>
      <c r="BR1909" s="25"/>
      <c r="BS1909" s="25"/>
      <c r="BT1909" s="25"/>
      <c r="BU1909" s="25"/>
      <c r="BV1909" s="25"/>
      <c r="BW1909" s="25"/>
      <c r="BX1909" s="25"/>
      <c r="BY1909" s="25"/>
      <c r="BZ1909" s="25"/>
      <c r="CA1909" s="25"/>
      <c r="CB1909" s="25"/>
      <c r="CC1909" s="25"/>
      <c r="CD1909" s="25"/>
      <c r="CE1909" s="25"/>
      <c r="CF1909" s="25"/>
      <c r="CG1909" s="25"/>
      <c r="CH1909" s="25"/>
      <c r="CI1909" s="25"/>
      <c r="CJ1909" s="25"/>
      <c r="CK1909" s="25"/>
      <c r="CL1909" s="25"/>
      <c r="CM1909" s="25"/>
      <c r="CN1909" s="25"/>
    </row>
    <row r="1910" spans="1:92" s="27" customFormat="1" ht="50.1" customHeight="1">
      <c r="A1910" s="118" t="s">
        <v>6274</v>
      </c>
      <c r="B1910" s="120" t="s">
        <v>5974</v>
      </c>
      <c r="C1910" s="103" t="s">
        <v>6260</v>
      </c>
      <c r="D1910" s="103" t="s">
        <v>6261</v>
      </c>
      <c r="E1910" s="103" t="s">
        <v>6262</v>
      </c>
      <c r="F1910" s="103" t="s">
        <v>6275</v>
      </c>
      <c r="G1910" s="255" t="s">
        <v>4</v>
      </c>
      <c r="H1910" s="112">
        <v>0</v>
      </c>
      <c r="I1910" s="112">
        <v>590000000</v>
      </c>
      <c r="J1910" s="110" t="s">
        <v>132</v>
      </c>
      <c r="K1910" s="127" t="s">
        <v>22</v>
      </c>
      <c r="L1910" s="110" t="s">
        <v>132</v>
      </c>
      <c r="M1910" s="110" t="s">
        <v>54</v>
      </c>
      <c r="N1910" s="103" t="s">
        <v>2942</v>
      </c>
      <c r="O1910" s="112" t="s">
        <v>532</v>
      </c>
      <c r="P1910" s="127">
        <v>796</v>
      </c>
      <c r="Q1910" s="110" t="s">
        <v>57</v>
      </c>
      <c r="R1910" s="128">
        <v>1</v>
      </c>
      <c r="S1910" s="379">
        <v>2920</v>
      </c>
      <c r="T1910" s="107">
        <f t="shared" si="176"/>
        <v>2920</v>
      </c>
      <c r="U1910" s="107">
        <f t="shared" si="177"/>
        <v>3270.4</v>
      </c>
      <c r="V1910" s="255"/>
      <c r="W1910" s="103">
        <v>2016</v>
      </c>
      <c r="X1910" s="262"/>
      <c r="Y1910" s="26"/>
      <c r="Z1910" s="26"/>
      <c r="AA1910" s="26"/>
      <c r="AB1910" s="26"/>
      <c r="AC1910" s="26"/>
      <c r="AD1910" s="26"/>
      <c r="AE1910" s="26"/>
      <c r="AF1910" s="26"/>
      <c r="AG1910" s="26"/>
      <c r="AH1910" s="26"/>
      <c r="AI1910" s="26"/>
      <c r="AJ1910" s="26"/>
      <c r="AK1910" s="26"/>
      <c r="AL1910" s="26"/>
      <c r="AM1910" s="26"/>
      <c r="AN1910" s="26"/>
      <c r="AO1910" s="26"/>
      <c r="AP1910" s="26"/>
      <c r="AQ1910" s="26"/>
      <c r="AR1910" s="25"/>
      <c r="AS1910" s="25"/>
      <c r="AT1910" s="25"/>
      <c r="AU1910" s="25"/>
      <c r="AV1910" s="25"/>
      <c r="AW1910" s="25"/>
      <c r="AX1910" s="25"/>
      <c r="AY1910" s="25"/>
      <c r="AZ1910" s="25"/>
      <c r="BA1910" s="25"/>
      <c r="BB1910" s="25"/>
      <c r="BC1910" s="25"/>
      <c r="BD1910" s="25"/>
      <c r="BE1910" s="25"/>
      <c r="BF1910" s="25"/>
      <c r="BG1910" s="25"/>
      <c r="BH1910" s="25"/>
      <c r="BI1910" s="25"/>
      <c r="BJ1910" s="25"/>
      <c r="BK1910" s="25"/>
      <c r="BL1910" s="25"/>
      <c r="BM1910" s="25"/>
      <c r="BN1910" s="25"/>
      <c r="BO1910" s="25"/>
      <c r="BP1910" s="25"/>
      <c r="BQ1910" s="25"/>
      <c r="BR1910" s="25"/>
      <c r="BS1910" s="25"/>
      <c r="BT1910" s="25"/>
      <c r="BU1910" s="25"/>
      <c r="BV1910" s="25"/>
      <c r="BW1910" s="25"/>
      <c r="BX1910" s="25"/>
      <c r="BY1910" s="25"/>
      <c r="BZ1910" s="25"/>
      <c r="CA1910" s="25"/>
      <c r="CB1910" s="25"/>
      <c r="CC1910" s="25"/>
      <c r="CD1910" s="25"/>
      <c r="CE1910" s="25"/>
      <c r="CF1910" s="25"/>
      <c r="CG1910" s="25"/>
      <c r="CH1910" s="25"/>
      <c r="CI1910" s="25"/>
      <c r="CJ1910" s="25"/>
      <c r="CK1910" s="25"/>
      <c r="CL1910" s="25"/>
      <c r="CM1910" s="25"/>
      <c r="CN1910" s="25"/>
    </row>
    <row r="1911" spans="1:92" s="27" customFormat="1" ht="50.1" customHeight="1">
      <c r="A1911" s="118" t="s">
        <v>6276</v>
      </c>
      <c r="B1911" s="120" t="s">
        <v>5974</v>
      </c>
      <c r="C1911" s="103" t="s">
        <v>6260</v>
      </c>
      <c r="D1911" s="103" t="s">
        <v>6261</v>
      </c>
      <c r="E1911" s="103" t="s">
        <v>6262</v>
      </c>
      <c r="F1911" s="103" t="s">
        <v>6277</v>
      </c>
      <c r="G1911" s="255" t="s">
        <v>4</v>
      </c>
      <c r="H1911" s="112">
        <v>0</v>
      </c>
      <c r="I1911" s="112">
        <v>590000000</v>
      </c>
      <c r="J1911" s="110" t="s">
        <v>132</v>
      </c>
      <c r="K1911" s="127" t="s">
        <v>22</v>
      </c>
      <c r="L1911" s="110" t="s">
        <v>132</v>
      </c>
      <c r="M1911" s="110" t="s">
        <v>54</v>
      </c>
      <c r="N1911" s="103" t="s">
        <v>6278</v>
      </c>
      <c r="O1911" s="112" t="s">
        <v>532</v>
      </c>
      <c r="P1911" s="127">
        <v>796</v>
      </c>
      <c r="Q1911" s="110" t="s">
        <v>57</v>
      </c>
      <c r="R1911" s="128">
        <v>1</v>
      </c>
      <c r="S1911" s="379">
        <v>3120</v>
      </c>
      <c r="T1911" s="107">
        <f t="shared" si="176"/>
        <v>3120</v>
      </c>
      <c r="U1911" s="107">
        <f t="shared" si="177"/>
        <v>3494.4000000000005</v>
      </c>
      <c r="V1911" s="255"/>
      <c r="W1911" s="103">
        <v>2016</v>
      </c>
      <c r="X1911" s="262"/>
      <c r="Y1911" s="26"/>
      <c r="Z1911" s="26"/>
      <c r="AA1911" s="26"/>
      <c r="AB1911" s="26"/>
      <c r="AC1911" s="26"/>
      <c r="AD1911" s="26"/>
      <c r="AE1911" s="26"/>
      <c r="AF1911" s="26"/>
      <c r="AG1911" s="26"/>
      <c r="AH1911" s="26"/>
      <c r="AI1911" s="26"/>
      <c r="AJ1911" s="26"/>
      <c r="AK1911" s="26"/>
      <c r="AL1911" s="26"/>
      <c r="AM1911" s="26"/>
      <c r="AN1911" s="26"/>
      <c r="AO1911" s="26"/>
      <c r="AP1911" s="26"/>
      <c r="AQ1911" s="26"/>
      <c r="AR1911" s="25"/>
      <c r="AS1911" s="25"/>
      <c r="AT1911" s="25"/>
      <c r="AU1911" s="25"/>
      <c r="AV1911" s="25"/>
      <c r="AW1911" s="25"/>
      <c r="AX1911" s="25"/>
      <c r="AY1911" s="25"/>
      <c r="AZ1911" s="25"/>
      <c r="BA1911" s="25"/>
      <c r="BB1911" s="25"/>
      <c r="BC1911" s="25"/>
      <c r="BD1911" s="25"/>
      <c r="BE1911" s="25"/>
      <c r="BF1911" s="25"/>
      <c r="BG1911" s="25"/>
      <c r="BH1911" s="25"/>
      <c r="BI1911" s="25"/>
      <c r="BJ1911" s="25"/>
      <c r="BK1911" s="25"/>
      <c r="BL1911" s="25"/>
      <c r="BM1911" s="25"/>
      <c r="BN1911" s="25"/>
      <c r="BO1911" s="25"/>
      <c r="BP1911" s="25"/>
      <c r="BQ1911" s="25"/>
      <c r="BR1911" s="25"/>
      <c r="BS1911" s="25"/>
      <c r="BT1911" s="25"/>
      <c r="BU1911" s="25"/>
      <c r="BV1911" s="25"/>
      <c r="BW1911" s="25"/>
      <c r="BX1911" s="25"/>
      <c r="BY1911" s="25"/>
      <c r="BZ1911" s="25"/>
      <c r="CA1911" s="25"/>
      <c r="CB1911" s="25"/>
      <c r="CC1911" s="25"/>
      <c r="CD1911" s="25"/>
      <c r="CE1911" s="25"/>
      <c r="CF1911" s="25"/>
      <c r="CG1911" s="25"/>
      <c r="CH1911" s="25"/>
      <c r="CI1911" s="25"/>
      <c r="CJ1911" s="25"/>
      <c r="CK1911" s="25"/>
      <c r="CL1911" s="25"/>
      <c r="CM1911" s="25"/>
      <c r="CN1911" s="25"/>
    </row>
    <row r="1912" spans="1:92" s="27" customFormat="1" ht="50.1" customHeight="1">
      <c r="A1912" s="118" t="s">
        <v>6279</v>
      </c>
      <c r="B1912" s="120" t="s">
        <v>5974</v>
      </c>
      <c r="C1912" s="103" t="s">
        <v>6260</v>
      </c>
      <c r="D1912" s="103" t="s">
        <v>6261</v>
      </c>
      <c r="E1912" s="103" t="s">
        <v>6262</v>
      </c>
      <c r="F1912" s="103" t="s">
        <v>6280</v>
      </c>
      <c r="G1912" s="255" t="s">
        <v>4</v>
      </c>
      <c r="H1912" s="112">
        <v>0</v>
      </c>
      <c r="I1912" s="112">
        <v>590000000</v>
      </c>
      <c r="J1912" s="110" t="s">
        <v>132</v>
      </c>
      <c r="K1912" s="127" t="s">
        <v>22</v>
      </c>
      <c r="L1912" s="110" t="s">
        <v>132</v>
      </c>
      <c r="M1912" s="110" t="s">
        <v>54</v>
      </c>
      <c r="N1912" s="103" t="s">
        <v>2942</v>
      </c>
      <c r="O1912" s="112" t="s">
        <v>532</v>
      </c>
      <c r="P1912" s="127">
        <v>796</v>
      </c>
      <c r="Q1912" s="110" t="s">
        <v>57</v>
      </c>
      <c r="R1912" s="389">
        <v>1</v>
      </c>
      <c r="S1912" s="390">
        <v>5080</v>
      </c>
      <c r="T1912" s="107">
        <f t="shared" si="176"/>
        <v>5080</v>
      </c>
      <c r="U1912" s="107">
        <f t="shared" si="177"/>
        <v>5689.6</v>
      </c>
      <c r="V1912" s="255"/>
      <c r="W1912" s="103">
        <v>2016</v>
      </c>
      <c r="X1912" s="262"/>
      <c r="Y1912" s="26"/>
      <c r="Z1912" s="26"/>
      <c r="AA1912" s="26"/>
      <c r="AB1912" s="26"/>
      <c r="AC1912" s="26"/>
      <c r="AD1912" s="26"/>
      <c r="AE1912" s="26"/>
      <c r="AF1912" s="26"/>
      <c r="AG1912" s="26"/>
      <c r="AH1912" s="26"/>
      <c r="AI1912" s="26"/>
      <c r="AJ1912" s="26"/>
      <c r="AK1912" s="26"/>
      <c r="AL1912" s="26"/>
      <c r="AM1912" s="26"/>
      <c r="AN1912" s="26"/>
      <c r="AO1912" s="26"/>
      <c r="AP1912" s="26"/>
      <c r="AQ1912" s="26"/>
      <c r="AR1912" s="25"/>
      <c r="AS1912" s="25"/>
      <c r="AT1912" s="25"/>
      <c r="AU1912" s="25"/>
      <c r="AV1912" s="25"/>
      <c r="AW1912" s="25"/>
      <c r="AX1912" s="25"/>
      <c r="AY1912" s="25"/>
      <c r="AZ1912" s="25"/>
      <c r="BA1912" s="25"/>
      <c r="BB1912" s="25"/>
      <c r="BC1912" s="25"/>
      <c r="BD1912" s="25"/>
      <c r="BE1912" s="25"/>
      <c r="BF1912" s="25"/>
      <c r="BG1912" s="25"/>
      <c r="BH1912" s="25"/>
      <c r="BI1912" s="25"/>
      <c r="BJ1912" s="25"/>
      <c r="BK1912" s="25"/>
      <c r="BL1912" s="25"/>
      <c r="BM1912" s="25"/>
      <c r="BN1912" s="25"/>
      <c r="BO1912" s="25"/>
      <c r="BP1912" s="25"/>
      <c r="BQ1912" s="25"/>
      <c r="BR1912" s="25"/>
      <c r="BS1912" s="25"/>
      <c r="BT1912" s="25"/>
      <c r="BU1912" s="25"/>
      <c r="BV1912" s="25"/>
      <c r="BW1912" s="25"/>
      <c r="BX1912" s="25"/>
      <c r="BY1912" s="25"/>
      <c r="BZ1912" s="25"/>
      <c r="CA1912" s="25"/>
      <c r="CB1912" s="25"/>
      <c r="CC1912" s="25"/>
      <c r="CD1912" s="25"/>
      <c r="CE1912" s="25"/>
      <c r="CF1912" s="25"/>
      <c r="CG1912" s="25"/>
      <c r="CH1912" s="25"/>
      <c r="CI1912" s="25"/>
      <c r="CJ1912" s="25"/>
      <c r="CK1912" s="25"/>
      <c r="CL1912" s="25"/>
      <c r="CM1912" s="25"/>
      <c r="CN1912" s="25"/>
    </row>
    <row r="1913" spans="1:92" s="32" customFormat="1" ht="50.1" customHeight="1">
      <c r="A1913" s="118" t="s">
        <v>6281</v>
      </c>
      <c r="B1913" s="120" t="s">
        <v>5974</v>
      </c>
      <c r="C1913" s="103" t="s">
        <v>6260</v>
      </c>
      <c r="D1913" s="103" t="s">
        <v>6261</v>
      </c>
      <c r="E1913" s="103" t="s">
        <v>6262</v>
      </c>
      <c r="F1913" s="103" t="s">
        <v>6282</v>
      </c>
      <c r="G1913" s="255" t="s">
        <v>4</v>
      </c>
      <c r="H1913" s="112">
        <v>0</v>
      </c>
      <c r="I1913" s="112">
        <v>590000000</v>
      </c>
      <c r="J1913" s="110" t="s">
        <v>132</v>
      </c>
      <c r="K1913" s="127" t="s">
        <v>22</v>
      </c>
      <c r="L1913" s="110" t="s">
        <v>132</v>
      </c>
      <c r="M1913" s="110" t="s">
        <v>54</v>
      </c>
      <c r="N1913" s="103" t="s">
        <v>2942</v>
      </c>
      <c r="O1913" s="112" t="s">
        <v>532</v>
      </c>
      <c r="P1913" s="127">
        <v>796</v>
      </c>
      <c r="Q1913" s="110" t="s">
        <v>57</v>
      </c>
      <c r="R1913" s="128">
        <v>1</v>
      </c>
      <c r="S1913" s="390">
        <v>9810</v>
      </c>
      <c r="T1913" s="107">
        <f t="shared" si="176"/>
        <v>9810</v>
      </c>
      <c r="U1913" s="107">
        <f t="shared" si="177"/>
        <v>10987.2</v>
      </c>
      <c r="V1913" s="391"/>
      <c r="W1913" s="103">
        <v>2016</v>
      </c>
      <c r="X1913" s="262"/>
      <c r="Y1913" s="26"/>
      <c r="Z1913" s="26"/>
      <c r="AA1913" s="26"/>
      <c r="AB1913" s="26"/>
      <c r="AC1913" s="26"/>
      <c r="AD1913" s="26"/>
      <c r="AE1913" s="26"/>
      <c r="AF1913" s="26"/>
      <c r="AG1913" s="26"/>
      <c r="AH1913" s="26"/>
      <c r="AI1913" s="26"/>
      <c r="AJ1913" s="26"/>
      <c r="AK1913" s="26"/>
      <c r="AL1913" s="26"/>
      <c r="AM1913" s="26"/>
      <c r="AN1913" s="26"/>
      <c r="AO1913" s="26"/>
      <c r="AP1913" s="26"/>
      <c r="AQ1913" s="26"/>
      <c r="AR1913" s="25"/>
      <c r="AS1913" s="25"/>
      <c r="AT1913" s="25"/>
      <c r="AU1913" s="25"/>
      <c r="AV1913" s="25"/>
      <c r="AW1913" s="25"/>
      <c r="AX1913" s="25"/>
      <c r="AY1913" s="25"/>
      <c r="AZ1913" s="25"/>
      <c r="BA1913" s="25"/>
      <c r="BB1913" s="25"/>
      <c r="BC1913" s="25"/>
      <c r="BD1913" s="25"/>
      <c r="BE1913" s="25"/>
      <c r="BF1913" s="25"/>
      <c r="BG1913" s="25"/>
      <c r="BH1913" s="25"/>
      <c r="BI1913" s="25"/>
      <c r="BJ1913" s="25"/>
      <c r="BK1913" s="25"/>
      <c r="BL1913" s="25"/>
      <c r="BM1913" s="25"/>
      <c r="BN1913" s="25"/>
      <c r="BO1913" s="25"/>
      <c r="BP1913" s="25"/>
      <c r="BQ1913" s="25"/>
      <c r="BR1913" s="25"/>
      <c r="BS1913" s="25"/>
      <c r="BT1913" s="25"/>
      <c r="BU1913" s="25"/>
      <c r="BV1913" s="25"/>
      <c r="BW1913" s="25"/>
      <c r="BX1913" s="25"/>
      <c r="BY1913" s="25"/>
      <c r="BZ1913" s="25"/>
      <c r="CA1913" s="25"/>
      <c r="CB1913" s="25"/>
      <c r="CC1913" s="25"/>
      <c r="CD1913" s="25"/>
      <c r="CE1913" s="25"/>
      <c r="CF1913" s="25"/>
      <c r="CG1913" s="25"/>
      <c r="CH1913" s="25"/>
      <c r="CI1913" s="25"/>
      <c r="CJ1913" s="25"/>
      <c r="CK1913" s="25"/>
      <c r="CL1913" s="25"/>
      <c r="CM1913" s="25"/>
      <c r="CN1913" s="25"/>
    </row>
    <row r="1914" spans="1:92" s="27" customFormat="1" ht="50.1" customHeight="1">
      <c r="A1914" s="118" t="s">
        <v>6283</v>
      </c>
      <c r="B1914" s="120" t="s">
        <v>5974</v>
      </c>
      <c r="C1914" s="103" t="s">
        <v>6260</v>
      </c>
      <c r="D1914" s="103" t="s">
        <v>6261</v>
      </c>
      <c r="E1914" s="103" t="s">
        <v>6262</v>
      </c>
      <c r="F1914" s="103" t="s">
        <v>6284</v>
      </c>
      <c r="G1914" s="255" t="s">
        <v>4</v>
      </c>
      <c r="H1914" s="112">
        <v>0</v>
      </c>
      <c r="I1914" s="112">
        <v>590000000</v>
      </c>
      <c r="J1914" s="110" t="s">
        <v>132</v>
      </c>
      <c r="K1914" s="127" t="s">
        <v>22</v>
      </c>
      <c r="L1914" s="110" t="s">
        <v>132</v>
      </c>
      <c r="M1914" s="110" t="s">
        <v>54</v>
      </c>
      <c r="N1914" s="103" t="s">
        <v>2942</v>
      </c>
      <c r="O1914" s="112" t="s">
        <v>532</v>
      </c>
      <c r="P1914" s="127">
        <v>796</v>
      </c>
      <c r="Q1914" s="110" t="s">
        <v>57</v>
      </c>
      <c r="R1914" s="128">
        <v>1</v>
      </c>
      <c r="S1914" s="390">
        <v>9810</v>
      </c>
      <c r="T1914" s="107">
        <f t="shared" si="176"/>
        <v>9810</v>
      </c>
      <c r="U1914" s="107">
        <f t="shared" si="177"/>
        <v>10987.2</v>
      </c>
      <c r="V1914" s="255"/>
      <c r="W1914" s="103">
        <v>2016</v>
      </c>
      <c r="X1914" s="262"/>
      <c r="Y1914" s="26"/>
      <c r="Z1914" s="26"/>
      <c r="AA1914" s="26"/>
      <c r="AB1914" s="26"/>
      <c r="AC1914" s="26"/>
      <c r="AD1914" s="26"/>
      <c r="AE1914" s="26"/>
      <c r="AF1914" s="26"/>
      <c r="AG1914" s="26"/>
      <c r="AH1914" s="26"/>
      <c r="AI1914" s="26"/>
      <c r="AJ1914" s="26"/>
      <c r="AK1914" s="26"/>
      <c r="AL1914" s="26"/>
      <c r="AM1914" s="26"/>
      <c r="AN1914" s="26"/>
      <c r="AO1914" s="26"/>
      <c r="AP1914" s="26"/>
      <c r="AQ1914" s="26"/>
      <c r="AR1914" s="25"/>
      <c r="AS1914" s="25"/>
      <c r="AT1914" s="25"/>
      <c r="AU1914" s="25"/>
      <c r="AV1914" s="25"/>
      <c r="AW1914" s="25"/>
      <c r="AX1914" s="25"/>
      <c r="AY1914" s="25"/>
      <c r="AZ1914" s="25"/>
      <c r="BA1914" s="25"/>
      <c r="BB1914" s="25"/>
      <c r="BC1914" s="25"/>
      <c r="BD1914" s="25"/>
      <c r="BE1914" s="25"/>
      <c r="BF1914" s="25"/>
      <c r="BG1914" s="25"/>
      <c r="BH1914" s="25"/>
      <c r="BI1914" s="25"/>
      <c r="BJ1914" s="25"/>
      <c r="BK1914" s="25"/>
      <c r="BL1914" s="25"/>
      <c r="BM1914" s="25"/>
      <c r="BN1914" s="25"/>
      <c r="BO1914" s="25"/>
      <c r="BP1914" s="25"/>
      <c r="BQ1914" s="25"/>
      <c r="BR1914" s="25"/>
      <c r="BS1914" s="25"/>
      <c r="BT1914" s="25"/>
      <c r="BU1914" s="25"/>
      <c r="BV1914" s="25"/>
      <c r="BW1914" s="25"/>
      <c r="BX1914" s="25"/>
      <c r="BY1914" s="25"/>
      <c r="BZ1914" s="25"/>
      <c r="CA1914" s="25"/>
      <c r="CB1914" s="25"/>
      <c r="CC1914" s="25"/>
      <c r="CD1914" s="25"/>
      <c r="CE1914" s="25"/>
      <c r="CF1914" s="25"/>
      <c r="CG1914" s="25"/>
      <c r="CH1914" s="25"/>
      <c r="CI1914" s="25"/>
      <c r="CJ1914" s="25"/>
      <c r="CK1914" s="25"/>
      <c r="CL1914" s="25"/>
      <c r="CM1914" s="25"/>
      <c r="CN1914" s="25"/>
    </row>
    <row r="1915" spans="1:92" s="27" customFormat="1" ht="50.1" customHeight="1">
      <c r="A1915" s="118" t="s">
        <v>6285</v>
      </c>
      <c r="B1915" s="120" t="s">
        <v>5974</v>
      </c>
      <c r="C1915" s="383" t="s">
        <v>6260</v>
      </c>
      <c r="D1915" s="103" t="s">
        <v>6261</v>
      </c>
      <c r="E1915" s="103" t="s">
        <v>6262</v>
      </c>
      <c r="F1915" s="103" t="s">
        <v>6286</v>
      </c>
      <c r="G1915" s="255" t="s">
        <v>4</v>
      </c>
      <c r="H1915" s="112">
        <v>0</v>
      </c>
      <c r="I1915" s="112">
        <v>590000000</v>
      </c>
      <c r="J1915" s="110" t="s">
        <v>132</v>
      </c>
      <c r="K1915" s="127" t="s">
        <v>22</v>
      </c>
      <c r="L1915" s="110" t="s">
        <v>132</v>
      </c>
      <c r="M1915" s="110" t="s">
        <v>54</v>
      </c>
      <c r="N1915" s="103" t="s">
        <v>6278</v>
      </c>
      <c r="O1915" s="112" t="s">
        <v>532</v>
      </c>
      <c r="P1915" s="127">
        <v>796</v>
      </c>
      <c r="Q1915" s="110" t="s">
        <v>57</v>
      </c>
      <c r="R1915" s="128">
        <v>1</v>
      </c>
      <c r="S1915" s="390">
        <v>8550</v>
      </c>
      <c r="T1915" s="107">
        <f t="shared" ref="T1915:T1990" si="178">R1915*S1915</f>
        <v>8550</v>
      </c>
      <c r="U1915" s="107">
        <f t="shared" ref="U1915:U1990" si="179">T1915*1.12</f>
        <v>9576.0000000000018</v>
      </c>
      <c r="V1915" s="255"/>
      <c r="W1915" s="103">
        <v>2016</v>
      </c>
      <c r="X1915" s="262"/>
      <c r="Y1915" s="26"/>
      <c r="Z1915" s="26"/>
      <c r="AA1915" s="26"/>
      <c r="AB1915" s="26"/>
      <c r="AC1915" s="26"/>
      <c r="AD1915" s="26"/>
      <c r="AE1915" s="26"/>
      <c r="AF1915" s="26"/>
      <c r="AG1915" s="26"/>
      <c r="AH1915" s="26"/>
      <c r="AI1915" s="26"/>
      <c r="AJ1915" s="26"/>
      <c r="AK1915" s="26"/>
      <c r="AL1915" s="26"/>
      <c r="AM1915" s="26"/>
      <c r="AN1915" s="26"/>
      <c r="AO1915" s="26"/>
      <c r="AP1915" s="26"/>
      <c r="AQ1915" s="26"/>
      <c r="AR1915" s="25"/>
      <c r="AS1915" s="25"/>
      <c r="AT1915" s="25"/>
      <c r="AU1915" s="25"/>
      <c r="AV1915" s="25"/>
      <c r="AW1915" s="25"/>
      <c r="AX1915" s="25"/>
      <c r="AY1915" s="25"/>
      <c r="AZ1915" s="25"/>
      <c r="BA1915" s="25"/>
      <c r="BB1915" s="25"/>
      <c r="BC1915" s="25"/>
      <c r="BD1915" s="25"/>
      <c r="BE1915" s="25"/>
      <c r="BF1915" s="25"/>
      <c r="BG1915" s="25"/>
      <c r="BH1915" s="25"/>
      <c r="BI1915" s="25"/>
      <c r="BJ1915" s="25"/>
      <c r="BK1915" s="25"/>
      <c r="BL1915" s="25"/>
      <c r="BM1915" s="25"/>
      <c r="BN1915" s="25"/>
      <c r="BO1915" s="25"/>
      <c r="BP1915" s="25"/>
      <c r="BQ1915" s="25"/>
      <c r="BR1915" s="25"/>
      <c r="BS1915" s="25"/>
      <c r="BT1915" s="25"/>
      <c r="BU1915" s="25"/>
      <c r="BV1915" s="25"/>
      <c r="BW1915" s="25"/>
      <c r="BX1915" s="25"/>
      <c r="BY1915" s="25"/>
      <c r="BZ1915" s="25"/>
      <c r="CA1915" s="25"/>
      <c r="CB1915" s="25"/>
      <c r="CC1915" s="25"/>
      <c r="CD1915" s="25"/>
      <c r="CE1915" s="25"/>
      <c r="CF1915" s="25"/>
      <c r="CG1915" s="25"/>
      <c r="CH1915" s="25"/>
      <c r="CI1915" s="25"/>
      <c r="CJ1915" s="25"/>
      <c r="CK1915" s="25"/>
      <c r="CL1915" s="25"/>
      <c r="CM1915" s="25"/>
      <c r="CN1915" s="25"/>
    </row>
    <row r="1916" spans="1:92" s="27" customFormat="1" ht="50.1" customHeight="1">
      <c r="A1916" s="118" t="s">
        <v>6287</v>
      </c>
      <c r="B1916" s="120" t="s">
        <v>5974</v>
      </c>
      <c r="C1916" s="103" t="s">
        <v>6260</v>
      </c>
      <c r="D1916" s="103" t="s">
        <v>6261</v>
      </c>
      <c r="E1916" s="103" t="s">
        <v>6262</v>
      </c>
      <c r="F1916" s="103" t="s">
        <v>6288</v>
      </c>
      <c r="G1916" s="255" t="s">
        <v>4</v>
      </c>
      <c r="H1916" s="112">
        <v>0</v>
      </c>
      <c r="I1916" s="112">
        <v>590000000</v>
      </c>
      <c r="J1916" s="110" t="s">
        <v>132</v>
      </c>
      <c r="K1916" s="127" t="s">
        <v>22</v>
      </c>
      <c r="L1916" s="110" t="s">
        <v>132</v>
      </c>
      <c r="M1916" s="110" t="s">
        <v>54</v>
      </c>
      <c r="N1916" s="103" t="s">
        <v>2942</v>
      </c>
      <c r="O1916" s="112" t="s">
        <v>532</v>
      </c>
      <c r="P1916" s="127">
        <v>796</v>
      </c>
      <c r="Q1916" s="110" t="s">
        <v>57</v>
      </c>
      <c r="R1916" s="128">
        <v>1</v>
      </c>
      <c r="S1916" s="379">
        <v>8530</v>
      </c>
      <c r="T1916" s="107">
        <f t="shared" si="178"/>
        <v>8530</v>
      </c>
      <c r="U1916" s="107">
        <f t="shared" si="179"/>
        <v>9553.6</v>
      </c>
      <c r="V1916" s="255"/>
      <c r="W1916" s="103">
        <v>2016</v>
      </c>
      <c r="X1916" s="262"/>
      <c r="Y1916" s="26"/>
      <c r="Z1916" s="26"/>
      <c r="AA1916" s="26"/>
      <c r="AB1916" s="26"/>
      <c r="AC1916" s="26"/>
      <c r="AD1916" s="26"/>
      <c r="AE1916" s="26"/>
      <c r="AF1916" s="26"/>
      <c r="AG1916" s="26"/>
      <c r="AH1916" s="26"/>
      <c r="AI1916" s="26"/>
      <c r="AJ1916" s="26"/>
      <c r="AK1916" s="26"/>
      <c r="AL1916" s="26"/>
      <c r="AM1916" s="26"/>
      <c r="AN1916" s="26"/>
      <c r="AO1916" s="26"/>
      <c r="AP1916" s="26"/>
      <c r="AQ1916" s="26"/>
      <c r="AR1916" s="25"/>
      <c r="AS1916" s="25"/>
      <c r="AT1916" s="25"/>
      <c r="AU1916" s="25"/>
      <c r="AV1916" s="25"/>
      <c r="AW1916" s="25"/>
      <c r="AX1916" s="25"/>
      <c r="AY1916" s="25"/>
      <c r="AZ1916" s="25"/>
      <c r="BA1916" s="25"/>
      <c r="BB1916" s="25"/>
      <c r="BC1916" s="25"/>
      <c r="BD1916" s="25"/>
      <c r="BE1916" s="25"/>
      <c r="BF1916" s="25"/>
      <c r="BG1916" s="25"/>
      <c r="BH1916" s="25"/>
      <c r="BI1916" s="25"/>
      <c r="BJ1916" s="25"/>
      <c r="BK1916" s="25"/>
      <c r="BL1916" s="25"/>
      <c r="BM1916" s="25"/>
      <c r="BN1916" s="25"/>
      <c r="BO1916" s="25"/>
      <c r="BP1916" s="25"/>
      <c r="BQ1916" s="25"/>
      <c r="BR1916" s="25"/>
      <c r="BS1916" s="25"/>
      <c r="BT1916" s="25"/>
      <c r="BU1916" s="25"/>
      <c r="BV1916" s="25"/>
      <c r="BW1916" s="25"/>
      <c r="BX1916" s="25"/>
      <c r="BY1916" s="25"/>
      <c r="BZ1916" s="25"/>
      <c r="CA1916" s="25"/>
      <c r="CB1916" s="25"/>
      <c r="CC1916" s="25"/>
      <c r="CD1916" s="25"/>
      <c r="CE1916" s="25"/>
      <c r="CF1916" s="25"/>
      <c r="CG1916" s="25"/>
      <c r="CH1916" s="25"/>
      <c r="CI1916" s="25"/>
      <c r="CJ1916" s="25"/>
      <c r="CK1916" s="25"/>
      <c r="CL1916" s="25"/>
      <c r="CM1916" s="25"/>
      <c r="CN1916" s="25"/>
    </row>
    <row r="1917" spans="1:92" s="32" customFormat="1" ht="50.1" customHeight="1">
      <c r="A1917" s="118" t="s">
        <v>6289</v>
      </c>
      <c r="B1917" s="120" t="s">
        <v>5974</v>
      </c>
      <c r="C1917" s="103" t="s">
        <v>6260</v>
      </c>
      <c r="D1917" s="103" t="s">
        <v>6261</v>
      </c>
      <c r="E1917" s="103" t="s">
        <v>6262</v>
      </c>
      <c r="F1917" s="103" t="s">
        <v>6290</v>
      </c>
      <c r="G1917" s="255" t="s">
        <v>4</v>
      </c>
      <c r="H1917" s="112">
        <v>0</v>
      </c>
      <c r="I1917" s="112">
        <v>590000000</v>
      </c>
      <c r="J1917" s="110" t="s">
        <v>132</v>
      </c>
      <c r="K1917" s="127" t="s">
        <v>22</v>
      </c>
      <c r="L1917" s="110" t="s">
        <v>132</v>
      </c>
      <c r="M1917" s="110" t="s">
        <v>54</v>
      </c>
      <c r="N1917" s="103" t="s">
        <v>2942</v>
      </c>
      <c r="O1917" s="112" t="s">
        <v>532</v>
      </c>
      <c r="P1917" s="127">
        <v>796</v>
      </c>
      <c r="Q1917" s="110" t="s">
        <v>57</v>
      </c>
      <c r="R1917" s="128">
        <v>1</v>
      </c>
      <c r="S1917" s="379">
        <v>8530</v>
      </c>
      <c r="T1917" s="107">
        <f t="shared" si="178"/>
        <v>8530</v>
      </c>
      <c r="U1917" s="107">
        <f t="shared" si="179"/>
        <v>9553.6</v>
      </c>
      <c r="V1917" s="391"/>
      <c r="W1917" s="103">
        <v>2016</v>
      </c>
      <c r="X1917" s="262"/>
      <c r="Y1917" s="26"/>
      <c r="Z1917" s="26"/>
      <c r="AA1917" s="26"/>
      <c r="AB1917" s="26"/>
      <c r="AC1917" s="26"/>
      <c r="AD1917" s="26"/>
      <c r="AE1917" s="26"/>
      <c r="AF1917" s="26"/>
      <c r="AG1917" s="26"/>
      <c r="AH1917" s="26"/>
      <c r="AI1917" s="26"/>
      <c r="AJ1917" s="26"/>
      <c r="AK1917" s="26"/>
      <c r="AL1917" s="26"/>
      <c r="AM1917" s="26"/>
      <c r="AN1917" s="26"/>
      <c r="AO1917" s="26"/>
      <c r="AP1917" s="26"/>
      <c r="AQ1917" s="26"/>
      <c r="AR1917" s="25"/>
      <c r="AS1917" s="25"/>
      <c r="AT1917" s="25"/>
      <c r="AU1917" s="25"/>
      <c r="AV1917" s="25"/>
      <c r="AW1917" s="25"/>
      <c r="AX1917" s="25"/>
      <c r="AY1917" s="25"/>
      <c r="AZ1917" s="25"/>
      <c r="BA1917" s="25"/>
      <c r="BB1917" s="25"/>
      <c r="BC1917" s="25"/>
      <c r="BD1917" s="25"/>
      <c r="BE1917" s="25"/>
      <c r="BF1917" s="25"/>
      <c r="BG1917" s="25"/>
      <c r="BH1917" s="25"/>
      <c r="BI1917" s="25"/>
      <c r="BJ1917" s="25"/>
      <c r="BK1917" s="25"/>
      <c r="BL1917" s="25"/>
      <c r="BM1917" s="25"/>
      <c r="BN1917" s="25"/>
      <c r="BO1917" s="25"/>
      <c r="BP1917" s="25"/>
      <c r="BQ1917" s="25"/>
      <c r="BR1917" s="25"/>
      <c r="BS1917" s="25"/>
      <c r="BT1917" s="25"/>
      <c r="BU1917" s="25"/>
      <c r="BV1917" s="25"/>
      <c r="BW1917" s="25"/>
      <c r="BX1917" s="25"/>
      <c r="BY1917" s="25"/>
      <c r="BZ1917" s="25"/>
      <c r="CA1917" s="25"/>
      <c r="CB1917" s="25"/>
      <c r="CC1917" s="25"/>
      <c r="CD1917" s="25"/>
      <c r="CE1917" s="25"/>
      <c r="CF1917" s="25"/>
      <c r="CG1917" s="25"/>
      <c r="CH1917" s="25"/>
      <c r="CI1917" s="25"/>
      <c r="CJ1917" s="25"/>
      <c r="CK1917" s="25"/>
      <c r="CL1917" s="25"/>
      <c r="CM1917" s="25"/>
      <c r="CN1917" s="25"/>
    </row>
    <row r="1918" spans="1:92" s="32" customFormat="1" ht="50.1" customHeight="1">
      <c r="A1918" s="118" t="s">
        <v>6291</v>
      </c>
      <c r="B1918" s="120" t="s">
        <v>5974</v>
      </c>
      <c r="C1918" s="103" t="s">
        <v>6260</v>
      </c>
      <c r="D1918" s="103" t="s">
        <v>6261</v>
      </c>
      <c r="E1918" s="103" t="s">
        <v>6262</v>
      </c>
      <c r="F1918" s="103" t="s">
        <v>6292</v>
      </c>
      <c r="G1918" s="255" t="s">
        <v>4</v>
      </c>
      <c r="H1918" s="112">
        <v>0</v>
      </c>
      <c r="I1918" s="112">
        <v>590000000</v>
      </c>
      <c r="J1918" s="110" t="s">
        <v>132</v>
      </c>
      <c r="K1918" s="127" t="s">
        <v>22</v>
      </c>
      <c r="L1918" s="110" t="s">
        <v>132</v>
      </c>
      <c r="M1918" s="110" t="s">
        <v>54</v>
      </c>
      <c r="N1918" s="103" t="s">
        <v>2942</v>
      </c>
      <c r="O1918" s="112" t="s">
        <v>532</v>
      </c>
      <c r="P1918" s="127">
        <v>796</v>
      </c>
      <c r="Q1918" s="110" t="s">
        <v>57</v>
      </c>
      <c r="R1918" s="128">
        <v>1</v>
      </c>
      <c r="S1918" s="379">
        <v>8530</v>
      </c>
      <c r="T1918" s="107">
        <f t="shared" si="178"/>
        <v>8530</v>
      </c>
      <c r="U1918" s="107">
        <f t="shared" si="179"/>
        <v>9553.6</v>
      </c>
      <c r="V1918" s="391"/>
      <c r="W1918" s="103">
        <v>2016</v>
      </c>
      <c r="X1918" s="262"/>
      <c r="Y1918" s="26"/>
      <c r="Z1918" s="26"/>
      <c r="AA1918" s="26"/>
      <c r="AB1918" s="26"/>
      <c r="AC1918" s="26"/>
      <c r="AD1918" s="26"/>
      <c r="AE1918" s="26"/>
      <c r="AF1918" s="26"/>
      <c r="AG1918" s="26"/>
      <c r="AH1918" s="26"/>
      <c r="AI1918" s="26"/>
      <c r="AJ1918" s="26"/>
      <c r="AK1918" s="26"/>
      <c r="AL1918" s="26"/>
      <c r="AM1918" s="26"/>
      <c r="AN1918" s="26"/>
      <c r="AO1918" s="26"/>
      <c r="AP1918" s="26"/>
      <c r="AQ1918" s="26"/>
      <c r="AR1918" s="25"/>
      <c r="AS1918" s="25"/>
      <c r="AT1918" s="25"/>
      <c r="AU1918" s="25"/>
      <c r="AV1918" s="25"/>
      <c r="AW1918" s="25"/>
      <c r="AX1918" s="25"/>
      <c r="AY1918" s="25"/>
      <c r="AZ1918" s="25"/>
      <c r="BA1918" s="25"/>
      <c r="BB1918" s="25"/>
      <c r="BC1918" s="25"/>
      <c r="BD1918" s="25"/>
      <c r="BE1918" s="25"/>
      <c r="BF1918" s="25"/>
      <c r="BG1918" s="25"/>
      <c r="BH1918" s="25"/>
      <c r="BI1918" s="25"/>
      <c r="BJ1918" s="25"/>
      <c r="BK1918" s="25"/>
      <c r="BL1918" s="25"/>
      <c r="BM1918" s="25"/>
      <c r="BN1918" s="25"/>
      <c r="BO1918" s="25"/>
      <c r="BP1918" s="25"/>
      <c r="BQ1918" s="25"/>
      <c r="BR1918" s="25"/>
      <c r="BS1918" s="25"/>
      <c r="BT1918" s="25"/>
      <c r="BU1918" s="25"/>
      <c r="BV1918" s="25"/>
      <c r="BW1918" s="25"/>
      <c r="BX1918" s="25"/>
      <c r="BY1918" s="25"/>
      <c r="BZ1918" s="25"/>
      <c r="CA1918" s="25"/>
      <c r="CB1918" s="25"/>
      <c r="CC1918" s="25"/>
      <c r="CD1918" s="25"/>
      <c r="CE1918" s="25"/>
      <c r="CF1918" s="25"/>
      <c r="CG1918" s="25"/>
      <c r="CH1918" s="25"/>
      <c r="CI1918" s="25"/>
      <c r="CJ1918" s="25"/>
      <c r="CK1918" s="25"/>
      <c r="CL1918" s="25"/>
      <c r="CM1918" s="25"/>
      <c r="CN1918" s="25"/>
    </row>
    <row r="1919" spans="1:92" s="27" customFormat="1" ht="50.1" customHeight="1">
      <c r="A1919" s="118" t="s">
        <v>6293</v>
      </c>
      <c r="B1919" s="120" t="s">
        <v>5974</v>
      </c>
      <c r="C1919" s="103" t="s">
        <v>6260</v>
      </c>
      <c r="D1919" s="103" t="s">
        <v>6261</v>
      </c>
      <c r="E1919" s="103" t="s">
        <v>6262</v>
      </c>
      <c r="F1919" s="103" t="s">
        <v>6294</v>
      </c>
      <c r="G1919" s="255" t="s">
        <v>4</v>
      </c>
      <c r="H1919" s="112">
        <v>0</v>
      </c>
      <c r="I1919" s="112">
        <v>590000000</v>
      </c>
      <c r="J1919" s="110" t="s">
        <v>132</v>
      </c>
      <c r="K1919" s="127" t="s">
        <v>22</v>
      </c>
      <c r="L1919" s="110" t="s">
        <v>132</v>
      </c>
      <c r="M1919" s="110" t="s">
        <v>54</v>
      </c>
      <c r="N1919" s="103" t="s">
        <v>2942</v>
      </c>
      <c r="O1919" s="112" t="s">
        <v>532</v>
      </c>
      <c r="P1919" s="127">
        <v>796</v>
      </c>
      <c r="Q1919" s="110" t="s">
        <v>57</v>
      </c>
      <c r="R1919" s="128">
        <v>1</v>
      </c>
      <c r="S1919" s="379">
        <v>8340</v>
      </c>
      <c r="T1919" s="107">
        <f t="shared" si="178"/>
        <v>8340</v>
      </c>
      <c r="U1919" s="107">
        <f t="shared" si="179"/>
        <v>9340.8000000000011</v>
      </c>
      <c r="V1919" s="255"/>
      <c r="W1919" s="103">
        <v>2016</v>
      </c>
      <c r="X1919" s="262"/>
      <c r="Y1919" s="26"/>
      <c r="Z1919" s="26"/>
      <c r="AA1919" s="26"/>
      <c r="AB1919" s="26"/>
      <c r="AC1919" s="26"/>
      <c r="AD1919" s="26"/>
      <c r="AE1919" s="26"/>
      <c r="AF1919" s="26"/>
      <c r="AG1919" s="26"/>
      <c r="AH1919" s="26"/>
      <c r="AI1919" s="26"/>
      <c r="AJ1919" s="26"/>
      <c r="AK1919" s="26"/>
      <c r="AL1919" s="26"/>
      <c r="AM1919" s="26"/>
      <c r="AN1919" s="26"/>
      <c r="AO1919" s="26"/>
      <c r="AP1919" s="26"/>
      <c r="AQ1919" s="26"/>
      <c r="AR1919" s="25"/>
      <c r="AS1919" s="25"/>
      <c r="AT1919" s="25"/>
      <c r="AU1919" s="25"/>
      <c r="AV1919" s="25"/>
      <c r="AW1919" s="25"/>
      <c r="AX1919" s="25"/>
      <c r="AY1919" s="25"/>
      <c r="AZ1919" s="25"/>
      <c r="BA1919" s="25"/>
      <c r="BB1919" s="25"/>
      <c r="BC1919" s="25"/>
      <c r="BD1919" s="25"/>
      <c r="BE1919" s="25"/>
      <c r="BF1919" s="25"/>
      <c r="BG1919" s="25"/>
      <c r="BH1919" s="25"/>
      <c r="BI1919" s="25"/>
      <c r="BJ1919" s="25"/>
      <c r="BK1919" s="25"/>
      <c r="BL1919" s="25"/>
      <c r="BM1919" s="25"/>
      <c r="BN1919" s="25"/>
      <c r="BO1919" s="25"/>
      <c r="BP1919" s="25"/>
      <c r="BQ1919" s="25"/>
      <c r="BR1919" s="25"/>
      <c r="BS1919" s="25"/>
      <c r="BT1919" s="25"/>
      <c r="BU1919" s="25"/>
      <c r="BV1919" s="25"/>
      <c r="BW1919" s="25"/>
      <c r="BX1919" s="25"/>
      <c r="BY1919" s="25"/>
      <c r="BZ1919" s="25"/>
      <c r="CA1919" s="25"/>
      <c r="CB1919" s="25"/>
      <c r="CC1919" s="25"/>
      <c r="CD1919" s="25"/>
      <c r="CE1919" s="25"/>
      <c r="CF1919" s="25"/>
      <c r="CG1919" s="25"/>
      <c r="CH1919" s="25"/>
      <c r="CI1919" s="25"/>
      <c r="CJ1919" s="25"/>
      <c r="CK1919" s="25"/>
      <c r="CL1919" s="25"/>
      <c r="CM1919" s="25"/>
      <c r="CN1919" s="25"/>
    </row>
    <row r="1920" spans="1:92" s="27" customFormat="1" ht="50.1" customHeight="1">
      <c r="A1920" s="118" t="s">
        <v>6295</v>
      </c>
      <c r="B1920" s="120" t="s">
        <v>5974</v>
      </c>
      <c r="C1920" s="103" t="s">
        <v>6260</v>
      </c>
      <c r="D1920" s="103" t="s">
        <v>6261</v>
      </c>
      <c r="E1920" s="103" t="s">
        <v>6262</v>
      </c>
      <c r="F1920" s="103" t="s">
        <v>6296</v>
      </c>
      <c r="G1920" s="255" t="s">
        <v>4</v>
      </c>
      <c r="H1920" s="112">
        <v>0</v>
      </c>
      <c r="I1920" s="112">
        <v>590000000</v>
      </c>
      <c r="J1920" s="110" t="s">
        <v>132</v>
      </c>
      <c r="K1920" s="127" t="s">
        <v>22</v>
      </c>
      <c r="L1920" s="110" t="s">
        <v>132</v>
      </c>
      <c r="M1920" s="110" t="s">
        <v>54</v>
      </c>
      <c r="N1920" s="103" t="s">
        <v>2942</v>
      </c>
      <c r="O1920" s="112" t="s">
        <v>532</v>
      </c>
      <c r="P1920" s="127">
        <v>796</v>
      </c>
      <c r="Q1920" s="110" t="s">
        <v>57</v>
      </c>
      <c r="R1920" s="128">
        <v>1</v>
      </c>
      <c r="S1920" s="379">
        <v>8200</v>
      </c>
      <c r="T1920" s="107">
        <f t="shared" si="178"/>
        <v>8200</v>
      </c>
      <c r="U1920" s="107">
        <f t="shared" si="179"/>
        <v>9184</v>
      </c>
      <c r="V1920" s="255"/>
      <c r="W1920" s="103">
        <v>2016</v>
      </c>
      <c r="X1920" s="262"/>
      <c r="Y1920" s="26"/>
      <c r="Z1920" s="26"/>
      <c r="AA1920" s="26"/>
      <c r="AB1920" s="26"/>
      <c r="AC1920" s="26"/>
      <c r="AD1920" s="26"/>
      <c r="AE1920" s="26"/>
      <c r="AF1920" s="26"/>
      <c r="AG1920" s="26"/>
      <c r="AH1920" s="26"/>
      <c r="AI1920" s="26"/>
      <c r="AJ1920" s="26"/>
      <c r="AK1920" s="26"/>
      <c r="AL1920" s="26"/>
      <c r="AM1920" s="26"/>
      <c r="AN1920" s="26"/>
      <c r="AO1920" s="26"/>
      <c r="AP1920" s="26"/>
      <c r="AQ1920" s="26"/>
      <c r="AR1920" s="25"/>
      <c r="AS1920" s="25"/>
      <c r="AT1920" s="25"/>
      <c r="AU1920" s="25"/>
      <c r="AV1920" s="25"/>
      <c r="AW1920" s="25"/>
      <c r="AX1920" s="25"/>
      <c r="AY1920" s="25"/>
      <c r="AZ1920" s="25"/>
      <c r="BA1920" s="25"/>
      <c r="BB1920" s="25"/>
      <c r="BC1920" s="25"/>
      <c r="BD1920" s="25"/>
      <c r="BE1920" s="25"/>
      <c r="BF1920" s="25"/>
      <c r="BG1920" s="25"/>
      <c r="BH1920" s="25"/>
      <c r="BI1920" s="25"/>
      <c r="BJ1920" s="25"/>
      <c r="BK1920" s="25"/>
      <c r="BL1920" s="25"/>
      <c r="BM1920" s="25"/>
      <c r="BN1920" s="25"/>
      <c r="BO1920" s="25"/>
      <c r="BP1920" s="25"/>
      <c r="BQ1920" s="25"/>
      <c r="BR1920" s="25"/>
      <c r="BS1920" s="25"/>
      <c r="BT1920" s="25"/>
      <c r="BU1920" s="25"/>
      <c r="BV1920" s="25"/>
      <c r="BW1920" s="25"/>
      <c r="BX1920" s="25"/>
      <c r="BY1920" s="25"/>
      <c r="BZ1920" s="25"/>
      <c r="CA1920" s="25"/>
      <c r="CB1920" s="25"/>
      <c r="CC1920" s="25"/>
      <c r="CD1920" s="25"/>
      <c r="CE1920" s="25"/>
      <c r="CF1920" s="25"/>
      <c r="CG1920" s="25"/>
      <c r="CH1920" s="25"/>
      <c r="CI1920" s="25"/>
      <c r="CJ1920" s="25"/>
      <c r="CK1920" s="25"/>
      <c r="CL1920" s="25"/>
      <c r="CM1920" s="25"/>
      <c r="CN1920" s="25"/>
    </row>
    <row r="1921" spans="1:92" s="27" customFormat="1" ht="50.1" customHeight="1">
      <c r="A1921" s="118" t="s">
        <v>6297</v>
      </c>
      <c r="B1921" s="120" t="s">
        <v>5974</v>
      </c>
      <c r="C1921" s="103" t="s">
        <v>6260</v>
      </c>
      <c r="D1921" s="103" t="s">
        <v>6261</v>
      </c>
      <c r="E1921" s="103" t="s">
        <v>6262</v>
      </c>
      <c r="F1921" s="103" t="s">
        <v>6298</v>
      </c>
      <c r="G1921" s="255" t="s">
        <v>4</v>
      </c>
      <c r="H1921" s="112">
        <v>0</v>
      </c>
      <c r="I1921" s="112">
        <v>590000000</v>
      </c>
      <c r="J1921" s="110" t="s">
        <v>132</v>
      </c>
      <c r="K1921" s="127" t="s">
        <v>22</v>
      </c>
      <c r="L1921" s="110" t="s">
        <v>132</v>
      </c>
      <c r="M1921" s="110" t="s">
        <v>54</v>
      </c>
      <c r="N1921" s="103" t="s">
        <v>2942</v>
      </c>
      <c r="O1921" s="112" t="s">
        <v>532</v>
      </c>
      <c r="P1921" s="127">
        <v>796</v>
      </c>
      <c r="Q1921" s="110" t="s">
        <v>57</v>
      </c>
      <c r="R1921" s="128">
        <v>1</v>
      </c>
      <c r="S1921" s="379">
        <v>9500</v>
      </c>
      <c r="T1921" s="107">
        <f t="shared" si="178"/>
        <v>9500</v>
      </c>
      <c r="U1921" s="107">
        <f t="shared" si="179"/>
        <v>10640.000000000002</v>
      </c>
      <c r="V1921" s="255"/>
      <c r="W1921" s="103">
        <v>2016</v>
      </c>
      <c r="X1921" s="262"/>
      <c r="Y1921" s="26"/>
      <c r="Z1921" s="26"/>
      <c r="AA1921" s="26"/>
      <c r="AB1921" s="26"/>
      <c r="AC1921" s="26"/>
      <c r="AD1921" s="26"/>
      <c r="AE1921" s="26"/>
      <c r="AF1921" s="26"/>
      <c r="AG1921" s="26"/>
      <c r="AH1921" s="26"/>
      <c r="AI1921" s="26"/>
      <c r="AJ1921" s="26"/>
      <c r="AK1921" s="26"/>
      <c r="AL1921" s="26"/>
      <c r="AM1921" s="26"/>
      <c r="AN1921" s="26"/>
      <c r="AO1921" s="26"/>
      <c r="AP1921" s="26"/>
      <c r="AQ1921" s="26"/>
      <c r="AR1921" s="25"/>
      <c r="AS1921" s="25"/>
      <c r="AT1921" s="25"/>
      <c r="AU1921" s="25"/>
      <c r="AV1921" s="25"/>
      <c r="AW1921" s="25"/>
      <c r="AX1921" s="25"/>
      <c r="AY1921" s="25"/>
      <c r="AZ1921" s="25"/>
      <c r="BA1921" s="25"/>
      <c r="BB1921" s="25"/>
      <c r="BC1921" s="25"/>
      <c r="BD1921" s="25"/>
      <c r="BE1921" s="25"/>
      <c r="BF1921" s="25"/>
      <c r="BG1921" s="25"/>
      <c r="BH1921" s="25"/>
      <c r="BI1921" s="25"/>
      <c r="BJ1921" s="25"/>
      <c r="BK1921" s="25"/>
      <c r="BL1921" s="25"/>
      <c r="BM1921" s="25"/>
      <c r="BN1921" s="25"/>
      <c r="BO1921" s="25"/>
      <c r="BP1921" s="25"/>
      <c r="BQ1921" s="25"/>
      <c r="BR1921" s="25"/>
      <c r="BS1921" s="25"/>
      <c r="BT1921" s="25"/>
      <c r="BU1921" s="25"/>
      <c r="BV1921" s="25"/>
      <c r="BW1921" s="25"/>
      <c r="BX1921" s="25"/>
      <c r="BY1921" s="25"/>
      <c r="BZ1921" s="25"/>
      <c r="CA1921" s="25"/>
      <c r="CB1921" s="25"/>
      <c r="CC1921" s="25"/>
      <c r="CD1921" s="25"/>
      <c r="CE1921" s="25"/>
      <c r="CF1921" s="25"/>
      <c r="CG1921" s="25"/>
      <c r="CH1921" s="25"/>
      <c r="CI1921" s="25"/>
      <c r="CJ1921" s="25"/>
      <c r="CK1921" s="25"/>
      <c r="CL1921" s="25"/>
      <c r="CM1921" s="25"/>
      <c r="CN1921" s="25"/>
    </row>
    <row r="1922" spans="1:92" s="27" customFormat="1" ht="50.1" customHeight="1">
      <c r="A1922" s="118" t="s">
        <v>6299</v>
      </c>
      <c r="B1922" s="120" t="s">
        <v>5974</v>
      </c>
      <c r="C1922" s="103" t="s">
        <v>6260</v>
      </c>
      <c r="D1922" s="103" t="s">
        <v>6261</v>
      </c>
      <c r="E1922" s="103" t="s">
        <v>6262</v>
      </c>
      <c r="F1922" s="103" t="s">
        <v>6300</v>
      </c>
      <c r="G1922" s="255" t="s">
        <v>4</v>
      </c>
      <c r="H1922" s="112">
        <v>0</v>
      </c>
      <c r="I1922" s="112">
        <v>590000000</v>
      </c>
      <c r="J1922" s="110" t="s">
        <v>132</v>
      </c>
      <c r="K1922" s="127" t="s">
        <v>22</v>
      </c>
      <c r="L1922" s="110" t="s">
        <v>132</v>
      </c>
      <c r="M1922" s="110" t="s">
        <v>54</v>
      </c>
      <c r="N1922" s="103" t="s">
        <v>2942</v>
      </c>
      <c r="O1922" s="112" t="s">
        <v>532</v>
      </c>
      <c r="P1922" s="127">
        <v>796</v>
      </c>
      <c r="Q1922" s="110" t="s">
        <v>57</v>
      </c>
      <c r="R1922" s="128">
        <v>1</v>
      </c>
      <c r="S1922" s="379">
        <v>9500</v>
      </c>
      <c r="T1922" s="107">
        <f t="shared" si="178"/>
        <v>9500</v>
      </c>
      <c r="U1922" s="107">
        <f t="shared" si="179"/>
        <v>10640.000000000002</v>
      </c>
      <c r="V1922" s="255"/>
      <c r="W1922" s="103">
        <v>2016</v>
      </c>
      <c r="X1922" s="262"/>
      <c r="Y1922" s="26"/>
      <c r="Z1922" s="26"/>
      <c r="AA1922" s="26"/>
      <c r="AB1922" s="26"/>
      <c r="AC1922" s="26"/>
      <c r="AD1922" s="26"/>
      <c r="AE1922" s="26"/>
      <c r="AF1922" s="26"/>
      <c r="AG1922" s="26"/>
      <c r="AH1922" s="26"/>
      <c r="AI1922" s="26"/>
      <c r="AJ1922" s="26"/>
      <c r="AK1922" s="26"/>
      <c r="AL1922" s="26"/>
      <c r="AM1922" s="26"/>
      <c r="AN1922" s="26"/>
      <c r="AO1922" s="26"/>
      <c r="AP1922" s="26"/>
      <c r="AQ1922" s="26"/>
      <c r="AR1922" s="25"/>
      <c r="AS1922" s="25"/>
      <c r="AT1922" s="25"/>
      <c r="AU1922" s="25"/>
      <c r="AV1922" s="25"/>
      <c r="AW1922" s="25"/>
      <c r="AX1922" s="25"/>
      <c r="AY1922" s="25"/>
      <c r="AZ1922" s="25"/>
      <c r="BA1922" s="25"/>
      <c r="BB1922" s="25"/>
      <c r="BC1922" s="25"/>
      <c r="BD1922" s="25"/>
      <c r="BE1922" s="25"/>
      <c r="BF1922" s="25"/>
      <c r="BG1922" s="25"/>
      <c r="BH1922" s="25"/>
      <c r="BI1922" s="25"/>
      <c r="BJ1922" s="25"/>
      <c r="BK1922" s="25"/>
      <c r="BL1922" s="25"/>
      <c r="BM1922" s="25"/>
      <c r="BN1922" s="25"/>
      <c r="BO1922" s="25"/>
      <c r="BP1922" s="25"/>
      <c r="BQ1922" s="25"/>
      <c r="BR1922" s="25"/>
      <c r="BS1922" s="25"/>
      <c r="BT1922" s="25"/>
      <c r="BU1922" s="25"/>
      <c r="BV1922" s="25"/>
      <c r="BW1922" s="25"/>
      <c r="BX1922" s="25"/>
      <c r="BY1922" s="25"/>
      <c r="BZ1922" s="25"/>
      <c r="CA1922" s="25"/>
      <c r="CB1922" s="25"/>
      <c r="CC1922" s="25"/>
      <c r="CD1922" s="25"/>
      <c r="CE1922" s="25"/>
      <c r="CF1922" s="25"/>
      <c r="CG1922" s="25"/>
      <c r="CH1922" s="25"/>
      <c r="CI1922" s="25"/>
      <c r="CJ1922" s="25"/>
      <c r="CK1922" s="25"/>
      <c r="CL1922" s="25"/>
      <c r="CM1922" s="25"/>
      <c r="CN1922" s="25"/>
    </row>
    <row r="1923" spans="1:92" s="27" customFormat="1" ht="50.1" customHeight="1">
      <c r="A1923" s="118" t="s">
        <v>6301</v>
      </c>
      <c r="B1923" s="120" t="s">
        <v>5974</v>
      </c>
      <c r="C1923" s="103" t="s">
        <v>6260</v>
      </c>
      <c r="D1923" s="103" t="s">
        <v>6261</v>
      </c>
      <c r="E1923" s="103" t="s">
        <v>6262</v>
      </c>
      <c r="F1923" s="103" t="s">
        <v>6302</v>
      </c>
      <c r="G1923" s="255" t="s">
        <v>4</v>
      </c>
      <c r="H1923" s="112">
        <v>0</v>
      </c>
      <c r="I1923" s="112">
        <v>590000000</v>
      </c>
      <c r="J1923" s="110" t="s">
        <v>132</v>
      </c>
      <c r="K1923" s="127" t="s">
        <v>22</v>
      </c>
      <c r="L1923" s="110" t="s">
        <v>132</v>
      </c>
      <c r="M1923" s="110" t="s">
        <v>54</v>
      </c>
      <c r="N1923" s="103" t="s">
        <v>2942</v>
      </c>
      <c r="O1923" s="112" t="s">
        <v>532</v>
      </c>
      <c r="P1923" s="127">
        <v>796</v>
      </c>
      <c r="Q1923" s="110" t="s">
        <v>57</v>
      </c>
      <c r="R1923" s="128">
        <v>1</v>
      </c>
      <c r="S1923" s="379">
        <v>12990</v>
      </c>
      <c r="T1923" s="107">
        <f t="shared" si="178"/>
        <v>12990</v>
      </c>
      <c r="U1923" s="107">
        <f t="shared" si="179"/>
        <v>14548.800000000001</v>
      </c>
      <c r="V1923" s="391"/>
      <c r="W1923" s="103">
        <v>2016</v>
      </c>
      <c r="X1923" s="262"/>
      <c r="Y1923" s="26"/>
      <c r="Z1923" s="26"/>
      <c r="AA1923" s="26"/>
      <c r="AB1923" s="26"/>
      <c r="AC1923" s="26"/>
      <c r="AD1923" s="26"/>
      <c r="AE1923" s="26"/>
      <c r="AF1923" s="26"/>
      <c r="AG1923" s="26"/>
      <c r="AH1923" s="26"/>
      <c r="AI1923" s="26"/>
      <c r="AJ1923" s="26"/>
      <c r="AK1923" s="26"/>
      <c r="AL1923" s="26"/>
      <c r="AM1923" s="26"/>
      <c r="AN1923" s="26"/>
      <c r="AO1923" s="26"/>
      <c r="AP1923" s="26"/>
      <c r="AQ1923" s="26"/>
      <c r="AR1923" s="25"/>
      <c r="AS1923" s="25"/>
      <c r="AT1923" s="25"/>
      <c r="AU1923" s="25"/>
      <c r="AV1923" s="25"/>
      <c r="AW1923" s="25"/>
      <c r="AX1923" s="25"/>
      <c r="AY1923" s="25"/>
      <c r="AZ1923" s="25"/>
      <c r="BA1923" s="25"/>
      <c r="BB1923" s="25"/>
      <c r="BC1923" s="25"/>
      <c r="BD1923" s="25"/>
      <c r="BE1923" s="25"/>
      <c r="BF1923" s="25"/>
      <c r="BG1923" s="25"/>
      <c r="BH1923" s="25"/>
      <c r="BI1923" s="25"/>
      <c r="BJ1923" s="25"/>
      <c r="BK1923" s="25"/>
      <c r="BL1923" s="25"/>
      <c r="BM1923" s="25"/>
      <c r="BN1923" s="25"/>
      <c r="BO1923" s="25"/>
      <c r="BP1923" s="25"/>
      <c r="BQ1923" s="25"/>
      <c r="BR1923" s="25"/>
      <c r="BS1923" s="25"/>
      <c r="BT1923" s="25"/>
      <c r="BU1923" s="25"/>
      <c r="BV1923" s="25"/>
      <c r="BW1923" s="25"/>
      <c r="BX1923" s="25"/>
      <c r="BY1923" s="25"/>
      <c r="BZ1923" s="25"/>
      <c r="CA1923" s="25"/>
      <c r="CB1923" s="25"/>
      <c r="CC1923" s="25"/>
      <c r="CD1923" s="25"/>
      <c r="CE1923" s="25"/>
      <c r="CF1923" s="25"/>
      <c r="CG1923" s="25"/>
      <c r="CH1923" s="25"/>
      <c r="CI1923" s="25"/>
      <c r="CJ1923" s="25"/>
      <c r="CK1923" s="25"/>
      <c r="CL1923" s="25"/>
      <c r="CM1923" s="25"/>
      <c r="CN1923" s="25"/>
    </row>
    <row r="1924" spans="1:92" s="27" customFormat="1" ht="50.1" customHeight="1">
      <c r="A1924" s="118" t="s">
        <v>6303</v>
      </c>
      <c r="B1924" s="120" t="s">
        <v>5974</v>
      </c>
      <c r="C1924" s="103" t="s">
        <v>6260</v>
      </c>
      <c r="D1924" s="103" t="s">
        <v>6261</v>
      </c>
      <c r="E1924" s="103" t="s">
        <v>6262</v>
      </c>
      <c r="F1924" s="103" t="s">
        <v>6304</v>
      </c>
      <c r="G1924" s="255" t="s">
        <v>4</v>
      </c>
      <c r="H1924" s="112">
        <v>0</v>
      </c>
      <c r="I1924" s="112">
        <v>590000000</v>
      </c>
      <c r="J1924" s="110" t="s">
        <v>132</v>
      </c>
      <c r="K1924" s="127" t="s">
        <v>22</v>
      </c>
      <c r="L1924" s="110" t="s">
        <v>132</v>
      </c>
      <c r="M1924" s="110" t="s">
        <v>54</v>
      </c>
      <c r="N1924" s="103" t="s">
        <v>2942</v>
      </c>
      <c r="O1924" s="112" t="s">
        <v>532</v>
      </c>
      <c r="P1924" s="127">
        <v>796</v>
      </c>
      <c r="Q1924" s="110" t="s">
        <v>57</v>
      </c>
      <c r="R1924" s="392">
        <v>1</v>
      </c>
      <c r="S1924" s="379">
        <v>12990</v>
      </c>
      <c r="T1924" s="107">
        <f t="shared" si="178"/>
        <v>12990</v>
      </c>
      <c r="U1924" s="107">
        <f t="shared" si="179"/>
        <v>14548.800000000001</v>
      </c>
      <c r="V1924" s="391"/>
      <c r="W1924" s="103">
        <v>2016</v>
      </c>
      <c r="X1924" s="262"/>
      <c r="Y1924" s="26"/>
      <c r="Z1924" s="26"/>
      <c r="AA1924" s="26"/>
      <c r="AB1924" s="26"/>
      <c r="AC1924" s="26"/>
      <c r="AD1924" s="26"/>
      <c r="AE1924" s="26"/>
      <c r="AF1924" s="26"/>
      <c r="AG1924" s="26"/>
      <c r="AH1924" s="26"/>
      <c r="AI1924" s="26"/>
      <c r="AJ1924" s="26"/>
      <c r="AK1924" s="26"/>
      <c r="AL1924" s="26"/>
      <c r="AM1924" s="26"/>
      <c r="AN1924" s="26"/>
      <c r="AO1924" s="26"/>
      <c r="AP1924" s="26"/>
      <c r="AQ1924" s="26"/>
      <c r="AR1924" s="25"/>
      <c r="AS1924" s="25"/>
      <c r="AT1924" s="25"/>
      <c r="AU1924" s="25"/>
      <c r="AV1924" s="25"/>
      <c r="AW1924" s="25"/>
      <c r="AX1924" s="25"/>
      <c r="AY1924" s="25"/>
      <c r="AZ1924" s="25"/>
      <c r="BA1924" s="25"/>
      <c r="BB1924" s="25"/>
      <c r="BC1924" s="25"/>
      <c r="BD1924" s="25"/>
      <c r="BE1924" s="25"/>
      <c r="BF1924" s="25"/>
      <c r="BG1924" s="25"/>
      <c r="BH1924" s="25"/>
      <c r="BI1924" s="25"/>
      <c r="BJ1924" s="25"/>
      <c r="BK1924" s="25"/>
      <c r="BL1924" s="25"/>
      <c r="BM1924" s="25"/>
      <c r="BN1924" s="25"/>
      <c r="BO1924" s="25"/>
      <c r="BP1924" s="25"/>
      <c r="BQ1924" s="25"/>
      <c r="BR1924" s="25"/>
      <c r="BS1924" s="25"/>
      <c r="BT1924" s="25"/>
      <c r="BU1924" s="25"/>
      <c r="BV1924" s="25"/>
      <c r="BW1924" s="25"/>
      <c r="BX1924" s="25"/>
      <c r="BY1924" s="25"/>
      <c r="BZ1924" s="25"/>
      <c r="CA1924" s="25"/>
      <c r="CB1924" s="25"/>
      <c r="CC1924" s="25"/>
      <c r="CD1924" s="25"/>
      <c r="CE1924" s="25"/>
      <c r="CF1924" s="25"/>
      <c r="CG1924" s="25"/>
      <c r="CH1924" s="25"/>
      <c r="CI1924" s="25"/>
      <c r="CJ1924" s="25"/>
      <c r="CK1924" s="25"/>
      <c r="CL1924" s="25"/>
      <c r="CM1924" s="25"/>
      <c r="CN1924" s="25"/>
    </row>
    <row r="1925" spans="1:92" s="27" customFormat="1" ht="50.1" customHeight="1">
      <c r="A1925" s="118" t="s">
        <v>6305</v>
      </c>
      <c r="B1925" s="120" t="s">
        <v>5974</v>
      </c>
      <c r="C1925" s="103" t="s">
        <v>6260</v>
      </c>
      <c r="D1925" s="103" t="s">
        <v>6261</v>
      </c>
      <c r="E1925" s="103" t="s">
        <v>6262</v>
      </c>
      <c r="F1925" s="103" t="s">
        <v>6306</v>
      </c>
      <c r="G1925" s="255" t="s">
        <v>4</v>
      </c>
      <c r="H1925" s="112">
        <v>0</v>
      </c>
      <c r="I1925" s="112">
        <v>590000000</v>
      </c>
      <c r="J1925" s="110" t="s">
        <v>132</v>
      </c>
      <c r="K1925" s="127" t="s">
        <v>22</v>
      </c>
      <c r="L1925" s="110" t="s">
        <v>132</v>
      </c>
      <c r="M1925" s="110" t="s">
        <v>54</v>
      </c>
      <c r="N1925" s="103" t="s">
        <v>2942</v>
      </c>
      <c r="O1925" s="112" t="s">
        <v>532</v>
      </c>
      <c r="P1925" s="127">
        <v>796</v>
      </c>
      <c r="Q1925" s="110" t="s">
        <v>57</v>
      </c>
      <c r="R1925" s="393">
        <v>1</v>
      </c>
      <c r="S1925" s="379">
        <v>10350</v>
      </c>
      <c r="T1925" s="107">
        <f t="shared" si="178"/>
        <v>10350</v>
      </c>
      <c r="U1925" s="107">
        <f t="shared" si="179"/>
        <v>11592.000000000002</v>
      </c>
      <c r="V1925" s="391"/>
      <c r="W1925" s="103">
        <v>2016</v>
      </c>
      <c r="X1925" s="262"/>
      <c r="Y1925" s="26"/>
      <c r="Z1925" s="26"/>
      <c r="AA1925" s="26"/>
      <c r="AB1925" s="26"/>
      <c r="AC1925" s="26"/>
      <c r="AD1925" s="26"/>
      <c r="AE1925" s="26"/>
      <c r="AF1925" s="26"/>
      <c r="AG1925" s="26"/>
      <c r="AH1925" s="26"/>
      <c r="AI1925" s="26"/>
      <c r="AJ1925" s="26"/>
      <c r="AK1925" s="26"/>
      <c r="AL1925" s="26"/>
      <c r="AM1925" s="26"/>
      <c r="AN1925" s="26"/>
      <c r="AO1925" s="26"/>
      <c r="AP1925" s="26"/>
      <c r="AQ1925" s="26"/>
      <c r="AR1925" s="25"/>
      <c r="AS1925" s="25"/>
      <c r="AT1925" s="25"/>
      <c r="AU1925" s="25"/>
      <c r="AV1925" s="25"/>
      <c r="AW1925" s="25"/>
      <c r="AX1925" s="25"/>
      <c r="AY1925" s="25"/>
      <c r="AZ1925" s="25"/>
      <c r="BA1925" s="25"/>
      <c r="BB1925" s="25"/>
      <c r="BC1925" s="25"/>
      <c r="BD1925" s="25"/>
      <c r="BE1925" s="25"/>
      <c r="BF1925" s="25"/>
      <c r="BG1925" s="25"/>
      <c r="BH1925" s="25"/>
      <c r="BI1925" s="25"/>
      <c r="BJ1925" s="25"/>
      <c r="BK1925" s="25"/>
      <c r="BL1925" s="25"/>
      <c r="BM1925" s="25"/>
      <c r="BN1925" s="25"/>
      <c r="BO1925" s="25"/>
      <c r="BP1925" s="25"/>
      <c r="BQ1925" s="25"/>
      <c r="BR1925" s="25"/>
      <c r="BS1925" s="25"/>
      <c r="BT1925" s="25"/>
      <c r="BU1925" s="25"/>
      <c r="BV1925" s="25"/>
      <c r="BW1925" s="25"/>
      <c r="BX1925" s="25"/>
      <c r="BY1925" s="25"/>
      <c r="BZ1925" s="25"/>
      <c r="CA1925" s="25"/>
      <c r="CB1925" s="25"/>
      <c r="CC1925" s="25"/>
      <c r="CD1925" s="25"/>
      <c r="CE1925" s="25"/>
      <c r="CF1925" s="25"/>
      <c r="CG1925" s="25"/>
      <c r="CH1925" s="25"/>
      <c r="CI1925" s="25"/>
      <c r="CJ1925" s="25"/>
      <c r="CK1925" s="25"/>
      <c r="CL1925" s="25"/>
      <c r="CM1925" s="25"/>
      <c r="CN1925" s="25"/>
    </row>
    <row r="1926" spans="1:92" s="27" customFormat="1" ht="50.1" customHeight="1">
      <c r="A1926" s="118" t="s">
        <v>6307</v>
      </c>
      <c r="B1926" s="120" t="s">
        <v>5974</v>
      </c>
      <c r="C1926" s="103" t="s">
        <v>6260</v>
      </c>
      <c r="D1926" s="103" t="s">
        <v>6261</v>
      </c>
      <c r="E1926" s="103" t="s">
        <v>6262</v>
      </c>
      <c r="F1926" s="103" t="s">
        <v>6308</v>
      </c>
      <c r="G1926" s="255" t="s">
        <v>4</v>
      </c>
      <c r="H1926" s="112">
        <v>0</v>
      </c>
      <c r="I1926" s="112">
        <v>590000000</v>
      </c>
      <c r="J1926" s="110" t="s">
        <v>132</v>
      </c>
      <c r="K1926" s="127" t="s">
        <v>22</v>
      </c>
      <c r="L1926" s="110" t="s">
        <v>132</v>
      </c>
      <c r="M1926" s="110" t="s">
        <v>54</v>
      </c>
      <c r="N1926" s="103" t="s">
        <v>2942</v>
      </c>
      <c r="O1926" s="112" t="s">
        <v>532</v>
      </c>
      <c r="P1926" s="127">
        <v>796</v>
      </c>
      <c r="Q1926" s="110" t="s">
        <v>57</v>
      </c>
      <c r="R1926" s="393">
        <v>1</v>
      </c>
      <c r="S1926" s="379">
        <v>9520</v>
      </c>
      <c r="T1926" s="107">
        <f t="shared" si="178"/>
        <v>9520</v>
      </c>
      <c r="U1926" s="107">
        <f t="shared" si="179"/>
        <v>10662.400000000001</v>
      </c>
      <c r="V1926" s="391"/>
      <c r="W1926" s="103">
        <v>2016</v>
      </c>
      <c r="X1926" s="262"/>
      <c r="Y1926" s="26"/>
      <c r="Z1926" s="26"/>
      <c r="AA1926" s="26"/>
      <c r="AB1926" s="26"/>
      <c r="AC1926" s="26"/>
      <c r="AD1926" s="26"/>
      <c r="AE1926" s="26"/>
      <c r="AF1926" s="26"/>
      <c r="AG1926" s="26"/>
      <c r="AH1926" s="26"/>
      <c r="AI1926" s="26"/>
      <c r="AJ1926" s="26"/>
      <c r="AK1926" s="26"/>
      <c r="AL1926" s="26"/>
      <c r="AM1926" s="26"/>
      <c r="AN1926" s="26"/>
      <c r="AO1926" s="26"/>
      <c r="AP1926" s="26"/>
      <c r="AQ1926" s="26"/>
      <c r="AR1926" s="25"/>
      <c r="AS1926" s="25"/>
      <c r="AT1926" s="25"/>
      <c r="AU1926" s="25"/>
      <c r="AV1926" s="25"/>
      <c r="AW1926" s="25"/>
      <c r="AX1926" s="25"/>
      <c r="AY1926" s="25"/>
      <c r="AZ1926" s="25"/>
      <c r="BA1926" s="25"/>
      <c r="BB1926" s="25"/>
      <c r="BC1926" s="25"/>
      <c r="BD1926" s="25"/>
      <c r="BE1926" s="25"/>
      <c r="BF1926" s="25"/>
      <c r="BG1926" s="25"/>
      <c r="BH1926" s="25"/>
      <c r="BI1926" s="25"/>
      <c r="BJ1926" s="25"/>
      <c r="BK1926" s="25"/>
      <c r="BL1926" s="25"/>
      <c r="BM1926" s="25"/>
      <c r="BN1926" s="25"/>
      <c r="BO1926" s="25"/>
      <c r="BP1926" s="25"/>
      <c r="BQ1926" s="25"/>
      <c r="BR1926" s="25"/>
      <c r="BS1926" s="25"/>
      <c r="BT1926" s="25"/>
      <c r="BU1926" s="25"/>
      <c r="BV1926" s="25"/>
      <c r="BW1926" s="25"/>
      <c r="BX1926" s="25"/>
      <c r="BY1926" s="25"/>
      <c r="BZ1926" s="25"/>
      <c r="CA1926" s="25"/>
      <c r="CB1926" s="25"/>
      <c r="CC1926" s="25"/>
      <c r="CD1926" s="25"/>
      <c r="CE1926" s="25"/>
      <c r="CF1926" s="25"/>
      <c r="CG1926" s="25"/>
      <c r="CH1926" s="25"/>
      <c r="CI1926" s="25"/>
      <c r="CJ1926" s="25"/>
      <c r="CK1926" s="25"/>
      <c r="CL1926" s="25"/>
      <c r="CM1926" s="25"/>
      <c r="CN1926" s="25"/>
    </row>
    <row r="1927" spans="1:92" s="27" customFormat="1" ht="50.1" customHeight="1">
      <c r="A1927" s="118" t="s">
        <v>6309</v>
      </c>
      <c r="B1927" s="120" t="s">
        <v>5974</v>
      </c>
      <c r="C1927" s="103" t="s">
        <v>6260</v>
      </c>
      <c r="D1927" s="103" t="s">
        <v>6261</v>
      </c>
      <c r="E1927" s="103" t="s">
        <v>6262</v>
      </c>
      <c r="F1927" s="103" t="s">
        <v>6310</v>
      </c>
      <c r="G1927" s="255" t="s">
        <v>4</v>
      </c>
      <c r="H1927" s="112">
        <v>0</v>
      </c>
      <c r="I1927" s="112">
        <v>590000000</v>
      </c>
      <c r="J1927" s="110" t="s">
        <v>132</v>
      </c>
      <c r="K1927" s="127" t="s">
        <v>22</v>
      </c>
      <c r="L1927" s="110" t="s">
        <v>132</v>
      </c>
      <c r="M1927" s="110" t="s">
        <v>54</v>
      </c>
      <c r="N1927" s="103" t="s">
        <v>2942</v>
      </c>
      <c r="O1927" s="112" t="s">
        <v>532</v>
      </c>
      <c r="P1927" s="127">
        <v>796</v>
      </c>
      <c r="Q1927" s="110" t="s">
        <v>57</v>
      </c>
      <c r="R1927" s="128">
        <v>1</v>
      </c>
      <c r="S1927" s="379">
        <v>9520</v>
      </c>
      <c r="T1927" s="107">
        <f t="shared" si="178"/>
        <v>9520</v>
      </c>
      <c r="U1927" s="107">
        <f t="shared" si="179"/>
        <v>10662.400000000001</v>
      </c>
      <c r="V1927" s="391"/>
      <c r="W1927" s="103">
        <v>2016</v>
      </c>
      <c r="X1927" s="262"/>
      <c r="Y1927" s="26"/>
      <c r="Z1927" s="26"/>
      <c r="AA1927" s="26"/>
      <c r="AB1927" s="26"/>
      <c r="AC1927" s="26"/>
      <c r="AD1927" s="26"/>
      <c r="AE1927" s="26"/>
      <c r="AF1927" s="26"/>
      <c r="AG1927" s="26"/>
      <c r="AH1927" s="26"/>
      <c r="AI1927" s="26"/>
      <c r="AJ1927" s="26"/>
      <c r="AK1927" s="26"/>
      <c r="AL1927" s="26"/>
      <c r="AM1927" s="26"/>
      <c r="AN1927" s="26"/>
      <c r="AO1927" s="26"/>
      <c r="AP1927" s="26"/>
      <c r="AQ1927" s="26"/>
      <c r="AR1927" s="25"/>
      <c r="AS1927" s="25"/>
      <c r="AT1927" s="25"/>
      <c r="AU1927" s="25"/>
      <c r="AV1927" s="25"/>
      <c r="AW1927" s="25"/>
      <c r="AX1927" s="25"/>
      <c r="AY1927" s="25"/>
      <c r="AZ1927" s="25"/>
      <c r="BA1927" s="25"/>
      <c r="BB1927" s="25"/>
      <c r="BC1927" s="25"/>
      <c r="BD1927" s="25"/>
      <c r="BE1927" s="25"/>
      <c r="BF1927" s="25"/>
      <c r="BG1927" s="25"/>
      <c r="BH1927" s="25"/>
      <c r="BI1927" s="25"/>
      <c r="BJ1927" s="25"/>
      <c r="BK1927" s="25"/>
      <c r="BL1927" s="25"/>
      <c r="BM1927" s="25"/>
      <c r="BN1927" s="25"/>
      <c r="BO1927" s="25"/>
      <c r="BP1927" s="25"/>
      <c r="BQ1927" s="25"/>
      <c r="BR1927" s="25"/>
      <c r="BS1927" s="25"/>
      <c r="BT1927" s="25"/>
      <c r="BU1927" s="25"/>
      <c r="BV1927" s="25"/>
      <c r="BW1927" s="25"/>
      <c r="BX1927" s="25"/>
      <c r="BY1927" s="25"/>
      <c r="BZ1927" s="25"/>
      <c r="CA1927" s="25"/>
      <c r="CB1927" s="25"/>
      <c r="CC1927" s="25"/>
      <c r="CD1927" s="25"/>
      <c r="CE1927" s="25"/>
      <c r="CF1927" s="25"/>
      <c r="CG1927" s="25"/>
      <c r="CH1927" s="25"/>
      <c r="CI1927" s="25"/>
      <c r="CJ1927" s="25"/>
      <c r="CK1927" s="25"/>
      <c r="CL1927" s="25"/>
      <c r="CM1927" s="25"/>
      <c r="CN1927" s="25"/>
    </row>
    <row r="1928" spans="1:92" s="27" customFormat="1" ht="50.1" customHeight="1">
      <c r="A1928" s="118" t="s">
        <v>6311</v>
      </c>
      <c r="B1928" s="120" t="s">
        <v>5974</v>
      </c>
      <c r="C1928" s="103" t="s">
        <v>6260</v>
      </c>
      <c r="D1928" s="103" t="s">
        <v>6261</v>
      </c>
      <c r="E1928" s="103" t="s">
        <v>6262</v>
      </c>
      <c r="F1928" s="103" t="s">
        <v>6312</v>
      </c>
      <c r="G1928" s="255" t="s">
        <v>4</v>
      </c>
      <c r="H1928" s="112">
        <v>0</v>
      </c>
      <c r="I1928" s="112">
        <v>590000000</v>
      </c>
      <c r="J1928" s="110" t="s">
        <v>132</v>
      </c>
      <c r="K1928" s="127" t="s">
        <v>22</v>
      </c>
      <c r="L1928" s="110" t="s">
        <v>132</v>
      </c>
      <c r="M1928" s="110" t="s">
        <v>54</v>
      </c>
      <c r="N1928" s="103" t="s">
        <v>6278</v>
      </c>
      <c r="O1928" s="112" t="s">
        <v>532</v>
      </c>
      <c r="P1928" s="127">
        <v>796</v>
      </c>
      <c r="Q1928" s="110" t="s">
        <v>57</v>
      </c>
      <c r="R1928" s="128">
        <v>1</v>
      </c>
      <c r="S1928" s="379">
        <v>8150</v>
      </c>
      <c r="T1928" s="107">
        <f t="shared" si="178"/>
        <v>8150</v>
      </c>
      <c r="U1928" s="107">
        <f t="shared" si="179"/>
        <v>9128</v>
      </c>
      <c r="V1928" s="391"/>
      <c r="W1928" s="103">
        <v>2016</v>
      </c>
      <c r="X1928" s="262"/>
      <c r="Y1928" s="26"/>
      <c r="Z1928" s="26"/>
      <c r="AA1928" s="26"/>
      <c r="AB1928" s="26"/>
      <c r="AC1928" s="26"/>
      <c r="AD1928" s="26"/>
      <c r="AE1928" s="26"/>
      <c r="AF1928" s="26"/>
      <c r="AG1928" s="26"/>
      <c r="AH1928" s="26"/>
      <c r="AI1928" s="26"/>
      <c r="AJ1928" s="26"/>
      <c r="AK1928" s="26"/>
      <c r="AL1928" s="26"/>
      <c r="AM1928" s="26"/>
      <c r="AN1928" s="26"/>
      <c r="AO1928" s="26"/>
      <c r="AP1928" s="26"/>
      <c r="AQ1928" s="26"/>
      <c r="AR1928" s="25"/>
      <c r="AS1928" s="25"/>
      <c r="AT1928" s="25"/>
      <c r="AU1928" s="25"/>
      <c r="AV1928" s="25"/>
      <c r="AW1928" s="25"/>
      <c r="AX1928" s="25"/>
      <c r="AY1928" s="25"/>
      <c r="AZ1928" s="25"/>
      <c r="BA1928" s="25"/>
      <c r="BB1928" s="25"/>
      <c r="BC1928" s="25"/>
      <c r="BD1928" s="25"/>
      <c r="BE1928" s="25"/>
      <c r="BF1928" s="25"/>
      <c r="BG1928" s="25"/>
      <c r="BH1928" s="25"/>
      <c r="BI1928" s="25"/>
      <c r="BJ1928" s="25"/>
      <c r="BK1928" s="25"/>
      <c r="BL1928" s="25"/>
      <c r="BM1928" s="25"/>
      <c r="BN1928" s="25"/>
      <c r="BO1928" s="25"/>
      <c r="BP1928" s="25"/>
      <c r="BQ1928" s="25"/>
      <c r="BR1928" s="25"/>
      <c r="BS1928" s="25"/>
      <c r="BT1928" s="25"/>
      <c r="BU1928" s="25"/>
      <c r="BV1928" s="25"/>
      <c r="BW1928" s="25"/>
      <c r="BX1928" s="25"/>
      <c r="BY1928" s="25"/>
      <c r="BZ1928" s="25"/>
      <c r="CA1928" s="25"/>
      <c r="CB1928" s="25"/>
      <c r="CC1928" s="25"/>
      <c r="CD1928" s="25"/>
      <c r="CE1928" s="25"/>
      <c r="CF1928" s="25"/>
      <c r="CG1928" s="25"/>
      <c r="CH1928" s="25"/>
      <c r="CI1928" s="25"/>
      <c r="CJ1928" s="25"/>
      <c r="CK1928" s="25"/>
      <c r="CL1928" s="25"/>
      <c r="CM1928" s="25"/>
      <c r="CN1928" s="25"/>
    </row>
    <row r="1929" spans="1:92" s="27" customFormat="1" ht="50.1" customHeight="1">
      <c r="A1929" s="118" t="s">
        <v>6313</v>
      </c>
      <c r="B1929" s="120" t="s">
        <v>5974</v>
      </c>
      <c r="C1929" s="103" t="s">
        <v>6260</v>
      </c>
      <c r="D1929" s="103" t="s">
        <v>6261</v>
      </c>
      <c r="E1929" s="103" t="s">
        <v>6262</v>
      </c>
      <c r="F1929" s="103" t="s">
        <v>6314</v>
      </c>
      <c r="G1929" s="255" t="s">
        <v>4</v>
      </c>
      <c r="H1929" s="112">
        <v>0</v>
      </c>
      <c r="I1929" s="112">
        <v>590000000</v>
      </c>
      <c r="J1929" s="110" t="s">
        <v>132</v>
      </c>
      <c r="K1929" s="127" t="s">
        <v>22</v>
      </c>
      <c r="L1929" s="110" t="s">
        <v>132</v>
      </c>
      <c r="M1929" s="110" t="s">
        <v>54</v>
      </c>
      <c r="N1929" s="103" t="s">
        <v>2942</v>
      </c>
      <c r="O1929" s="112" t="s">
        <v>532</v>
      </c>
      <c r="P1929" s="127">
        <v>796</v>
      </c>
      <c r="Q1929" s="110" t="s">
        <v>57</v>
      </c>
      <c r="R1929" s="128">
        <v>1</v>
      </c>
      <c r="S1929" s="379">
        <v>8150</v>
      </c>
      <c r="T1929" s="107">
        <f t="shared" si="178"/>
        <v>8150</v>
      </c>
      <c r="U1929" s="107">
        <f t="shared" si="179"/>
        <v>9128</v>
      </c>
      <c r="V1929" s="391"/>
      <c r="W1929" s="103">
        <v>2016</v>
      </c>
      <c r="X1929" s="262"/>
      <c r="Y1929" s="26"/>
      <c r="Z1929" s="26"/>
      <c r="AA1929" s="26"/>
      <c r="AB1929" s="26"/>
      <c r="AC1929" s="26"/>
      <c r="AD1929" s="26"/>
      <c r="AE1929" s="26"/>
      <c r="AF1929" s="26"/>
      <c r="AG1929" s="26"/>
      <c r="AH1929" s="26"/>
      <c r="AI1929" s="26"/>
      <c r="AJ1929" s="26"/>
      <c r="AK1929" s="26"/>
      <c r="AL1929" s="26"/>
      <c r="AM1929" s="26"/>
      <c r="AN1929" s="26"/>
      <c r="AO1929" s="26"/>
      <c r="AP1929" s="26"/>
      <c r="AQ1929" s="26"/>
      <c r="AR1929" s="25"/>
      <c r="AS1929" s="25"/>
      <c r="AT1929" s="25"/>
      <c r="AU1929" s="25"/>
      <c r="AV1929" s="25"/>
      <c r="AW1929" s="25"/>
      <c r="AX1929" s="25"/>
      <c r="AY1929" s="25"/>
      <c r="AZ1929" s="25"/>
      <c r="BA1929" s="25"/>
      <c r="BB1929" s="25"/>
      <c r="BC1929" s="25"/>
      <c r="BD1929" s="25"/>
      <c r="BE1929" s="25"/>
      <c r="BF1929" s="25"/>
      <c r="BG1929" s="25"/>
      <c r="BH1929" s="25"/>
      <c r="BI1929" s="25"/>
      <c r="BJ1929" s="25"/>
      <c r="BK1929" s="25"/>
      <c r="BL1929" s="25"/>
      <c r="BM1929" s="25"/>
      <c r="BN1929" s="25"/>
      <c r="BO1929" s="25"/>
      <c r="BP1929" s="25"/>
      <c r="BQ1929" s="25"/>
      <c r="BR1929" s="25"/>
      <c r="BS1929" s="25"/>
      <c r="BT1929" s="25"/>
      <c r="BU1929" s="25"/>
      <c r="BV1929" s="25"/>
      <c r="BW1929" s="25"/>
      <c r="BX1929" s="25"/>
      <c r="BY1929" s="25"/>
      <c r="BZ1929" s="25"/>
      <c r="CA1929" s="25"/>
      <c r="CB1929" s="25"/>
      <c r="CC1929" s="25"/>
      <c r="CD1929" s="25"/>
      <c r="CE1929" s="25"/>
      <c r="CF1929" s="25"/>
      <c r="CG1929" s="25"/>
      <c r="CH1929" s="25"/>
      <c r="CI1929" s="25"/>
      <c r="CJ1929" s="25"/>
      <c r="CK1929" s="25"/>
      <c r="CL1929" s="25"/>
      <c r="CM1929" s="25"/>
      <c r="CN1929" s="25"/>
    </row>
    <row r="1930" spans="1:92" s="27" customFormat="1" ht="50.1" customHeight="1">
      <c r="A1930" s="118" t="s">
        <v>6315</v>
      </c>
      <c r="B1930" s="120" t="s">
        <v>5974</v>
      </c>
      <c r="C1930" s="103" t="s">
        <v>6260</v>
      </c>
      <c r="D1930" s="103" t="s">
        <v>6261</v>
      </c>
      <c r="E1930" s="103" t="s">
        <v>6262</v>
      </c>
      <c r="F1930" s="103" t="s">
        <v>6316</v>
      </c>
      <c r="G1930" s="255" t="s">
        <v>4</v>
      </c>
      <c r="H1930" s="112">
        <v>0</v>
      </c>
      <c r="I1930" s="112">
        <v>590000000</v>
      </c>
      <c r="J1930" s="110" t="s">
        <v>132</v>
      </c>
      <c r="K1930" s="127" t="s">
        <v>22</v>
      </c>
      <c r="L1930" s="110" t="s">
        <v>132</v>
      </c>
      <c r="M1930" s="110" t="s">
        <v>54</v>
      </c>
      <c r="N1930" s="103" t="s">
        <v>6278</v>
      </c>
      <c r="O1930" s="112" t="s">
        <v>532</v>
      </c>
      <c r="P1930" s="127">
        <v>796</v>
      </c>
      <c r="Q1930" s="110" t="s">
        <v>57</v>
      </c>
      <c r="R1930" s="128">
        <v>1</v>
      </c>
      <c r="S1930" s="379">
        <v>8150</v>
      </c>
      <c r="T1930" s="107">
        <f t="shared" si="178"/>
        <v>8150</v>
      </c>
      <c r="U1930" s="107">
        <f t="shared" si="179"/>
        <v>9128</v>
      </c>
      <c r="V1930" s="391"/>
      <c r="W1930" s="103">
        <v>2016</v>
      </c>
      <c r="X1930" s="262"/>
      <c r="Y1930" s="26"/>
      <c r="Z1930" s="26"/>
      <c r="AA1930" s="26"/>
      <c r="AB1930" s="26"/>
      <c r="AC1930" s="26"/>
      <c r="AD1930" s="26"/>
      <c r="AE1930" s="26"/>
      <c r="AF1930" s="26"/>
      <c r="AG1930" s="26"/>
      <c r="AH1930" s="26"/>
      <c r="AI1930" s="26"/>
      <c r="AJ1930" s="26"/>
      <c r="AK1930" s="26"/>
      <c r="AL1930" s="26"/>
      <c r="AM1930" s="26"/>
      <c r="AN1930" s="26"/>
      <c r="AO1930" s="26"/>
      <c r="AP1930" s="26"/>
      <c r="AQ1930" s="26"/>
      <c r="AR1930" s="25"/>
      <c r="AS1930" s="25"/>
      <c r="AT1930" s="25"/>
      <c r="AU1930" s="25"/>
      <c r="AV1930" s="25"/>
      <c r="AW1930" s="25"/>
      <c r="AX1930" s="25"/>
      <c r="AY1930" s="25"/>
      <c r="AZ1930" s="25"/>
      <c r="BA1930" s="25"/>
      <c r="BB1930" s="25"/>
      <c r="BC1930" s="25"/>
      <c r="BD1930" s="25"/>
      <c r="BE1930" s="25"/>
      <c r="BF1930" s="25"/>
      <c r="BG1930" s="25"/>
      <c r="BH1930" s="25"/>
      <c r="BI1930" s="25"/>
      <c r="BJ1930" s="25"/>
      <c r="BK1930" s="25"/>
      <c r="BL1930" s="25"/>
      <c r="BM1930" s="25"/>
      <c r="BN1930" s="25"/>
      <c r="BO1930" s="25"/>
      <c r="BP1930" s="25"/>
      <c r="BQ1930" s="25"/>
      <c r="BR1930" s="25"/>
      <c r="BS1930" s="25"/>
      <c r="BT1930" s="25"/>
      <c r="BU1930" s="25"/>
      <c r="BV1930" s="25"/>
      <c r="BW1930" s="25"/>
      <c r="BX1930" s="25"/>
      <c r="BY1930" s="25"/>
      <c r="BZ1930" s="25"/>
      <c r="CA1930" s="25"/>
      <c r="CB1930" s="25"/>
      <c r="CC1930" s="25"/>
      <c r="CD1930" s="25"/>
      <c r="CE1930" s="25"/>
      <c r="CF1930" s="25"/>
      <c r="CG1930" s="25"/>
      <c r="CH1930" s="25"/>
      <c r="CI1930" s="25"/>
      <c r="CJ1930" s="25"/>
      <c r="CK1930" s="25"/>
      <c r="CL1930" s="25"/>
      <c r="CM1930" s="25"/>
      <c r="CN1930" s="25"/>
    </row>
    <row r="1931" spans="1:92" s="27" customFormat="1" ht="50.1" customHeight="1">
      <c r="A1931" s="118" t="s">
        <v>6317</v>
      </c>
      <c r="B1931" s="120" t="s">
        <v>5974</v>
      </c>
      <c r="C1931" s="143" t="s">
        <v>6318</v>
      </c>
      <c r="D1931" s="292" t="s">
        <v>6319</v>
      </c>
      <c r="E1931" s="143" t="s">
        <v>6320</v>
      </c>
      <c r="F1931" s="127" t="s">
        <v>6321</v>
      </c>
      <c r="G1931" s="103" t="s">
        <v>4</v>
      </c>
      <c r="H1931" s="110" t="s">
        <v>5861</v>
      </c>
      <c r="I1931" s="118">
        <v>590000000</v>
      </c>
      <c r="J1931" s="110" t="s">
        <v>132</v>
      </c>
      <c r="K1931" s="127" t="s">
        <v>422</v>
      </c>
      <c r="L1931" s="103" t="s">
        <v>2688</v>
      </c>
      <c r="M1931" s="110" t="s">
        <v>54</v>
      </c>
      <c r="N1931" s="110" t="s">
        <v>6322</v>
      </c>
      <c r="O1931" s="130" t="s">
        <v>1946</v>
      </c>
      <c r="P1931" s="118">
        <v>796</v>
      </c>
      <c r="Q1931" s="118" t="s">
        <v>57</v>
      </c>
      <c r="R1931" s="139">
        <v>10</v>
      </c>
      <c r="S1931" s="379">
        <v>9500</v>
      </c>
      <c r="T1931" s="107">
        <f t="shared" si="178"/>
        <v>95000</v>
      </c>
      <c r="U1931" s="107">
        <f t="shared" si="179"/>
        <v>106400.00000000001</v>
      </c>
      <c r="V1931" s="394"/>
      <c r="W1931" s="103">
        <v>2016</v>
      </c>
      <c r="X1931" s="110"/>
      <c r="Y1931" s="23"/>
      <c r="Z1931" s="23"/>
      <c r="AA1931" s="23"/>
      <c r="AB1931" s="23"/>
      <c r="AC1931" s="23"/>
      <c r="AD1931" s="23"/>
      <c r="AE1931" s="23"/>
      <c r="AF1931" s="23"/>
      <c r="AG1931" s="23"/>
      <c r="AH1931" s="23"/>
      <c r="AI1931" s="23"/>
      <c r="AJ1931" s="23"/>
      <c r="AK1931" s="23"/>
      <c r="AL1931" s="23"/>
      <c r="AM1931" s="23"/>
      <c r="AN1931" s="23"/>
      <c r="AO1931" s="23"/>
      <c r="AP1931" s="23"/>
      <c r="AQ1931" s="23"/>
      <c r="AR1931" s="31"/>
      <c r="AS1931" s="31"/>
      <c r="AT1931" s="31"/>
      <c r="AU1931" s="31"/>
      <c r="AV1931" s="31"/>
      <c r="AW1931" s="31"/>
      <c r="AX1931" s="31"/>
      <c r="AY1931" s="31"/>
      <c r="AZ1931" s="31"/>
      <c r="BA1931" s="31"/>
      <c r="BB1931" s="31"/>
      <c r="BC1931" s="31"/>
      <c r="BD1931" s="31"/>
      <c r="BE1931" s="31"/>
      <c r="BF1931" s="31"/>
      <c r="BG1931" s="31"/>
      <c r="BH1931" s="31"/>
      <c r="BI1931" s="31"/>
      <c r="BJ1931" s="31"/>
      <c r="BK1931" s="31"/>
      <c r="BL1931" s="31"/>
      <c r="BM1931" s="31"/>
      <c r="BN1931" s="31"/>
      <c r="BO1931" s="31"/>
      <c r="BP1931" s="31"/>
      <c r="BQ1931" s="31"/>
      <c r="BR1931" s="31"/>
      <c r="BS1931" s="31"/>
      <c r="BT1931" s="31"/>
      <c r="BU1931" s="31"/>
      <c r="BV1931" s="31"/>
      <c r="BW1931" s="31"/>
      <c r="BX1931" s="31"/>
      <c r="BY1931" s="31"/>
      <c r="BZ1931" s="31"/>
      <c r="CA1931" s="31"/>
      <c r="CB1931" s="31"/>
      <c r="CC1931" s="31"/>
      <c r="CD1931" s="31"/>
      <c r="CE1931" s="31"/>
      <c r="CF1931" s="31"/>
      <c r="CG1931" s="31"/>
      <c r="CH1931" s="31"/>
      <c r="CI1931" s="31"/>
      <c r="CJ1931" s="32"/>
      <c r="CK1931" s="32"/>
      <c r="CL1931" s="32"/>
      <c r="CM1931" s="32"/>
      <c r="CN1931" s="32"/>
    </row>
    <row r="1932" spans="1:92" s="29" customFormat="1" ht="50.1" customHeight="1">
      <c r="A1932" s="118" t="s">
        <v>6323</v>
      </c>
      <c r="B1932" s="120" t="s">
        <v>5974</v>
      </c>
      <c r="C1932" s="143" t="s">
        <v>6318</v>
      </c>
      <c r="D1932" s="292" t="s">
        <v>6319</v>
      </c>
      <c r="E1932" s="143" t="s">
        <v>6320</v>
      </c>
      <c r="F1932" s="114" t="s">
        <v>6324</v>
      </c>
      <c r="G1932" s="103" t="s">
        <v>4</v>
      </c>
      <c r="H1932" s="512">
        <v>0</v>
      </c>
      <c r="I1932" s="112">
        <v>590000000</v>
      </c>
      <c r="J1932" s="667" t="s">
        <v>132</v>
      </c>
      <c r="K1932" s="127" t="s">
        <v>422</v>
      </c>
      <c r="L1932" s="110" t="s">
        <v>132</v>
      </c>
      <c r="M1932" s="110" t="s">
        <v>54</v>
      </c>
      <c r="N1932" s="110" t="s">
        <v>6322</v>
      </c>
      <c r="O1932" s="110" t="s">
        <v>1946</v>
      </c>
      <c r="P1932" s="127">
        <v>796</v>
      </c>
      <c r="Q1932" s="540" t="s">
        <v>57</v>
      </c>
      <c r="R1932" s="499">
        <v>10</v>
      </c>
      <c r="S1932" s="492">
        <v>9500</v>
      </c>
      <c r="T1932" s="107">
        <v>0</v>
      </c>
      <c r="U1932" s="107">
        <f t="shared" ref="U1932:U1947" si="180">T1932*1.12</f>
        <v>0</v>
      </c>
      <c r="V1932" s="668"/>
      <c r="W1932" s="103">
        <v>2016</v>
      </c>
      <c r="X1932" s="103" t="s">
        <v>8256</v>
      </c>
      <c r="Y1932" s="27"/>
      <c r="Z1932" s="27"/>
      <c r="AA1932" s="27"/>
      <c r="AB1932" s="27"/>
      <c r="AC1932" s="27"/>
      <c r="AD1932" s="27"/>
      <c r="AE1932" s="27"/>
      <c r="AF1932" s="27"/>
      <c r="AG1932" s="27"/>
      <c r="AH1932" s="27"/>
      <c r="AI1932" s="27"/>
      <c r="AJ1932" s="27"/>
      <c r="AK1932" s="27"/>
      <c r="AL1932" s="27"/>
      <c r="AM1932" s="27"/>
      <c r="AN1932" s="27"/>
      <c r="AO1932" s="27"/>
      <c r="AP1932" s="27"/>
      <c r="AQ1932" s="27"/>
      <c r="AR1932" s="27"/>
      <c r="AS1932" s="27"/>
      <c r="AT1932" s="27"/>
      <c r="AU1932" s="27"/>
      <c r="AV1932" s="27"/>
    </row>
    <row r="1933" spans="1:92" s="29" customFormat="1" ht="50.1" customHeight="1">
      <c r="A1933" s="118" t="s">
        <v>8257</v>
      </c>
      <c r="B1933" s="120" t="s">
        <v>5974</v>
      </c>
      <c r="C1933" s="143" t="s">
        <v>6318</v>
      </c>
      <c r="D1933" s="292" t="s">
        <v>6319</v>
      </c>
      <c r="E1933" s="143" t="s">
        <v>6320</v>
      </c>
      <c r="F1933" s="114" t="s">
        <v>6324</v>
      </c>
      <c r="G1933" s="103" t="s">
        <v>62</v>
      </c>
      <c r="H1933" s="512">
        <v>0</v>
      </c>
      <c r="I1933" s="112">
        <v>590000000</v>
      </c>
      <c r="J1933" s="667" t="s">
        <v>132</v>
      </c>
      <c r="K1933" s="127" t="s">
        <v>8258</v>
      </c>
      <c r="L1933" s="110" t="s">
        <v>132</v>
      </c>
      <c r="M1933" s="110" t="s">
        <v>54</v>
      </c>
      <c r="N1933" s="110" t="s">
        <v>6322</v>
      </c>
      <c r="O1933" s="110" t="s">
        <v>1946</v>
      </c>
      <c r="P1933" s="127">
        <v>796</v>
      </c>
      <c r="Q1933" s="540" t="s">
        <v>57</v>
      </c>
      <c r="R1933" s="499">
        <v>10</v>
      </c>
      <c r="S1933" s="492">
        <v>8143</v>
      </c>
      <c r="T1933" s="107">
        <f t="shared" ref="T1933" si="181">R1933*S1933</f>
        <v>81430</v>
      </c>
      <c r="U1933" s="107">
        <f t="shared" si="180"/>
        <v>91201.600000000006</v>
      </c>
      <c r="V1933" s="668"/>
      <c r="W1933" s="103">
        <v>2016</v>
      </c>
      <c r="X1933" s="293"/>
      <c r="Y1933" s="27"/>
      <c r="Z1933" s="27"/>
      <c r="AA1933" s="27"/>
      <c r="AB1933" s="27"/>
      <c r="AC1933" s="27"/>
      <c r="AD1933" s="27"/>
      <c r="AE1933" s="27"/>
      <c r="AF1933" s="27"/>
      <c r="AG1933" s="27"/>
      <c r="AH1933" s="27"/>
      <c r="AI1933" s="27"/>
      <c r="AJ1933" s="27"/>
      <c r="AK1933" s="27"/>
      <c r="AL1933" s="27"/>
      <c r="AM1933" s="27"/>
      <c r="AN1933" s="27"/>
      <c r="AO1933" s="27"/>
      <c r="AP1933" s="27"/>
      <c r="AQ1933" s="27"/>
      <c r="AR1933" s="27"/>
      <c r="AS1933" s="27"/>
      <c r="AT1933" s="27"/>
      <c r="AU1933" s="27"/>
      <c r="AV1933" s="27"/>
    </row>
    <row r="1934" spans="1:92" s="29" customFormat="1" ht="50.1" customHeight="1">
      <c r="A1934" s="118" t="s">
        <v>6325</v>
      </c>
      <c r="B1934" s="120" t="s">
        <v>5974</v>
      </c>
      <c r="C1934" s="143" t="s">
        <v>6318</v>
      </c>
      <c r="D1934" s="292" t="s">
        <v>6319</v>
      </c>
      <c r="E1934" s="143" t="s">
        <v>6320</v>
      </c>
      <c r="F1934" s="114" t="s">
        <v>6326</v>
      </c>
      <c r="G1934" s="103" t="s">
        <v>4</v>
      </c>
      <c r="H1934" s="512">
        <v>0</v>
      </c>
      <c r="I1934" s="112">
        <v>590000000</v>
      </c>
      <c r="J1934" s="667" t="s">
        <v>132</v>
      </c>
      <c r="K1934" s="127" t="s">
        <v>422</v>
      </c>
      <c r="L1934" s="110" t="s">
        <v>132</v>
      </c>
      <c r="M1934" s="110" t="s">
        <v>54</v>
      </c>
      <c r="N1934" s="110" t="s">
        <v>6322</v>
      </c>
      <c r="O1934" s="110" t="s">
        <v>1946</v>
      </c>
      <c r="P1934" s="127">
        <v>796</v>
      </c>
      <c r="Q1934" s="540" t="s">
        <v>57</v>
      </c>
      <c r="R1934" s="248">
        <v>10</v>
      </c>
      <c r="S1934" s="492">
        <v>9500</v>
      </c>
      <c r="T1934" s="107">
        <v>0</v>
      </c>
      <c r="U1934" s="107">
        <f t="shared" si="180"/>
        <v>0</v>
      </c>
      <c r="V1934" s="668"/>
      <c r="W1934" s="103">
        <v>2016</v>
      </c>
      <c r="X1934" s="103" t="s">
        <v>8256</v>
      </c>
      <c r="Y1934" s="27"/>
      <c r="Z1934" s="27"/>
      <c r="AA1934" s="27"/>
      <c r="AB1934" s="27"/>
      <c r="AC1934" s="27"/>
      <c r="AD1934" s="27"/>
      <c r="AE1934" s="27"/>
      <c r="AF1934" s="27"/>
      <c r="AG1934" s="27"/>
      <c r="AH1934" s="27"/>
      <c r="AI1934" s="27"/>
      <c r="AJ1934" s="27"/>
      <c r="AK1934" s="27"/>
      <c r="AL1934" s="27"/>
      <c r="AM1934" s="27"/>
      <c r="AN1934" s="27"/>
      <c r="AO1934" s="27"/>
      <c r="AP1934" s="27"/>
      <c r="AQ1934" s="27"/>
      <c r="AR1934" s="27"/>
      <c r="AS1934" s="27"/>
      <c r="AT1934" s="27"/>
      <c r="AU1934" s="27"/>
      <c r="AV1934" s="27"/>
    </row>
    <row r="1935" spans="1:92" s="29" customFormat="1" ht="50.1" customHeight="1">
      <c r="A1935" s="118" t="s">
        <v>8259</v>
      </c>
      <c r="B1935" s="120" t="s">
        <v>5974</v>
      </c>
      <c r="C1935" s="143" t="s">
        <v>6318</v>
      </c>
      <c r="D1935" s="292" t="s">
        <v>6319</v>
      </c>
      <c r="E1935" s="143" t="s">
        <v>6320</v>
      </c>
      <c r="F1935" s="114" t="s">
        <v>6326</v>
      </c>
      <c r="G1935" s="103" t="s">
        <v>62</v>
      </c>
      <c r="H1935" s="512">
        <v>0</v>
      </c>
      <c r="I1935" s="112">
        <v>590000000</v>
      </c>
      <c r="J1935" s="667" t="s">
        <v>132</v>
      </c>
      <c r="K1935" s="127" t="s">
        <v>8258</v>
      </c>
      <c r="L1935" s="110" t="s">
        <v>132</v>
      </c>
      <c r="M1935" s="110" t="s">
        <v>54</v>
      </c>
      <c r="N1935" s="110" t="s">
        <v>6322</v>
      </c>
      <c r="O1935" s="110" t="s">
        <v>1946</v>
      </c>
      <c r="P1935" s="127">
        <v>796</v>
      </c>
      <c r="Q1935" s="540" t="s">
        <v>57</v>
      </c>
      <c r="R1935" s="248">
        <v>10</v>
      </c>
      <c r="S1935" s="492">
        <v>8143</v>
      </c>
      <c r="T1935" s="107">
        <f t="shared" ref="T1935" si="182">R1935*S1935</f>
        <v>81430</v>
      </c>
      <c r="U1935" s="107">
        <f t="shared" si="180"/>
        <v>91201.600000000006</v>
      </c>
      <c r="V1935" s="668"/>
      <c r="W1935" s="103">
        <v>2016</v>
      </c>
      <c r="X1935" s="293"/>
      <c r="Y1935" s="27"/>
      <c r="Z1935" s="27"/>
      <c r="AA1935" s="27"/>
      <c r="AB1935" s="27"/>
      <c r="AC1935" s="27"/>
      <c r="AD1935" s="27"/>
      <c r="AE1935" s="27"/>
      <c r="AF1935" s="27"/>
      <c r="AG1935" s="27"/>
      <c r="AH1935" s="27"/>
      <c r="AI1935" s="27"/>
      <c r="AJ1935" s="27"/>
      <c r="AK1935" s="27"/>
      <c r="AL1935" s="27"/>
      <c r="AM1935" s="27"/>
      <c r="AN1935" s="27"/>
      <c r="AO1935" s="27"/>
      <c r="AP1935" s="27"/>
      <c r="AQ1935" s="27"/>
      <c r="AR1935" s="27"/>
      <c r="AS1935" s="27"/>
      <c r="AT1935" s="27"/>
      <c r="AU1935" s="27"/>
      <c r="AV1935" s="27"/>
    </row>
    <row r="1936" spans="1:92" s="29" customFormat="1" ht="50.1" customHeight="1">
      <c r="A1936" s="118" t="s">
        <v>6327</v>
      </c>
      <c r="B1936" s="120" t="s">
        <v>5974</v>
      </c>
      <c r="C1936" s="143" t="s">
        <v>6318</v>
      </c>
      <c r="D1936" s="292" t="s">
        <v>6319</v>
      </c>
      <c r="E1936" s="143" t="s">
        <v>6320</v>
      </c>
      <c r="F1936" s="114" t="s">
        <v>6328</v>
      </c>
      <c r="G1936" s="103" t="s">
        <v>4</v>
      </c>
      <c r="H1936" s="512">
        <v>0</v>
      </c>
      <c r="I1936" s="112">
        <v>590000000</v>
      </c>
      <c r="J1936" s="667" t="s">
        <v>132</v>
      </c>
      <c r="K1936" s="127" t="s">
        <v>422</v>
      </c>
      <c r="L1936" s="110" t="s">
        <v>132</v>
      </c>
      <c r="M1936" s="110" t="s">
        <v>54</v>
      </c>
      <c r="N1936" s="110" t="s">
        <v>6322</v>
      </c>
      <c r="O1936" s="110" t="s">
        <v>1946</v>
      </c>
      <c r="P1936" s="127">
        <v>796</v>
      </c>
      <c r="Q1936" s="540" t="s">
        <v>57</v>
      </c>
      <c r="R1936" s="248">
        <v>4</v>
      </c>
      <c r="S1936" s="492">
        <v>7920</v>
      </c>
      <c r="T1936" s="107">
        <v>0</v>
      </c>
      <c r="U1936" s="107">
        <f t="shared" si="180"/>
        <v>0</v>
      </c>
      <c r="V1936" s="668"/>
      <c r="W1936" s="479">
        <v>2016</v>
      </c>
      <c r="X1936" s="103" t="s">
        <v>8256</v>
      </c>
      <c r="Y1936" s="27"/>
      <c r="Z1936" s="27"/>
      <c r="AA1936" s="27"/>
      <c r="AB1936" s="27"/>
      <c r="AC1936" s="27"/>
      <c r="AD1936" s="27"/>
      <c r="AE1936" s="27"/>
      <c r="AF1936" s="27"/>
      <c r="AG1936" s="27"/>
      <c r="AH1936" s="27"/>
      <c r="AI1936" s="27"/>
      <c r="AJ1936" s="27"/>
      <c r="AK1936" s="27"/>
      <c r="AL1936" s="27"/>
      <c r="AM1936" s="27"/>
      <c r="AN1936" s="27"/>
      <c r="AO1936" s="27"/>
      <c r="AP1936" s="27"/>
      <c r="AQ1936" s="27"/>
      <c r="AR1936" s="27"/>
      <c r="AS1936" s="27"/>
      <c r="AT1936" s="27"/>
      <c r="AU1936" s="27"/>
      <c r="AV1936" s="27"/>
    </row>
    <row r="1937" spans="1:92" s="29" customFormat="1" ht="50.1" customHeight="1">
      <c r="A1937" s="118" t="s">
        <v>8262</v>
      </c>
      <c r="B1937" s="120" t="s">
        <v>5974</v>
      </c>
      <c r="C1937" s="143" t="s">
        <v>6318</v>
      </c>
      <c r="D1937" s="292" t="s">
        <v>6319</v>
      </c>
      <c r="E1937" s="143" t="s">
        <v>6320</v>
      </c>
      <c r="F1937" s="114" t="s">
        <v>6328</v>
      </c>
      <c r="G1937" s="103" t="s">
        <v>62</v>
      </c>
      <c r="H1937" s="512">
        <v>0</v>
      </c>
      <c r="I1937" s="112">
        <v>590000000</v>
      </c>
      <c r="J1937" s="667" t="s">
        <v>132</v>
      </c>
      <c r="K1937" s="127" t="s">
        <v>8258</v>
      </c>
      <c r="L1937" s="110" t="s">
        <v>132</v>
      </c>
      <c r="M1937" s="110" t="s">
        <v>54</v>
      </c>
      <c r="N1937" s="110" t="s">
        <v>6322</v>
      </c>
      <c r="O1937" s="110" t="s">
        <v>1946</v>
      </c>
      <c r="P1937" s="127">
        <v>796</v>
      </c>
      <c r="Q1937" s="540" t="s">
        <v>57</v>
      </c>
      <c r="R1937" s="248">
        <v>4</v>
      </c>
      <c r="S1937" s="492">
        <v>6584</v>
      </c>
      <c r="T1937" s="107">
        <f t="shared" ref="T1937" si="183">R1937*S1937</f>
        <v>26336</v>
      </c>
      <c r="U1937" s="107">
        <f t="shared" si="180"/>
        <v>29496.320000000003</v>
      </c>
      <c r="V1937" s="668"/>
      <c r="W1937" s="479">
        <v>2016</v>
      </c>
      <c r="X1937" s="103"/>
      <c r="Y1937" s="27"/>
      <c r="Z1937" s="27"/>
      <c r="AA1937" s="27"/>
      <c r="AB1937" s="27"/>
      <c r="AC1937" s="27"/>
      <c r="AD1937" s="27"/>
      <c r="AE1937" s="27"/>
      <c r="AF1937" s="27"/>
      <c r="AG1937" s="27"/>
      <c r="AH1937" s="27"/>
      <c r="AI1937" s="27"/>
      <c r="AJ1937" s="27"/>
      <c r="AK1937" s="27"/>
      <c r="AL1937" s="27"/>
      <c r="AM1937" s="27"/>
      <c r="AN1937" s="27"/>
      <c r="AO1937" s="27"/>
      <c r="AP1937" s="27"/>
      <c r="AQ1937" s="27"/>
      <c r="AR1937" s="27"/>
      <c r="AS1937" s="27"/>
      <c r="AT1937" s="27"/>
      <c r="AU1937" s="27"/>
      <c r="AV1937" s="27"/>
    </row>
    <row r="1938" spans="1:92" s="29" customFormat="1" ht="50.1" customHeight="1">
      <c r="A1938" s="118" t="s">
        <v>6329</v>
      </c>
      <c r="B1938" s="120" t="s">
        <v>5974</v>
      </c>
      <c r="C1938" s="277" t="s">
        <v>6318</v>
      </c>
      <c r="D1938" s="292" t="s">
        <v>6319</v>
      </c>
      <c r="E1938" s="143" t="s">
        <v>6320</v>
      </c>
      <c r="F1938" s="114" t="s">
        <v>6330</v>
      </c>
      <c r="G1938" s="103" t="s">
        <v>4</v>
      </c>
      <c r="H1938" s="512">
        <v>0</v>
      </c>
      <c r="I1938" s="112">
        <v>590000000</v>
      </c>
      <c r="J1938" s="667" t="s">
        <v>132</v>
      </c>
      <c r="K1938" s="127" t="s">
        <v>422</v>
      </c>
      <c r="L1938" s="110" t="s">
        <v>132</v>
      </c>
      <c r="M1938" s="110" t="s">
        <v>54</v>
      </c>
      <c r="N1938" s="110" t="s">
        <v>6322</v>
      </c>
      <c r="O1938" s="110" t="s">
        <v>1946</v>
      </c>
      <c r="P1938" s="127">
        <v>796</v>
      </c>
      <c r="Q1938" s="540" t="s">
        <v>57</v>
      </c>
      <c r="R1938" s="248">
        <v>6</v>
      </c>
      <c r="S1938" s="492">
        <v>7920</v>
      </c>
      <c r="T1938" s="107">
        <v>0</v>
      </c>
      <c r="U1938" s="107">
        <f t="shared" si="180"/>
        <v>0</v>
      </c>
      <c r="V1938" s="668"/>
      <c r="W1938" s="479">
        <v>2016</v>
      </c>
      <c r="X1938" s="103" t="s">
        <v>8260</v>
      </c>
      <c r="Y1938" s="27"/>
      <c r="Z1938" s="27"/>
      <c r="AA1938" s="27"/>
      <c r="AB1938" s="27"/>
      <c r="AC1938" s="27"/>
      <c r="AD1938" s="27"/>
      <c r="AE1938" s="27"/>
      <c r="AF1938" s="27"/>
      <c r="AG1938" s="27"/>
      <c r="AH1938" s="27"/>
      <c r="AI1938" s="27"/>
      <c r="AJ1938" s="27"/>
      <c r="AK1938" s="27"/>
      <c r="AL1938" s="27"/>
      <c r="AM1938" s="27"/>
      <c r="AN1938" s="27"/>
      <c r="AO1938" s="27"/>
      <c r="AP1938" s="27"/>
      <c r="AQ1938" s="27"/>
      <c r="AR1938" s="27"/>
      <c r="AS1938" s="27"/>
      <c r="AT1938" s="27"/>
      <c r="AU1938" s="27"/>
      <c r="AV1938" s="27"/>
    </row>
    <row r="1939" spans="1:92" s="29" customFormat="1" ht="50.1" customHeight="1">
      <c r="A1939" s="118" t="s">
        <v>8263</v>
      </c>
      <c r="B1939" s="120" t="s">
        <v>5974</v>
      </c>
      <c r="C1939" s="277" t="s">
        <v>6318</v>
      </c>
      <c r="D1939" s="292" t="s">
        <v>6319</v>
      </c>
      <c r="E1939" s="143" t="s">
        <v>6320</v>
      </c>
      <c r="F1939" s="114" t="s">
        <v>6330</v>
      </c>
      <c r="G1939" s="103" t="s">
        <v>62</v>
      </c>
      <c r="H1939" s="512">
        <v>0</v>
      </c>
      <c r="I1939" s="112">
        <v>590000000</v>
      </c>
      <c r="J1939" s="667" t="s">
        <v>132</v>
      </c>
      <c r="K1939" s="127" t="s">
        <v>8258</v>
      </c>
      <c r="L1939" s="110" t="s">
        <v>132</v>
      </c>
      <c r="M1939" s="110" t="s">
        <v>54</v>
      </c>
      <c r="N1939" s="110" t="s">
        <v>6322</v>
      </c>
      <c r="O1939" s="110" t="s">
        <v>1946</v>
      </c>
      <c r="P1939" s="127">
        <v>796</v>
      </c>
      <c r="Q1939" s="540" t="s">
        <v>57</v>
      </c>
      <c r="R1939" s="248">
        <v>20</v>
      </c>
      <c r="S1939" s="492">
        <v>6584</v>
      </c>
      <c r="T1939" s="107">
        <f t="shared" ref="T1939" si="184">R1939*S1939</f>
        <v>131680</v>
      </c>
      <c r="U1939" s="107">
        <f t="shared" si="180"/>
        <v>147481.60000000001</v>
      </c>
      <c r="V1939" s="668"/>
      <c r="W1939" s="479">
        <v>2016</v>
      </c>
      <c r="X1939" s="103"/>
      <c r="Y1939" s="27"/>
      <c r="Z1939" s="27"/>
      <c r="AA1939" s="27"/>
      <c r="AB1939" s="27"/>
      <c r="AC1939" s="27"/>
      <c r="AD1939" s="27"/>
      <c r="AE1939" s="27"/>
      <c r="AF1939" s="27"/>
      <c r="AG1939" s="27"/>
      <c r="AH1939" s="27"/>
      <c r="AI1939" s="27"/>
      <c r="AJ1939" s="27"/>
      <c r="AK1939" s="27"/>
      <c r="AL1939" s="27"/>
      <c r="AM1939" s="27"/>
      <c r="AN1939" s="27"/>
      <c r="AO1939" s="27"/>
      <c r="AP1939" s="27"/>
      <c r="AQ1939" s="27"/>
      <c r="AR1939" s="27"/>
      <c r="AS1939" s="27"/>
      <c r="AT1939" s="27"/>
      <c r="AU1939" s="27"/>
      <c r="AV1939" s="27"/>
    </row>
    <row r="1940" spans="1:92" s="29" customFormat="1" ht="50.1" customHeight="1">
      <c r="A1940" s="118" t="s">
        <v>6331</v>
      </c>
      <c r="B1940" s="120" t="s">
        <v>5974</v>
      </c>
      <c r="C1940" s="143" t="s">
        <v>6318</v>
      </c>
      <c r="D1940" s="292" t="s">
        <v>6319</v>
      </c>
      <c r="E1940" s="143" t="s">
        <v>6320</v>
      </c>
      <c r="F1940" s="114" t="s">
        <v>6332</v>
      </c>
      <c r="G1940" s="103" t="s">
        <v>4</v>
      </c>
      <c r="H1940" s="512">
        <v>0</v>
      </c>
      <c r="I1940" s="112">
        <v>590000000</v>
      </c>
      <c r="J1940" s="667" t="s">
        <v>132</v>
      </c>
      <c r="K1940" s="127" t="s">
        <v>422</v>
      </c>
      <c r="L1940" s="110" t="s">
        <v>132</v>
      </c>
      <c r="M1940" s="110" t="s">
        <v>54</v>
      </c>
      <c r="N1940" s="110" t="s">
        <v>6322</v>
      </c>
      <c r="O1940" s="110" t="s">
        <v>1946</v>
      </c>
      <c r="P1940" s="127">
        <v>796</v>
      </c>
      <c r="Q1940" s="540" t="s">
        <v>57</v>
      </c>
      <c r="R1940" s="248">
        <v>4</v>
      </c>
      <c r="S1940" s="492">
        <v>7920</v>
      </c>
      <c r="T1940" s="107">
        <v>0</v>
      </c>
      <c r="U1940" s="107">
        <f t="shared" si="180"/>
        <v>0</v>
      </c>
      <c r="V1940" s="668"/>
      <c r="W1940" s="479">
        <v>2016</v>
      </c>
      <c r="X1940" s="103" t="s">
        <v>8260</v>
      </c>
      <c r="Y1940" s="27"/>
      <c r="Z1940" s="27"/>
      <c r="AA1940" s="27"/>
      <c r="AB1940" s="27"/>
      <c r="AC1940" s="27"/>
      <c r="AD1940" s="27"/>
      <c r="AE1940" s="27"/>
      <c r="AF1940" s="27"/>
      <c r="AG1940" s="27"/>
      <c r="AH1940" s="27"/>
      <c r="AI1940" s="27"/>
      <c r="AJ1940" s="27"/>
      <c r="AK1940" s="27"/>
      <c r="AL1940" s="27"/>
      <c r="AM1940" s="27"/>
      <c r="AN1940" s="27"/>
      <c r="AO1940" s="27"/>
      <c r="AP1940" s="27"/>
      <c r="AQ1940" s="27"/>
      <c r="AR1940" s="27"/>
      <c r="AS1940" s="27"/>
      <c r="AT1940" s="27"/>
      <c r="AU1940" s="27"/>
      <c r="AV1940" s="27"/>
    </row>
    <row r="1941" spans="1:92" s="29" customFormat="1" ht="50.1" customHeight="1">
      <c r="A1941" s="118" t="s">
        <v>8264</v>
      </c>
      <c r="B1941" s="120" t="s">
        <v>5974</v>
      </c>
      <c r="C1941" s="143" t="s">
        <v>6318</v>
      </c>
      <c r="D1941" s="292" t="s">
        <v>6319</v>
      </c>
      <c r="E1941" s="143" t="s">
        <v>6320</v>
      </c>
      <c r="F1941" s="114" t="s">
        <v>6332</v>
      </c>
      <c r="G1941" s="103" t="s">
        <v>62</v>
      </c>
      <c r="H1941" s="512">
        <v>0</v>
      </c>
      <c r="I1941" s="112">
        <v>590000000</v>
      </c>
      <c r="J1941" s="667" t="s">
        <v>132</v>
      </c>
      <c r="K1941" s="127" t="s">
        <v>8258</v>
      </c>
      <c r="L1941" s="110" t="s">
        <v>132</v>
      </c>
      <c r="M1941" s="110" t="s">
        <v>54</v>
      </c>
      <c r="N1941" s="110" t="s">
        <v>6322</v>
      </c>
      <c r="O1941" s="110" t="s">
        <v>1946</v>
      </c>
      <c r="P1941" s="127">
        <v>796</v>
      </c>
      <c r="Q1941" s="540" t="s">
        <v>57</v>
      </c>
      <c r="R1941" s="248">
        <v>6</v>
      </c>
      <c r="S1941" s="492">
        <v>6584</v>
      </c>
      <c r="T1941" s="107">
        <f>R1941*S1941</f>
        <v>39504</v>
      </c>
      <c r="U1941" s="107">
        <f t="shared" si="180"/>
        <v>44244.480000000003</v>
      </c>
      <c r="V1941" s="668"/>
      <c r="W1941" s="479">
        <v>2016</v>
      </c>
      <c r="X1941" s="103"/>
      <c r="Y1941" s="27"/>
      <c r="Z1941" s="27"/>
      <c r="AA1941" s="27"/>
      <c r="AB1941" s="27"/>
      <c r="AC1941" s="27"/>
      <c r="AD1941" s="27"/>
      <c r="AE1941" s="27"/>
      <c r="AF1941" s="27"/>
      <c r="AG1941" s="27"/>
      <c r="AH1941" s="27"/>
      <c r="AI1941" s="27"/>
      <c r="AJ1941" s="27"/>
      <c r="AK1941" s="27"/>
      <c r="AL1941" s="27"/>
      <c r="AM1941" s="27"/>
      <c r="AN1941" s="27"/>
      <c r="AO1941" s="27"/>
      <c r="AP1941" s="27"/>
      <c r="AQ1941" s="27"/>
      <c r="AR1941" s="27"/>
      <c r="AS1941" s="27"/>
      <c r="AT1941" s="27"/>
      <c r="AU1941" s="27"/>
      <c r="AV1941" s="27"/>
    </row>
    <row r="1942" spans="1:92" s="29" customFormat="1" ht="50.1" customHeight="1">
      <c r="A1942" s="118" t="s">
        <v>6333</v>
      </c>
      <c r="B1942" s="120" t="s">
        <v>5974</v>
      </c>
      <c r="C1942" s="143" t="s">
        <v>6318</v>
      </c>
      <c r="D1942" s="292" t="s">
        <v>6319</v>
      </c>
      <c r="E1942" s="143" t="s">
        <v>6320</v>
      </c>
      <c r="F1942" s="114" t="s">
        <v>6334</v>
      </c>
      <c r="G1942" s="103" t="s">
        <v>4</v>
      </c>
      <c r="H1942" s="512">
        <v>0</v>
      </c>
      <c r="I1942" s="112">
        <v>590000000</v>
      </c>
      <c r="J1942" s="667" t="s">
        <v>132</v>
      </c>
      <c r="K1942" s="127" t="s">
        <v>422</v>
      </c>
      <c r="L1942" s="110" t="s">
        <v>132</v>
      </c>
      <c r="M1942" s="110" t="s">
        <v>54</v>
      </c>
      <c r="N1942" s="110" t="s">
        <v>6322</v>
      </c>
      <c r="O1942" s="110" t="s">
        <v>1946</v>
      </c>
      <c r="P1942" s="127">
        <v>796</v>
      </c>
      <c r="Q1942" s="540" t="s">
        <v>57</v>
      </c>
      <c r="R1942" s="248">
        <v>4</v>
      </c>
      <c r="S1942" s="502">
        <v>8720</v>
      </c>
      <c r="T1942" s="107">
        <v>0</v>
      </c>
      <c r="U1942" s="107">
        <f t="shared" si="180"/>
        <v>0</v>
      </c>
      <c r="V1942" s="668"/>
      <c r="W1942" s="479">
        <v>2016</v>
      </c>
      <c r="X1942" s="103" t="s">
        <v>8260</v>
      </c>
      <c r="Y1942" s="27"/>
      <c r="Z1942" s="27"/>
      <c r="AA1942" s="27"/>
      <c r="AB1942" s="27"/>
      <c r="AC1942" s="27"/>
      <c r="AD1942" s="27"/>
      <c r="AE1942" s="27"/>
      <c r="AF1942" s="27"/>
      <c r="AG1942" s="27"/>
      <c r="AH1942" s="27"/>
      <c r="AI1942" s="27"/>
      <c r="AJ1942" s="27"/>
      <c r="AK1942" s="27"/>
      <c r="AL1942" s="27"/>
      <c r="AM1942" s="27"/>
      <c r="AN1942" s="27"/>
      <c r="AO1942" s="27"/>
      <c r="AP1942" s="27"/>
      <c r="AQ1942" s="27"/>
      <c r="AR1942" s="27"/>
      <c r="AS1942" s="27"/>
      <c r="AT1942" s="27"/>
      <c r="AU1942" s="27"/>
      <c r="AV1942" s="27"/>
    </row>
    <row r="1943" spans="1:92" s="29" customFormat="1" ht="50.1" customHeight="1">
      <c r="A1943" s="118" t="s">
        <v>8265</v>
      </c>
      <c r="B1943" s="120" t="s">
        <v>5974</v>
      </c>
      <c r="C1943" s="143" t="s">
        <v>6318</v>
      </c>
      <c r="D1943" s="292" t="s">
        <v>6319</v>
      </c>
      <c r="E1943" s="143" t="s">
        <v>6320</v>
      </c>
      <c r="F1943" s="114" t="s">
        <v>6334</v>
      </c>
      <c r="G1943" s="103" t="s">
        <v>62</v>
      </c>
      <c r="H1943" s="512">
        <v>0</v>
      </c>
      <c r="I1943" s="112">
        <v>590000000</v>
      </c>
      <c r="J1943" s="667" t="s">
        <v>132</v>
      </c>
      <c r="K1943" s="127" t="s">
        <v>8258</v>
      </c>
      <c r="L1943" s="110" t="s">
        <v>132</v>
      </c>
      <c r="M1943" s="110" t="s">
        <v>54</v>
      </c>
      <c r="N1943" s="110" t="s">
        <v>6322</v>
      </c>
      <c r="O1943" s="110" t="s">
        <v>1946</v>
      </c>
      <c r="P1943" s="127">
        <v>796</v>
      </c>
      <c r="Q1943" s="540" t="s">
        <v>57</v>
      </c>
      <c r="R1943" s="248">
        <v>6</v>
      </c>
      <c r="S1943" s="502">
        <v>7895</v>
      </c>
      <c r="T1943" s="107">
        <f>R1943*S1943</f>
        <v>47370</v>
      </c>
      <c r="U1943" s="107">
        <f t="shared" si="180"/>
        <v>53054.400000000001</v>
      </c>
      <c r="V1943" s="668"/>
      <c r="W1943" s="479">
        <v>2016</v>
      </c>
      <c r="X1943" s="103"/>
      <c r="Y1943" s="27"/>
      <c r="Z1943" s="27"/>
      <c r="AA1943" s="27"/>
      <c r="AB1943" s="27"/>
      <c r="AC1943" s="27"/>
      <c r="AD1943" s="27"/>
      <c r="AE1943" s="27"/>
      <c r="AF1943" s="27"/>
      <c r="AG1943" s="27"/>
      <c r="AH1943" s="27"/>
      <c r="AI1943" s="27"/>
      <c r="AJ1943" s="27"/>
      <c r="AK1943" s="27"/>
      <c r="AL1943" s="27"/>
      <c r="AM1943" s="27"/>
      <c r="AN1943" s="27"/>
      <c r="AO1943" s="27"/>
      <c r="AP1943" s="27"/>
      <c r="AQ1943" s="27"/>
      <c r="AR1943" s="27"/>
      <c r="AS1943" s="27"/>
      <c r="AT1943" s="27"/>
      <c r="AU1943" s="27"/>
      <c r="AV1943" s="27"/>
    </row>
    <row r="1944" spans="1:92" s="29" customFormat="1" ht="50.1" customHeight="1">
      <c r="A1944" s="118" t="s">
        <v>6335</v>
      </c>
      <c r="B1944" s="120" t="s">
        <v>5974</v>
      </c>
      <c r="C1944" s="143" t="s">
        <v>6318</v>
      </c>
      <c r="D1944" s="292" t="s">
        <v>6319</v>
      </c>
      <c r="E1944" s="143" t="s">
        <v>6320</v>
      </c>
      <c r="F1944" s="114" t="s">
        <v>8266</v>
      </c>
      <c r="G1944" s="103" t="s">
        <v>4</v>
      </c>
      <c r="H1944" s="512">
        <v>0</v>
      </c>
      <c r="I1944" s="112">
        <v>590000000</v>
      </c>
      <c r="J1944" s="667" t="s">
        <v>132</v>
      </c>
      <c r="K1944" s="127" t="s">
        <v>422</v>
      </c>
      <c r="L1944" s="110" t="s">
        <v>132</v>
      </c>
      <c r="M1944" s="110" t="s">
        <v>54</v>
      </c>
      <c r="N1944" s="110" t="s">
        <v>6322</v>
      </c>
      <c r="O1944" s="110" t="s">
        <v>1946</v>
      </c>
      <c r="P1944" s="127">
        <v>796</v>
      </c>
      <c r="Q1944" s="540" t="s">
        <v>57</v>
      </c>
      <c r="R1944" s="248">
        <v>6</v>
      </c>
      <c r="S1944" s="502">
        <v>8720</v>
      </c>
      <c r="T1944" s="107">
        <v>0</v>
      </c>
      <c r="U1944" s="107">
        <f t="shared" si="180"/>
        <v>0</v>
      </c>
      <c r="V1944" s="668"/>
      <c r="W1944" s="479">
        <v>2016</v>
      </c>
      <c r="X1944" s="103" t="s">
        <v>8260</v>
      </c>
      <c r="Y1944" s="27"/>
      <c r="Z1944" s="27"/>
      <c r="AA1944" s="27"/>
      <c r="AB1944" s="27"/>
      <c r="AC1944" s="27"/>
      <c r="AD1944" s="27"/>
      <c r="AE1944" s="27"/>
      <c r="AF1944" s="27"/>
      <c r="AG1944" s="27"/>
      <c r="AH1944" s="27"/>
      <c r="AI1944" s="27"/>
      <c r="AJ1944" s="27"/>
      <c r="AK1944" s="27"/>
      <c r="AL1944" s="27"/>
      <c r="AM1944" s="27"/>
      <c r="AN1944" s="27"/>
      <c r="AO1944" s="27"/>
      <c r="AP1944" s="27"/>
      <c r="AQ1944" s="27"/>
      <c r="AR1944" s="27"/>
      <c r="AS1944" s="27"/>
      <c r="AT1944" s="27"/>
      <c r="AU1944" s="27"/>
      <c r="AV1944" s="27"/>
    </row>
    <row r="1945" spans="1:92" s="29" customFormat="1" ht="50.1" customHeight="1">
      <c r="A1945" s="118" t="s">
        <v>8267</v>
      </c>
      <c r="B1945" s="120" t="s">
        <v>5974</v>
      </c>
      <c r="C1945" s="143" t="s">
        <v>6318</v>
      </c>
      <c r="D1945" s="292" t="s">
        <v>6319</v>
      </c>
      <c r="E1945" s="143" t="s">
        <v>6320</v>
      </c>
      <c r="F1945" s="114" t="s">
        <v>8266</v>
      </c>
      <c r="G1945" s="103" t="s">
        <v>62</v>
      </c>
      <c r="H1945" s="512">
        <v>0</v>
      </c>
      <c r="I1945" s="112">
        <v>590000000</v>
      </c>
      <c r="J1945" s="667" t="s">
        <v>132</v>
      </c>
      <c r="K1945" s="127" t="s">
        <v>8258</v>
      </c>
      <c r="L1945" s="110" t="s">
        <v>132</v>
      </c>
      <c r="M1945" s="110" t="s">
        <v>54</v>
      </c>
      <c r="N1945" s="110" t="s">
        <v>6322</v>
      </c>
      <c r="O1945" s="110" t="s">
        <v>1946</v>
      </c>
      <c r="P1945" s="127">
        <v>796</v>
      </c>
      <c r="Q1945" s="540" t="s">
        <v>57</v>
      </c>
      <c r="R1945" s="248">
        <v>17</v>
      </c>
      <c r="S1945" s="502">
        <v>7895</v>
      </c>
      <c r="T1945" s="107">
        <f>R1945*S1945</f>
        <v>134215</v>
      </c>
      <c r="U1945" s="107">
        <f t="shared" si="180"/>
        <v>150320.80000000002</v>
      </c>
      <c r="V1945" s="668"/>
      <c r="W1945" s="479">
        <v>2016</v>
      </c>
      <c r="X1945" s="103"/>
      <c r="Y1945" s="27"/>
      <c r="Z1945" s="27"/>
      <c r="AA1945" s="27"/>
      <c r="AB1945" s="27"/>
      <c r="AC1945" s="27"/>
      <c r="AD1945" s="27"/>
      <c r="AE1945" s="27"/>
      <c r="AF1945" s="27"/>
      <c r="AG1945" s="27"/>
      <c r="AH1945" s="27"/>
      <c r="AI1945" s="27"/>
      <c r="AJ1945" s="27"/>
      <c r="AK1945" s="27"/>
      <c r="AL1945" s="27"/>
      <c r="AM1945" s="27"/>
      <c r="AN1945" s="27"/>
      <c r="AO1945" s="27"/>
      <c r="AP1945" s="27"/>
      <c r="AQ1945" s="27"/>
      <c r="AR1945" s="27"/>
      <c r="AS1945" s="27"/>
      <c r="AT1945" s="27"/>
      <c r="AU1945" s="27"/>
      <c r="AV1945" s="27"/>
    </row>
    <row r="1946" spans="1:92" s="29" customFormat="1" ht="50.1" customHeight="1">
      <c r="A1946" s="118" t="s">
        <v>6336</v>
      </c>
      <c r="B1946" s="120" t="s">
        <v>5974</v>
      </c>
      <c r="C1946" s="143" t="s">
        <v>6318</v>
      </c>
      <c r="D1946" s="292" t="s">
        <v>6319</v>
      </c>
      <c r="E1946" s="143" t="s">
        <v>6320</v>
      </c>
      <c r="F1946" s="114" t="s">
        <v>6337</v>
      </c>
      <c r="G1946" s="103" t="s">
        <v>4</v>
      </c>
      <c r="H1946" s="512">
        <v>0</v>
      </c>
      <c r="I1946" s="112">
        <v>590000000</v>
      </c>
      <c r="J1946" s="667" t="s">
        <v>132</v>
      </c>
      <c r="K1946" s="127" t="s">
        <v>422</v>
      </c>
      <c r="L1946" s="110" t="s">
        <v>132</v>
      </c>
      <c r="M1946" s="110" t="s">
        <v>54</v>
      </c>
      <c r="N1946" s="110" t="s">
        <v>6322</v>
      </c>
      <c r="O1946" s="110" t="s">
        <v>1946</v>
      </c>
      <c r="P1946" s="127">
        <v>796</v>
      </c>
      <c r="Q1946" s="540" t="s">
        <v>57</v>
      </c>
      <c r="R1946" s="248">
        <v>6</v>
      </c>
      <c r="S1946" s="502">
        <v>8720</v>
      </c>
      <c r="T1946" s="107">
        <v>0</v>
      </c>
      <c r="U1946" s="107">
        <f t="shared" si="180"/>
        <v>0</v>
      </c>
      <c r="V1946" s="668"/>
      <c r="W1946" s="479">
        <v>2016</v>
      </c>
      <c r="X1946" s="103" t="s">
        <v>8260</v>
      </c>
      <c r="Y1946" s="27"/>
      <c r="Z1946" s="27"/>
      <c r="AA1946" s="27"/>
      <c r="AB1946" s="27"/>
      <c r="AC1946" s="27"/>
      <c r="AD1946" s="27"/>
      <c r="AE1946" s="27"/>
      <c r="AF1946" s="27"/>
      <c r="AG1946" s="27"/>
      <c r="AH1946" s="27"/>
      <c r="AI1946" s="27"/>
      <c r="AJ1946" s="27"/>
      <c r="AK1946" s="27"/>
      <c r="AL1946" s="27"/>
      <c r="AM1946" s="27"/>
      <c r="AN1946" s="27"/>
      <c r="AO1946" s="27"/>
      <c r="AP1946" s="27"/>
      <c r="AQ1946" s="27"/>
      <c r="AR1946" s="27"/>
      <c r="AS1946" s="27"/>
      <c r="AT1946" s="27"/>
      <c r="AU1946" s="27"/>
      <c r="AV1946" s="27"/>
    </row>
    <row r="1947" spans="1:92" s="29" customFormat="1" ht="50.1" customHeight="1">
      <c r="A1947" s="118" t="s">
        <v>8268</v>
      </c>
      <c r="B1947" s="120" t="s">
        <v>5974</v>
      </c>
      <c r="C1947" s="143" t="s">
        <v>6318</v>
      </c>
      <c r="D1947" s="292" t="s">
        <v>6319</v>
      </c>
      <c r="E1947" s="143" t="s">
        <v>6320</v>
      </c>
      <c r="F1947" s="114" t="s">
        <v>6337</v>
      </c>
      <c r="G1947" s="103" t="s">
        <v>62</v>
      </c>
      <c r="H1947" s="512">
        <v>0</v>
      </c>
      <c r="I1947" s="112">
        <v>590000000</v>
      </c>
      <c r="J1947" s="667" t="s">
        <v>132</v>
      </c>
      <c r="K1947" s="127" t="s">
        <v>8258</v>
      </c>
      <c r="L1947" s="110" t="s">
        <v>132</v>
      </c>
      <c r="M1947" s="110" t="s">
        <v>54</v>
      </c>
      <c r="N1947" s="110" t="s">
        <v>6322</v>
      </c>
      <c r="O1947" s="110" t="s">
        <v>1946</v>
      </c>
      <c r="P1947" s="127">
        <v>796</v>
      </c>
      <c r="Q1947" s="540" t="s">
        <v>57</v>
      </c>
      <c r="R1947" s="248">
        <v>9</v>
      </c>
      <c r="S1947" s="502">
        <v>7895</v>
      </c>
      <c r="T1947" s="107">
        <f>R1947*S1947</f>
        <v>71055</v>
      </c>
      <c r="U1947" s="107">
        <f t="shared" si="180"/>
        <v>79581.600000000006</v>
      </c>
      <c r="V1947" s="668"/>
      <c r="W1947" s="479">
        <v>2016</v>
      </c>
      <c r="X1947" s="103"/>
      <c r="Y1947" s="27"/>
      <c r="Z1947" s="27"/>
      <c r="AA1947" s="27"/>
      <c r="AB1947" s="27"/>
      <c r="AC1947" s="27"/>
      <c r="AD1947" s="27"/>
      <c r="AE1947" s="27"/>
      <c r="AF1947" s="27"/>
      <c r="AG1947" s="27"/>
      <c r="AH1947" s="27"/>
      <c r="AI1947" s="27"/>
      <c r="AJ1947" s="27"/>
      <c r="AK1947" s="27"/>
      <c r="AL1947" s="27"/>
      <c r="AM1947" s="27"/>
      <c r="AN1947" s="27"/>
      <c r="AO1947" s="27"/>
      <c r="AP1947" s="27"/>
      <c r="AQ1947" s="27"/>
      <c r="AR1947" s="27"/>
      <c r="AS1947" s="27"/>
      <c r="AT1947" s="27"/>
      <c r="AU1947" s="27"/>
      <c r="AV1947" s="27"/>
    </row>
    <row r="1948" spans="1:92" s="32" customFormat="1" ht="50.1" customHeight="1">
      <c r="A1948" s="118" t="s">
        <v>6338</v>
      </c>
      <c r="B1948" s="120" t="s">
        <v>5974</v>
      </c>
      <c r="C1948" s="247" t="s">
        <v>6339</v>
      </c>
      <c r="D1948" s="292" t="s">
        <v>6319</v>
      </c>
      <c r="E1948" s="143" t="s">
        <v>6340</v>
      </c>
      <c r="F1948" s="127" t="s">
        <v>6341</v>
      </c>
      <c r="G1948" s="103" t="s">
        <v>4</v>
      </c>
      <c r="H1948" s="139">
        <v>0</v>
      </c>
      <c r="I1948" s="110" t="s">
        <v>13</v>
      </c>
      <c r="J1948" s="110" t="s">
        <v>132</v>
      </c>
      <c r="K1948" s="127" t="s">
        <v>422</v>
      </c>
      <c r="L1948" s="110" t="s">
        <v>132</v>
      </c>
      <c r="M1948" s="110" t="s">
        <v>54</v>
      </c>
      <c r="N1948" s="110" t="s">
        <v>6322</v>
      </c>
      <c r="O1948" s="110" t="s">
        <v>1946</v>
      </c>
      <c r="P1948" s="127">
        <v>796</v>
      </c>
      <c r="Q1948" s="110" t="s">
        <v>57</v>
      </c>
      <c r="R1948" s="103">
        <v>12</v>
      </c>
      <c r="S1948" s="198">
        <v>14440</v>
      </c>
      <c r="T1948" s="107">
        <f t="shared" si="178"/>
        <v>173280</v>
      </c>
      <c r="U1948" s="107">
        <f t="shared" si="179"/>
        <v>194073.60000000001</v>
      </c>
      <c r="V1948" s="394"/>
      <c r="W1948" s="103">
        <v>2016</v>
      </c>
      <c r="X1948" s="293"/>
      <c r="Y1948" s="27"/>
      <c r="Z1948" s="27"/>
      <c r="AA1948" s="27"/>
      <c r="AB1948" s="27"/>
      <c r="AC1948" s="27"/>
      <c r="AD1948" s="27"/>
      <c r="AE1948" s="27"/>
      <c r="AF1948" s="27"/>
      <c r="AG1948" s="27"/>
      <c r="AH1948" s="27"/>
      <c r="AI1948" s="27"/>
      <c r="AJ1948" s="27"/>
      <c r="AK1948" s="27"/>
      <c r="AL1948" s="27"/>
      <c r="AM1948" s="27"/>
      <c r="AN1948" s="27"/>
      <c r="AO1948" s="27"/>
      <c r="AP1948" s="27"/>
      <c r="AQ1948" s="27"/>
      <c r="AR1948" s="27"/>
      <c r="AS1948" s="27"/>
      <c r="AT1948" s="27"/>
      <c r="AU1948" s="27"/>
      <c r="AV1948" s="27"/>
      <c r="AW1948" s="27"/>
      <c r="AX1948" s="27"/>
      <c r="AY1948" s="27"/>
      <c r="AZ1948" s="27"/>
      <c r="BA1948" s="27"/>
      <c r="BB1948" s="27"/>
      <c r="BC1948" s="27"/>
      <c r="BD1948" s="27"/>
      <c r="BE1948" s="27"/>
      <c r="BF1948" s="27"/>
      <c r="BG1948" s="27"/>
      <c r="BH1948" s="27"/>
      <c r="BI1948" s="27"/>
      <c r="BJ1948" s="27"/>
      <c r="BK1948" s="27"/>
      <c r="BL1948" s="27"/>
      <c r="BM1948" s="27"/>
      <c r="BN1948" s="27"/>
      <c r="BO1948" s="27"/>
      <c r="BP1948" s="27"/>
      <c r="BQ1948" s="27"/>
      <c r="BR1948" s="27"/>
      <c r="BS1948" s="27"/>
      <c r="BT1948" s="27"/>
      <c r="BU1948" s="27"/>
      <c r="BV1948" s="27"/>
      <c r="BW1948" s="27"/>
      <c r="BX1948" s="27"/>
      <c r="BY1948" s="27"/>
      <c r="BZ1948" s="27"/>
      <c r="CA1948" s="27"/>
      <c r="CB1948" s="27"/>
      <c r="CC1948" s="27"/>
      <c r="CD1948" s="27"/>
      <c r="CE1948" s="27"/>
      <c r="CF1948" s="27"/>
      <c r="CG1948" s="27"/>
      <c r="CH1948" s="27"/>
      <c r="CI1948" s="27"/>
      <c r="CJ1948" s="27"/>
      <c r="CK1948" s="27"/>
      <c r="CL1948" s="27"/>
      <c r="CM1948" s="27"/>
      <c r="CN1948" s="27"/>
    </row>
    <row r="1949" spans="1:92" s="29" customFormat="1" ht="50.1" customHeight="1">
      <c r="A1949" s="118" t="s">
        <v>6342</v>
      </c>
      <c r="B1949" s="120" t="s">
        <v>5974</v>
      </c>
      <c r="C1949" s="247" t="s">
        <v>6339</v>
      </c>
      <c r="D1949" s="292" t="s">
        <v>6319</v>
      </c>
      <c r="E1949" s="143" t="s">
        <v>6340</v>
      </c>
      <c r="F1949" s="127" t="s">
        <v>6343</v>
      </c>
      <c r="G1949" s="103" t="s">
        <v>4</v>
      </c>
      <c r="H1949" s="110" t="s">
        <v>5861</v>
      </c>
      <c r="I1949" s="118">
        <v>590000000</v>
      </c>
      <c r="J1949" s="110" t="s">
        <v>132</v>
      </c>
      <c r="K1949" s="127" t="s">
        <v>422</v>
      </c>
      <c r="L1949" s="103" t="s">
        <v>2688</v>
      </c>
      <c r="M1949" s="110" t="s">
        <v>54</v>
      </c>
      <c r="N1949" s="110" t="s">
        <v>6322</v>
      </c>
      <c r="O1949" s="130" t="s">
        <v>1946</v>
      </c>
      <c r="P1949" s="118">
        <v>796</v>
      </c>
      <c r="Q1949" s="118" t="s">
        <v>57</v>
      </c>
      <c r="R1949" s="139">
        <v>10</v>
      </c>
      <c r="S1949" s="198">
        <v>14440</v>
      </c>
      <c r="T1949" s="107">
        <f t="shared" si="178"/>
        <v>144400</v>
      </c>
      <c r="U1949" s="107">
        <f t="shared" si="179"/>
        <v>161728.00000000003</v>
      </c>
      <c r="V1949" s="57"/>
      <c r="W1949" s="103">
        <v>2016</v>
      </c>
      <c r="X1949" s="293"/>
      <c r="Y1949" s="23"/>
      <c r="Z1949" s="23"/>
      <c r="AA1949" s="23"/>
      <c r="AB1949" s="23"/>
      <c r="AC1949" s="23"/>
      <c r="AD1949" s="23"/>
      <c r="AE1949" s="23"/>
      <c r="AF1949" s="23"/>
      <c r="AG1949" s="23"/>
      <c r="AH1949" s="23"/>
      <c r="AI1949" s="23"/>
      <c r="AJ1949" s="23"/>
      <c r="AK1949" s="23"/>
      <c r="AL1949" s="23"/>
      <c r="AM1949" s="23"/>
      <c r="AN1949" s="23"/>
      <c r="AO1949" s="23"/>
      <c r="AP1949" s="23"/>
      <c r="AQ1949" s="23"/>
      <c r="AR1949" s="31"/>
      <c r="AS1949" s="31"/>
      <c r="AT1949" s="31"/>
      <c r="AU1949" s="31"/>
      <c r="AV1949" s="31"/>
      <c r="AW1949" s="31"/>
      <c r="AX1949" s="31"/>
      <c r="AY1949" s="31"/>
      <c r="AZ1949" s="31"/>
      <c r="BA1949" s="31"/>
      <c r="BB1949" s="31"/>
      <c r="BC1949" s="31"/>
      <c r="BD1949" s="31"/>
      <c r="BE1949" s="31"/>
      <c r="BF1949" s="31"/>
      <c r="BG1949" s="31"/>
      <c r="BH1949" s="31"/>
      <c r="BI1949" s="31"/>
      <c r="BJ1949" s="31"/>
      <c r="BK1949" s="31"/>
      <c r="BL1949" s="31"/>
      <c r="BM1949" s="31"/>
      <c r="BN1949" s="31"/>
      <c r="BO1949" s="31"/>
      <c r="BP1949" s="31"/>
      <c r="BQ1949" s="31"/>
      <c r="BR1949" s="31"/>
      <c r="BS1949" s="31"/>
      <c r="BT1949" s="31"/>
      <c r="BU1949" s="31"/>
      <c r="BV1949" s="31"/>
      <c r="BW1949" s="31"/>
      <c r="BX1949" s="31"/>
      <c r="BY1949" s="31"/>
      <c r="BZ1949" s="31"/>
      <c r="CA1949" s="31"/>
      <c r="CB1949" s="31"/>
      <c r="CC1949" s="31"/>
      <c r="CD1949" s="31"/>
      <c r="CE1949" s="31"/>
      <c r="CF1949" s="31"/>
      <c r="CG1949" s="31"/>
      <c r="CH1949" s="31"/>
      <c r="CI1949" s="31"/>
      <c r="CJ1949" s="32"/>
      <c r="CK1949" s="32"/>
      <c r="CL1949" s="32"/>
      <c r="CM1949" s="32"/>
      <c r="CN1949" s="32"/>
    </row>
    <row r="1950" spans="1:92" s="29" customFormat="1" ht="50.1" customHeight="1">
      <c r="A1950" s="118" t="s">
        <v>6344</v>
      </c>
      <c r="B1950" s="120" t="s">
        <v>5974</v>
      </c>
      <c r="C1950" s="247" t="s">
        <v>6339</v>
      </c>
      <c r="D1950" s="292" t="s">
        <v>6319</v>
      </c>
      <c r="E1950" s="143" t="s">
        <v>6340</v>
      </c>
      <c r="F1950" s="127" t="s">
        <v>6345</v>
      </c>
      <c r="G1950" s="103" t="s">
        <v>4</v>
      </c>
      <c r="H1950" s="139">
        <v>0</v>
      </c>
      <c r="I1950" s="110" t="s">
        <v>13</v>
      </c>
      <c r="J1950" s="110" t="s">
        <v>132</v>
      </c>
      <c r="K1950" s="127" t="s">
        <v>422</v>
      </c>
      <c r="L1950" s="110" t="s">
        <v>132</v>
      </c>
      <c r="M1950" s="110" t="s">
        <v>54</v>
      </c>
      <c r="N1950" s="110" t="s">
        <v>6322</v>
      </c>
      <c r="O1950" s="110" t="s">
        <v>1946</v>
      </c>
      <c r="P1950" s="127">
        <v>796</v>
      </c>
      <c r="Q1950" s="110" t="s">
        <v>57</v>
      </c>
      <c r="R1950" s="103">
        <v>5</v>
      </c>
      <c r="S1950" s="198">
        <v>14440</v>
      </c>
      <c r="T1950" s="107">
        <f t="shared" si="178"/>
        <v>72200</v>
      </c>
      <c r="U1950" s="107">
        <f t="shared" si="179"/>
        <v>80864.000000000015</v>
      </c>
      <c r="V1950" s="57"/>
      <c r="W1950" s="103">
        <v>2016</v>
      </c>
      <c r="X1950" s="293"/>
      <c r="Y1950" s="27"/>
      <c r="Z1950" s="27"/>
      <c r="AA1950" s="27"/>
      <c r="AB1950" s="27"/>
      <c r="AC1950" s="27"/>
      <c r="AD1950" s="27"/>
      <c r="AE1950" s="27"/>
      <c r="AF1950" s="27"/>
      <c r="AG1950" s="27"/>
      <c r="AH1950" s="27"/>
      <c r="AI1950" s="27"/>
      <c r="AJ1950" s="27"/>
      <c r="AK1950" s="27"/>
      <c r="AL1950" s="27"/>
      <c r="AM1950" s="27"/>
      <c r="AN1950" s="27"/>
      <c r="AO1950" s="27"/>
      <c r="AP1950" s="27"/>
      <c r="AQ1950" s="27"/>
      <c r="AR1950" s="27"/>
      <c r="AS1950" s="27"/>
      <c r="AT1950" s="27"/>
      <c r="AU1950" s="27"/>
      <c r="AV1950" s="27"/>
      <c r="AW1950" s="27"/>
      <c r="AX1950" s="27"/>
      <c r="AY1950" s="27"/>
      <c r="AZ1950" s="27"/>
      <c r="BA1950" s="27"/>
      <c r="BB1950" s="27"/>
      <c r="BC1950" s="27"/>
      <c r="BD1950" s="27"/>
      <c r="BE1950" s="27"/>
      <c r="BF1950" s="27"/>
      <c r="BG1950" s="27"/>
      <c r="BH1950" s="27"/>
      <c r="BI1950" s="27"/>
      <c r="BJ1950" s="27"/>
      <c r="BK1950" s="27"/>
      <c r="BL1950" s="27"/>
      <c r="BM1950" s="27"/>
      <c r="BN1950" s="27"/>
      <c r="BO1950" s="27"/>
      <c r="BP1950" s="27"/>
      <c r="BQ1950" s="27"/>
      <c r="BR1950" s="27"/>
      <c r="BS1950" s="27"/>
      <c r="BT1950" s="27"/>
      <c r="BU1950" s="27"/>
      <c r="BV1950" s="27"/>
      <c r="BW1950" s="27"/>
      <c r="BX1950" s="27"/>
      <c r="BY1950" s="27"/>
      <c r="BZ1950" s="27"/>
      <c r="CA1950" s="27"/>
      <c r="CB1950" s="27"/>
      <c r="CC1950" s="27"/>
      <c r="CD1950" s="27"/>
      <c r="CE1950" s="27"/>
      <c r="CF1950" s="27"/>
      <c r="CG1950" s="27"/>
      <c r="CH1950" s="27"/>
      <c r="CI1950" s="27"/>
      <c r="CJ1950" s="27"/>
      <c r="CK1950" s="27"/>
      <c r="CL1950" s="27"/>
      <c r="CM1950" s="27"/>
      <c r="CN1950" s="27"/>
    </row>
    <row r="1951" spans="1:92" s="29" customFormat="1" ht="50.1" customHeight="1">
      <c r="A1951" s="118" t="s">
        <v>6346</v>
      </c>
      <c r="B1951" s="120" t="s">
        <v>5974</v>
      </c>
      <c r="C1951" s="247" t="s">
        <v>6339</v>
      </c>
      <c r="D1951" s="292" t="s">
        <v>6319</v>
      </c>
      <c r="E1951" s="143" t="s">
        <v>6340</v>
      </c>
      <c r="F1951" s="114" t="s">
        <v>6347</v>
      </c>
      <c r="G1951" s="103" t="s">
        <v>4</v>
      </c>
      <c r="H1951" s="512">
        <v>0</v>
      </c>
      <c r="I1951" s="112">
        <v>590000000</v>
      </c>
      <c r="J1951" s="667" t="s">
        <v>132</v>
      </c>
      <c r="K1951" s="127" t="s">
        <v>422</v>
      </c>
      <c r="L1951" s="110" t="s">
        <v>132</v>
      </c>
      <c r="M1951" s="110" t="s">
        <v>54</v>
      </c>
      <c r="N1951" s="110" t="s">
        <v>6322</v>
      </c>
      <c r="O1951" s="110" t="s">
        <v>1946</v>
      </c>
      <c r="P1951" s="127">
        <v>796</v>
      </c>
      <c r="Q1951" s="540" t="s">
        <v>57</v>
      </c>
      <c r="R1951" s="248">
        <v>5</v>
      </c>
      <c r="S1951" s="499">
        <v>14440</v>
      </c>
      <c r="T1951" s="107">
        <v>0</v>
      </c>
      <c r="U1951" s="107">
        <f>T1951*1.12</f>
        <v>0</v>
      </c>
      <c r="V1951" s="669"/>
      <c r="W1951" s="103">
        <v>2016</v>
      </c>
      <c r="X1951" s="103" t="s">
        <v>8260</v>
      </c>
      <c r="Y1951" s="27"/>
      <c r="Z1951" s="27"/>
      <c r="AA1951" s="27"/>
      <c r="AB1951" s="27"/>
      <c r="AC1951" s="27"/>
      <c r="AD1951" s="27"/>
      <c r="AE1951" s="27"/>
      <c r="AF1951" s="27"/>
      <c r="AG1951" s="27"/>
      <c r="AH1951" s="27"/>
      <c r="AI1951" s="27"/>
      <c r="AJ1951" s="27"/>
      <c r="AK1951" s="27"/>
      <c r="AL1951" s="27"/>
      <c r="AM1951" s="27"/>
      <c r="AN1951" s="27"/>
      <c r="AO1951" s="27"/>
      <c r="AP1951" s="27"/>
      <c r="AQ1951" s="27"/>
      <c r="AR1951" s="27"/>
      <c r="AS1951" s="27"/>
      <c r="AT1951" s="27"/>
      <c r="AU1951" s="27"/>
      <c r="AV1951" s="27"/>
    </row>
    <row r="1952" spans="1:92" s="29" customFormat="1" ht="50.1" customHeight="1">
      <c r="A1952" s="118" t="s">
        <v>8261</v>
      </c>
      <c r="B1952" s="120" t="s">
        <v>5974</v>
      </c>
      <c r="C1952" s="247" t="s">
        <v>6339</v>
      </c>
      <c r="D1952" s="292" t="s">
        <v>6319</v>
      </c>
      <c r="E1952" s="143" t="s">
        <v>6340</v>
      </c>
      <c r="F1952" s="114" t="s">
        <v>6347</v>
      </c>
      <c r="G1952" s="103" t="s">
        <v>62</v>
      </c>
      <c r="H1952" s="512">
        <v>0</v>
      </c>
      <c r="I1952" s="112">
        <v>590000000</v>
      </c>
      <c r="J1952" s="667" t="s">
        <v>132</v>
      </c>
      <c r="K1952" s="127" t="s">
        <v>8258</v>
      </c>
      <c r="L1952" s="110" t="s">
        <v>132</v>
      </c>
      <c r="M1952" s="110" t="s">
        <v>54</v>
      </c>
      <c r="N1952" s="110" t="s">
        <v>6322</v>
      </c>
      <c r="O1952" s="110" t="s">
        <v>1946</v>
      </c>
      <c r="P1952" s="127">
        <v>796</v>
      </c>
      <c r="Q1952" s="540" t="s">
        <v>57</v>
      </c>
      <c r="R1952" s="248">
        <v>9</v>
      </c>
      <c r="S1952" s="499">
        <v>12474</v>
      </c>
      <c r="T1952" s="107">
        <f t="shared" ref="T1952" si="185">R1952*S1952</f>
        <v>112266</v>
      </c>
      <c r="U1952" s="107">
        <f>T1952*1.12</f>
        <v>125737.92000000001</v>
      </c>
      <c r="V1952" s="669"/>
      <c r="W1952" s="103">
        <v>2016</v>
      </c>
      <c r="X1952" s="103"/>
      <c r="Y1952" s="27"/>
      <c r="Z1952" s="27"/>
      <c r="AA1952" s="27"/>
      <c r="AB1952" s="27"/>
      <c r="AC1952" s="27"/>
      <c r="AD1952" s="27"/>
      <c r="AE1952" s="27"/>
      <c r="AF1952" s="27"/>
      <c r="AG1952" s="27"/>
      <c r="AH1952" s="27"/>
      <c r="AI1952" s="27"/>
      <c r="AJ1952" s="27"/>
      <c r="AK1952" s="27"/>
      <c r="AL1952" s="27"/>
      <c r="AM1952" s="27"/>
      <c r="AN1952" s="27"/>
      <c r="AO1952" s="27"/>
      <c r="AP1952" s="27"/>
      <c r="AQ1952" s="27"/>
      <c r="AR1952" s="27"/>
      <c r="AS1952" s="27"/>
      <c r="AT1952" s="27"/>
      <c r="AU1952" s="27"/>
      <c r="AV1952" s="27"/>
    </row>
    <row r="1953" spans="1:92" s="29" customFormat="1" ht="50.1" customHeight="1">
      <c r="A1953" s="118" t="s">
        <v>6348</v>
      </c>
      <c r="B1953" s="120" t="s">
        <v>5974</v>
      </c>
      <c r="C1953" s="247" t="s">
        <v>6339</v>
      </c>
      <c r="D1953" s="292" t="s">
        <v>6319</v>
      </c>
      <c r="E1953" s="143" t="s">
        <v>6340</v>
      </c>
      <c r="F1953" s="127" t="s">
        <v>6349</v>
      </c>
      <c r="G1953" s="103" t="s">
        <v>4</v>
      </c>
      <c r="H1953" s="139">
        <v>0</v>
      </c>
      <c r="I1953" s="110" t="s">
        <v>13</v>
      </c>
      <c r="J1953" s="110" t="s">
        <v>132</v>
      </c>
      <c r="K1953" s="127" t="s">
        <v>422</v>
      </c>
      <c r="L1953" s="110" t="s">
        <v>132</v>
      </c>
      <c r="M1953" s="110" t="s">
        <v>54</v>
      </c>
      <c r="N1953" s="110" t="s">
        <v>6322</v>
      </c>
      <c r="O1953" s="110" t="s">
        <v>1946</v>
      </c>
      <c r="P1953" s="127">
        <v>796</v>
      </c>
      <c r="Q1953" s="110" t="s">
        <v>57</v>
      </c>
      <c r="R1953" s="103">
        <v>5</v>
      </c>
      <c r="S1953" s="379">
        <v>14840</v>
      </c>
      <c r="T1953" s="107">
        <f t="shared" si="178"/>
        <v>74200</v>
      </c>
      <c r="U1953" s="107">
        <f t="shared" si="179"/>
        <v>83104.000000000015</v>
      </c>
      <c r="V1953" s="394"/>
      <c r="W1953" s="103">
        <v>2016</v>
      </c>
      <c r="X1953" s="293"/>
      <c r="Y1953" s="27"/>
      <c r="Z1953" s="27"/>
      <c r="AA1953" s="27"/>
      <c r="AB1953" s="27"/>
      <c r="AC1953" s="27"/>
      <c r="AD1953" s="27"/>
      <c r="AE1953" s="27"/>
      <c r="AF1953" s="27"/>
      <c r="AG1953" s="27"/>
      <c r="AH1953" s="27"/>
      <c r="AI1953" s="27"/>
      <c r="AJ1953" s="27"/>
      <c r="AK1953" s="27"/>
      <c r="AL1953" s="27"/>
      <c r="AM1953" s="27"/>
      <c r="AN1953" s="27"/>
      <c r="AO1953" s="27"/>
      <c r="AP1953" s="27"/>
      <c r="AQ1953" s="27"/>
      <c r="AR1953" s="27"/>
      <c r="AS1953" s="27"/>
      <c r="AT1953" s="27"/>
      <c r="AU1953" s="27"/>
      <c r="AV1953" s="27"/>
      <c r="AW1953" s="27"/>
      <c r="AX1953" s="27"/>
      <c r="AY1953" s="27"/>
      <c r="AZ1953" s="27"/>
      <c r="BA1953" s="27"/>
      <c r="BB1953" s="27"/>
      <c r="BC1953" s="27"/>
      <c r="BD1953" s="27"/>
      <c r="BE1953" s="27"/>
      <c r="BF1953" s="27"/>
      <c r="BG1953" s="27"/>
      <c r="BH1953" s="27"/>
      <c r="BI1953" s="27"/>
      <c r="BJ1953" s="27"/>
      <c r="BK1953" s="27"/>
      <c r="BL1953" s="27"/>
      <c r="BM1953" s="27"/>
      <c r="BN1953" s="27"/>
      <c r="BO1953" s="27"/>
      <c r="BP1953" s="27"/>
      <c r="BQ1953" s="27"/>
      <c r="BR1953" s="27"/>
      <c r="BS1953" s="27"/>
      <c r="BT1953" s="27"/>
      <c r="BU1953" s="27"/>
      <c r="BV1953" s="27"/>
      <c r="BW1953" s="27"/>
      <c r="BX1953" s="27"/>
      <c r="BY1953" s="27"/>
      <c r="BZ1953" s="27"/>
      <c r="CA1953" s="27"/>
      <c r="CB1953" s="27"/>
      <c r="CC1953" s="27"/>
      <c r="CD1953" s="27"/>
      <c r="CE1953" s="27"/>
      <c r="CF1953" s="27"/>
      <c r="CG1953" s="27"/>
      <c r="CH1953" s="27"/>
      <c r="CI1953" s="27"/>
      <c r="CJ1953" s="27"/>
      <c r="CK1953" s="27"/>
      <c r="CL1953" s="27"/>
      <c r="CM1953" s="27"/>
      <c r="CN1953" s="27"/>
    </row>
    <row r="1954" spans="1:92" s="29" customFormat="1" ht="50.1" customHeight="1">
      <c r="A1954" s="118" t="s">
        <v>6350</v>
      </c>
      <c r="B1954" s="120" t="s">
        <v>5974</v>
      </c>
      <c r="C1954" s="247" t="s">
        <v>6339</v>
      </c>
      <c r="D1954" s="292" t="s">
        <v>6319</v>
      </c>
      <c r="E1954" s="143" t="s">
        <v>6340</v>
      </c>
      <c r="F1954" s="127" t="s">
        <v>6351</v>
      </c>
      <c r="G1954" s="103" t="s">
        <v>4</v>
      </c>
      <c r="H1954" s="110" t="s">
        <v>5861</v>
      </c>
      <c r="I1954" s="118">
        <v>590000000</v>
      </c>
      <c r="J1954" s="110" t="s">
        <v>132</v>
      </c>
      <c r="K1954" s="127" t="s">
        <v>422</v>
      </c>
      <c r="L1954" s="103" t="s">
        <v>2688</v>
      </c>
      <c r="M1954" s="110" t="s">
        <v>54</v>
      </c>
      <c r="N1954" s="110" t="s">
        <v>6322</v>
      </c>
      <c r="O1954" s="130" t="s">
        <v>1946</v>
      </c>
      <c r="P1954" s="118">
        <v>796</v>
      </c>
      <c r="Q1954" s="118" t="s">
        <v>57</v>
      </c>
      <c r="R1954" s="139">
        <v>3</v>
      </c>
      <c r="S1954" s="379">
        <v>14840</v>
      </c>
      <c r="T1954" s="107">
        <f t="shared" si="178"/>
        <v>44520</v>
      </c>
      <c r="U1954" s="107">
        <f t="shared" si="179"/>
        <v>49862.400000000001</v>
      </c>
      <c r="V1954" s="394"/>
      <c r="W1954" s="103">
        <v>2016</v>
      </c>
      <c r="X1954" s="293"/>
      <c r="Y1954" s="23"/>
      <c r="Z1954" s="23"/>
      <c r="AA1954" s="23"/>
      <c r="AB1954" s="23"/>
      <c r="AC1954" s="23"/>
      <c r="AD1954" s="23"/>
      <c r="AE1954" s="23"/>
      <c r="AF1954" s="23"/>
      <c r="AG1954" s="23"/>
      <c r="AH1954" s="23"/>
      <c r="AI1954" s="23"/>
      <c r="AJ1954" s="23"/>
      <c r="AK1954" s="23"/>
      <c r="AL1954" s="23"/>
      <c r="AM1954" s="23"/>
      <c r="AN1954" s="23"/>
      <c r="AO1954" s="23"/>
      <c r="AP1954" s="23"/>
      <c r="AQ1954" s="23"/>
      <c r="AR1954" s="31"/>
      <c r="AS1954" s="31"/>
      <c r="AT1954" s="31"/>
      <c r="AU1954" s="31"/>
      <c r="AV1954" s="31"/>
      <c r="AW1954" s="31"/>
      <c r="AX1954" s="31"/>
      <c r="AY1954" s="31"/>
      <c r="AZ1954" s="31"/>
      <c r="BA1954" s="31"/>
      <c r="BB1954" s="31"/>
      <c r="BC1954" s="31"/>
      <c r="BD1954" s="31"/>
      <c r="BE1954" s="31"/>
      <c r="BF1954" s="31"/>
      <c r="BG1954" s="31"/>
      <c r="BH1954" s="31"/>
      <c r="BI1954" s="31"/>
      <c r="BJ1954" s="31"/>
      <c r="BK1954" s="31"/>
      <c r="BL1954" s="31"/>
      <c r="BM1954" s="31"/>
      <c r="BN1954" s="31"/>
      <c r="BO1954" s="31"/>
      <c r="BP1954" s="31"/>
      <c r="BQ1954" s="31"/>
      <c r="BR1954" s="31"/>
      <c r="BS1954" s="31"/>
      <c r="BT1954" s="31"/>
      <c r="BU1954" s="31"/>
      <c r="BV1954" s="31"/>
      <c r="BW1954" s="31"/>
      <c r="BX1954" s="31"/>
      <c r="BY1954" s="31"/>
      <c r="BZ1954" s="31"/>
      <c r="CA1954" s="31"/>
      <c r="CB1954" s="31"/>
      <c r="CC1954" s="31"/>
      <c r="CD1954" s="31"/>
      <c r="CE1954" s="31"/>
      <c r="CF1954" s="31"/>
      <c r="CG1954" s="31"/>
      <c r="CH1954" s="31"/>
      <c r="CI1954" s="31"/>
      <c r="CJ1954" s="32"/>
      <c r="CK1954" s="32"/>
      <c r="CL1954" s="32"/>
      <c r="CM1954" s="32"/>
      <c r="CN1954" s="32"/>
    </row>
    <row r="1955" spans="1:92" s="35" customFormat="1" ht="50.1" customHeight="1">
      <c r="A1955" s="118" t="s">
        <v>6352</v>
      </c>
      <c r="B1955" s="120" t="s">
        <v>5974</v>
      </c>
      <c r="C1955" s="247" t="s">
        <v>6339</v>
      </c>
      <c r="D1955" s="292" t="s">
        <v>6319</v>
      </c>
      <c r="E1955" s="143" t="s">
        <v>6340</v>
      </c>
      <c r="F1955" s="127" t="s">
        <v>6353</v>
      </c>
      <c r="G1955" s="103" t="s">
        <v>4</v>
      </c>
      <c r="H1955" s="110" t="s">
        <v>5861</v>
      </c>
      <c r="I1955" s="118">
        <v>590000000</v>
      </c>
      <c r="J1955" s="110" t="s">
        <v>132</v>
      </c>
      <c r="K1955" s="127" t="s">
        <v>422</v>
      </c>
      <c r="L1955" s="103" t="s">
        <v>2688</v>
      </c>
      <c r="M1955" s="110" t="s">
        <v>54</v>
      </c>
      <c r="N1955" s="110" t="s">
        <v>6322</v>
      </c>
      <c r="O1955" s="130" t="s">
        <v>1946</v>
      </c>
      <c r="P1955" s="118">
        <v>796</v>
      </c>
      <c r="Q1955" s="118" t="s">
        <v>57</v>
      </c>
      <c r="R1955" s="139">
        <v>3</v>
      </c>
      <c r="S1955" s="379">
        <v>14840</v>
      </c>
      <c r="T1955" s="107">
        <f t="shared" si="178"/>
        <v>44520</v>
      </c>
      <c r="U1955" s="107">
        <f t="shared" si="179"/>
        <v>49862.400000000001</v>
      </c>
      <c r="V1955" s="57"/>
      <c r="W1955" s="103">
        <v>2016</v>
      </c>
      <c r="X1955" s="293"/>
      <c r="Y1955" s="23"/>
      <c r="Z1955" s="23"/>
      <c r="AA1955" s="23"/>
      <c r="AB1955" s="23"/>
      <c r="AC1955" s="23"/>
      <c r="AD1955" s="23"/>
      <c r="AE1955" s="23"/>
      <c r="AF1955" s="23"/>
      <c r="AG1955" s="23"/>
      <c r="AH1955" s="23"/>
      <c r="AI1955" s="23"/>
      <c r="AJ1955" s="23"/>
      <c r="AK1955" s="23"/>
      <c r="AL1955" s="23"/>
      <c r="AM1955" s="23"/>
      <c r="AN1955" s="23"/>
      <c r="AO1955" s="23"/>
      <c r="AP1955" s="23"/>
      <c r="AQ1955" s="23"/>
      <c r="AR1955" s="31"/>
      <c r="AS1955" s="31"/>
      <c r="AT1955" s="31"/>
      <c r="AU1955" s="31"/>
      <c r="AV1955" s="31"/>
      <c r="AW1955" s="31"/>
      <c r="AX1955" s="31"/>
      <c r="AY1955" s="31"/>
      <c r="AZ1955" s="31"/>
      <c r="BA1955" s="31"/>
      <c r="BB1955" s="31"/>
      <c r="BC1955" s="31"/>
      <c r="BD1955" s="31"/>
      <c r="BE1955" s="31"/>
      <c r="BF1955" s="31"/>
      <c r="BG1955" s="31"/>
      <c r="BH1955" s="31"/>
      <c r="BI1955" s="31"/>
      <c r="BJ1955" s="31"/>
      <c r="BK1955" s="31"/>
      <c r="BL1955" s="31"/>
      <c r="BM1955" s="31"/>
      <c r="BN1955" s="31"/>
      <c r="BO1955" s="31"/>
      <c r="BP1955" s="31"/>
      <c r="BQ1955" s="31"/>
      <c r="BR1955" s="31"/>
      <c r="BS1955" s="31"/>
      <c r="BT1955" s="31"/>
      <c r="BU1955" s="31"/>
      <c r="BV1955" s="31"/>
      <c r="BW1955" s="31"/>
      <c r="BX1955" s="31"/>
      <c r="BY1955" s="31"/>
      <c r="BZ1955" s="31"/>
      <c r="CA1955" s="31"/>
      <c r="CB1955" s="31"/>
      <c r="CC1955" s="31"/>
      <c r="CD1955" s="31"/>
      <c r="CE1955" s="31"/>
      <c r="CF1955" s="31"/>
      <c r="CG1955" s="31"/>
      <c r="CH1955" s="31"/>
      <c r="CI1955" s="31"/>
      <c r="CJ1955" s="32"/>
      <c r="CK1955" s="32"/>
      <c r="CL1955" s="32"/>
      <c r="CM1955" s="32"/>
      <c r="CN1955" s="32"/>
    </row>
    <row r="1956" spans="1:92" s="29" customFormat="1" ht="50.1" customHeight="1">
      <c r="A1956" s="118" t="s">
        <v>6354</v>
      </c>
      <c r="B1956" s="120" t="s">
        <v>5974</v>
      </c>
      <c r="C1956" s="670" t="s">
        <v>6339</v>
      </c>
      <c r="D1956" s="388" t="s">
        <v>6319</v>
      </c>
      <c r="E1956" s="277" t="s">
        <v>6340</v>
      </c>
      <c r="F1956" s="619" t="s">
        <v>6355</v>
      </c>
      <c r="G1956" s="103" t="s">
        <v>4</v>
      </c>
      <c r="H1956" s="512">
        <v>0</v>
      </c>
      <c r="I1956" s="112">
        <v>590000000</v>
      </c>
      <c r="J1956" s="667" t="s">
        <v>132</v>
      </c>
      <c r="K1956" s="127" t="s">
        <v>422</v>
      </c>
      <c r="L1956" s="110" t="s">
        <v>132</v>
      </c>
      <c r="M1956" s="110" t="s">
        <v>54</v>
      </c>
      <c r="N1956" s="110" t="s">
        <v>6322</v>
      </c>
      <c r="O1956" s="110" t="s">
        <v>1946</v>
      </c>
      <c r="P1956" s="127">
        <v>796</v>
      </c>
      <c r="Q1956" s="540" t="s">
        <v>57</v>
      </c>
      <c r="R1956" s="248">
        <v>3</v>
      </c>
      <c r="S1956" s="248">
        <v>18080</v>
      </c>
      <c r="T1956" s="107">
        <v>0</v>
      </c>
      <c r="U1956" s="107">
        <f>T1956*1.12</f>
        <v>0</v>
      </c>
      <c r="V1956" s="669"/>
      <c r="W1956" s="479">
        <v>2016</v>
      </c>
      <c r="X1956" s="103" t="s">
        <v>8256</v>
      </c>
      <c r="Y1956" s="27"/>
      <c r="Z1956" s="27"/>
      <c r="AA1956" s="27"/>
      <c r="AB1956" s="27"/>
      <c r="AC1956" s="27"/>
      <c r="AD1956" s="27"/>
      <c r="AE1956" s="27"/>
      <c r="AF1956" s="27"/>
      <c r="AG1956" s="27"/>
      <c r="AH1956" s="27"/>
      <c r="AI1956" s="27"/>
      <c r="AJ1956" s="27"/>
      <c r="AK1956" s="27"/>
      <c r="AL1956" s="27"/>
      <c r="AM1956" s="27"/>
      <c r="AN1956" s="27"/>
      <c r="AO1956" s="27"/>
      <c r="AP1956" s="27"/>
      <c r="AQ1956" s="27"/>
      <c r="AR1956" s="27"/>
      <c r="AS1956" s="27"/>
      <c r="AT1956" s="27"/>
      <c r="AU1956" s="27"/>
      <c r="AV1956" s="27"/>
    </row>
    <row r="1957" spans="1:92" s="29" customFormat="1" ht="50.1" customHeight="1">
      <c r="A1957" s="118" t="s">
        <v>8269</v>
      </c>
      <c r="B1957" s="120" t="s">
        <v>5974</v>
      </c>
      <c r="C1957" s="670" t="s">
        <v>6339</v>
      </c>
      <c r="D1957" s="388" t="s">
        <v>6319</v>
      </c>
      <c r="E1957" s="277" t="s">
        <v>6340</v>
      </c>
      <c r="F1957" s="619" t="s">
        <v>6355</v>
      </c>
      <c r="G1957" s="103" t="s">
        <v>62</v>
      </c>
      <c r="H1957" s="512">
        <v>0</v>
      </c>
      <c r="I1957" s="112">
        <v>590000000</v>
      </c>
      <c r="J1957" s="667" t="s">
        <v>132</v>
      </c>
      <c r="K1957" s="127" t="s">
        <v>8258</v>
      </c>
      <c r="L1957" s="110" t="s">
        <v>132</v>
      </c>
      <c r="M1957" s="110" t="s">
        <v>54</v>
      </c>
      <c r="N1957" s="110" t="s">
        <v>6322</v>
      </c>
      <c r="O1957" s="110" t="s">
        <v>1946</v>
      </c>
      <c r="P1957" s="127">
        <v>796</v>
      </c>
      <c r="Q1957" s="540" t="s">
        <v>57</v>
      </c>
      <c r="R1957" s="248">
        <v>3</v>
      </c>
      <c r="S1957" s="248">
        <v>15550</v>
      </c>
      <c r="T1957" s="107">
        <f>R1957*S1957</f>
        <v>46650</v>
      </c>
      <c r="U1957" s="107">
        <f>T1957*1.12</f>
        <v>52248.000000000007</v>
      </c>
      <c r="V1957" s="669"/>
      <c r="W1957" s="479">
        <v>2016</v>
      </c>
      <c r="X1957" s="103"/>
      <c r="Y1957" s="27"/>
      <c r="Z1957" s="27"/>
      <c r="AA1957" s="27"/>
      <c r="AB1957" s="27"/>
      <c r="AC1957" s="27"/>
      <c r="AD1957" s="27"/>
      <c r="AE1957" s="27"/>
      <c r="AF1957" s="27"/>
      <c r="AG1957" s="27"/>
      <c r="AH1957" s="27"/>
      <c r="AI1957" s="27"/>
      <c r="AJ1957" s="27"/>
      <c r="AK1957" s="27"/>
      <c r="AL1957" s="27"/>
      <c r="AM1957" s="27"/>
      <c r="AN1957" s="27"/>
      <c r="AO1957" s="27"/>
      <c r="AP1957" s="27"/>
      <c r="AQ1957" s="27"/>
      <c r="AR1957" s="27"/>
      <c r="AS1957" s="27"/>
      <c r="AT1957" s="27"/>
      <c r="AU1957" s="27"/>
      <c r="AV1957" s="27"/>
    </row>
    <row r="1958" spans="1:92" s="29" customFormat="1" ht="50.1" customHeight="1">
      <c r="A1958" s="118" t="s">
        <v>6356</v>
      </c>
      <c r="B1958" s="120" t="s">
        <v>5974</v>
      </c>
      <c r="C1958" s="247" t="s">
        <v>6339</v>
      </c>
      <c r="D1958" s="292" t="s">
        <v>6319</v>
      </c>
      <c r="E1958" s="143" t="s">
        <v>6340</v>
      </c>
      <c r="F1958" s="114" t="s">
        <v>8270</v>
      </c>
      <c r="G1958" s="103" t="s">
        <v>4</v>
      </c>
      <c r="H1958" s="512">
        <v>0</v>
      </c>
      <c r="I1958" s="112">
        <v>590000000</v>
      </c>
      <c r="J1958" s="667" t="s">
        <v>132</v>
      </c>
      <c r="K1958" s="127" t="s">
        <v>422</v>
      </c>
      <c r="L1958" s="110" t="s">
        <v>132</v>
      </c>
      <c r="M1958" s="110" t="s">
        <v>54</v>
      </c>
      <c r="N1958" s="110" t="s">
        <v>6322</v>
      </c>
      <c r="O1958" s="110" t="s">
        <v>1946</v>
      </c>
      <c r="P1958" s="127">
        <v>796</v>
      </c>
      <c r="Q1958" s="540" t="s">
        <v>57</v>
      </c>
      <c r="R1958" s="248">
        <v>4</v>
      </c>
      <c r="S1958" s="248">
        <v>78880</v>
      </c>
      <c r="T1958" s="107">
        <v>0</v>
      </c>
      <c r="U1958" s="107">
        <f>T1958*1.12</f>
        <v>0</v>
      </c>
      <c r="V1958" s="669"/>
      <c r="W1958" s="479">
        <v>2016</v>
      </c>
      <c r="X1958" s="103" t="s">
        <v>8260</v>
      </c>
      <c r="Y1958" s="27"/>
      <c r="Z1958" s="27"/>
      <c r="AA1958" s="27"/>
      <c r="AB1958" s="27"/>
      <c r="AC1958" s="27"/>
      <c r="AD1958" s="27"/>
      <c r="AE1958" s="27"/>
      <c r="AF1958" s="27"/>
      <c r="AG1958" s="27"/>
      <c r="AH1958" s="27"/>
      <c r="AI1958" s="27"/>
      <c r="AJ1958" s="27"/>
      <c r="AK1958" s="27"/>
      <c r="AL1958" s="27"/>
      <c r="AM1958" s="27"/>
      <c r="AN1958" s="27"/>
      <c r="AO1958" s="27"/>
      <c r="AP1958" s="27"/>
      <c r="AQ1958" s="27"/>
      <c r="AR1958" s="27"/>
      <c r="AS1958" s="27"/>
      <c r="AT1958" s="27"/>
      <c r="AU1958" s="27"/>
      <c r="AV1958" s="27"/>
    </row>
    <row r="1959" spans="1:92" s="29" customFormat="1" ht="50.1" customHeight="1">
      <c r="A1959" s="118" t="s">
        <v>8271</v>
      </c>
      <c r="B1959" s="120" t="s">
        <v>5974</v>
      </c>
      <c r="C1959" s="247" t="s">
        <v>6339</v>
      </c>
      <c r="D1959" s="292" t="s">
        <v>6319</v>
      </c>
      <c r="E1959" s="143" t="s">
        <v>6340</v>
      </c>
      <c r="F1959" s="114" t="s">
        <v>8270</v>
      </c>
      <c r="G1959" s="103" t="s">
        <v>62</v>
      </c>
      <c r="H1959" s="512">
        <v>0</v>
      </c>
      <c r="I1959" s="112">
        <v>590000000</v>
      </c>
      <c r="J1959" s="667" t="s">
        <v>132</v>
      </c>
      <c r="K1959" s="127" t="s">
        <v>8258</v>
      </c>
      <c r="L1959" s="110" t="s">
        <v>132</v>
      </c>
      <c r="M1959" s="110" t="s">
        <v>54</v>
      </c>
      <c r="N1959" s="110" t="s">
        <v>6322</v>
      </c>
      <c r="O1959" s="110" t="s">
        <v>1946</v>
      </c>
      <c r="P1959" s="127">
        <v>796</v>
      </c>
      <c r="Q1959" s="540" t="s">
        <v>57</v>
      </c>
      <c r="R1959" s="248">
        <v>5</v>
      </c>
      <c r="S1959" s="248">
        <v>75980</v>
      </c>
      <c r="T1959" s="107">
        <f>R1959*S1959</f>
        <v>379900</v>
      </c>
      <c r="U1959" s="107">
        <f>T1959*1.12</f>
        <v>425488.00000000006</v>
      </c>
      <c r="V1959" s="669"/>
      <c r="W1959" s="479">
        <v>2016</v>
      </c>
      <c r="X1959" s="103"/>
      <c r="Y1959" s="27"/>
      <c r="Z1959" s="27"/>
      <c r="AA1959" s="27"/>
      <c r="AB1959" s="27"/>
      <c r="AC1959" s="27"/>
      <c r="AD1959" s="27"/>
      <c r="AE1959" s="27"/>
      <c r="AF1959" s="27"/>
      <c r="AG1959" s="27"/>
      <c r="AH1959" s="27"/>
      <c r="AI1959" s="27"/>
      <c r="AJ1959" s="27"/>
      <c r="AK1959" s="27"/>
      <c r="AL1959" s="27"/>
      <c r="AM1959" s="27"/>
      <c r="AN1959" s="27"/>
      <c r="AO1959" s="27"/>
      <c r="AP1959" s="27"/>
      <c r="AQ1959" s="27"/>
      <c r="AR1959" s="27"/>
      <c r="AS1959" s="27"/>
      <c r="AT1959" s="27"/>
      <c r="AU1959" s="27"/>
      <c r="AV1959" s="27"/>
    </row>
    <row r="1960" spans="1:92" s="36" customFormat="1" ht="50.1" customHeight="1">
      <c r="A1960" s="118" t="s">
        <v>6357</v>
      </c>
      <c r="B1960" s="120" t="s">
        <v>5974</v>
      </c>
      <c r="C1960" s="247" t="s">
        <v>6339</v>
      </c>
      <c r="D1960" s="292" t="s">
        <v>6319</v>
      </c>
      <c r="E1960" s="143" t="s">
        <v>6340</v>
      </c>
      <c r="F1960" s="127" t="s">
        <v>6358</v>
      </c>
      <c r="G1960" s="103" t="s">
        <v>4</v>
      </c>
      <c r="H1960" s="139">
        <v>0</v>
      </c>
      <c r="I1960" s="110" t="s">
        <v>13</v>
      </c>
      <c r="J1960" s="110" t="s">
        <v>132</v>
      </c>
      <c r="K1960" s="127" t="s">
        <v>422</v>
      </c>
      <c r="L1960" s="110" t="s">
        <v>132</v>
      </c>
      <c r="M1960" s="110" t="s">
        <v>54</v>
      </c>
      <c r="N1960" s="110" t="s">
        <v>6322</v>
      </c>
      <c r="O1960" s="110" t="s">
        <v>1946</v>
      </c>
      <c r="P1960" s="127">
        <v>796</v>
      </c>
      <c r="Q1960" s="110" t="s">
        <v>57</v>
      </c>
      <c r="R1960" s="103">
        <v>6</v>
      </c>
      <c r="S1960" s="379">
        <v>14840</v>
      </c>
      <c r="T1960" s="107">
        <f t="shared" si="178"/>
        <v>89040</v>
      </c>
      <c r="U1960" s="107">
        <f t="shared" si="179"/>
        <v>99724.800000000003</v>
      </c>
      <c r="V1960" s="57"/>
      <c r="W1960" s="103">
        <v>2016</v>
      </c>
      <c r="X1960" s="293"/>
      <c r="Y1960" s="27"/>
      <c r="Z1960" s="27"/>
      <c r="AA1960" s="27"/>
      <c r="AB1960" s="27"/>
      <c r="AC1960" s="27"/>
      <c r="AD1960" s="27"/>
      <c r="AE1960" s="27"/>
      <c r="AF1960" s="27"/>
      <c r="AG1960" s="27"/>
      <c r="AH1960" s="27"/>
      <c r="AI1960" s="27"/>
      <c r="AJ1960" s="27"/>
      <c r="AK1960" s="27"/>
      <c r="AL1960" s="27"/>
      <c r="AM1960" s="27"/>
      <c r="AN1960" s="27"/>
      <c r="AO1960" s="27"/>
      <c r="AP1960" s="27"/>
      <c r="AQ1960" s="27"/>
      <c r="AR1960" s="27"/>
      <c r="AS1960" s="27"/>
      <c r="AT1960" s="27"/>
      <c r="AU1960" s="27"/>
      <c r="AV1960" s="27"/>
      <c r="AW1960" s="27"/>
      <c r="AX1960" s="27"/>
      <c r="AY1960" s="27"/>
      <c r="AZ1960" s="27"/>
      <c r="BA1960" s="27"/>
      <c r="BB1960" s="27"/>
      <c r="BC1960" s="27"/>
      <c r="BD1960" s="27"/>
      <c r="BE1960" s="27"/>
      <c r="BF1960" s="27"/>
      <c r="BG1960" s="27"/>
      <c r="BH1960" s="27"/>
      <c r="BI1960" s="27"/>
      <c r="BJ1960" s="27"/>
      <c r="BK1960" s="27"/>
      <c r="BL1960" s="27"/>
      <c r="BM1960" s="27"/>
      <c r="BN1960" s="27"/>
      <c r="BO1960" s="27"/>
      <c r="BP1960" s="27"/>
      <c r="BQ1960" s="27"/>
      <c r="BR1960" s="27"/>
      <c r="BS1960" s="27"/>
      <c r="BT1960" s="27"/>
      <c r="BU1960" s="27"/>
      <c r="BV1960" s="27"/>
      <c r="BW1960" s="27"/>
      <c r="BX1960" s="27"/>
      <c r="BY1960" s="27"/>
      <c r="BZ1960" s="27"/>
      <c r="CA1960" s="27"/>
      <c r="CB1960" s="27"/>
      <c r="CC1960" s="27"/>
      <c r="CD1960" s="27"/>
      <c r="CE1960" s="27"/>
      <c r="CF1960" s="27"/>
      <c r="CG1960" s="27"/>
      <c r="CH1960" s="27"/>
      <c r="CI1960" s="27"/>
      <c r="CJ1960" s="27"/>
      <c r="CK1960" s="27"/>
      <c r="CL1960" s="27"/>
      <c r="CM1960" s="27"/>
      <c r="CN1960" s="27"/>
    </row>
    <row r="1961" spans="1:92" s="29" customFormat="1" ht="50.1" customHeight="1">
      <c r="A1961" s="118" t="s">
        <v>6359</v>
      </c>
      <c r="B1961" s="120" t="s">
        <v>5974</v>
      </c>
      <c r="C1961" s="247" t="s">
        <v>6339</v>
      </c>
      <c r="D1961" s="292" t="s">
        <v>6319</v>
      </c>
      <c r="E1961" s="143" t="s">
        <v>6340</v>
      </c>
      <c r="F1961" s="114" t="s">
        <v>8272</v>
      </c>
      <c r="G1961" s="103" t="s">
        <v>4</v>
      </c>
      <c r="H1961" s="512">
        <v>0</v>
      </c>
      <c r="I1961" s="112">
        <v>590000000</v>
      </c>
      <c r="J1961" s="667" t="s">
        <v>132</v>
      </c>
      <c r="K1961" s="127" t="s">
        <v>422</v>
      </c>
      <c r="L1961" s="110" t="s">
        <v>132</v>
      </c>
      <c r="M1961" s="110" t="s">
        <v>54</v>
      </c>
      <c r="N1961" s="110" t="s">
        <v>6322</v>
      </c>
      <c r="O1961" s="110" t="s">
        <v>1946</v>
      </c>
      <c r="P1961" s="127">
        <v>796</v>
      </c>
      <c r="Q1961" s="540" t="s">
        <v>57</v>
      </c>
      <c r="R1961" s="248">
        <v>4</v>
      </c>
      <c r="S1961" s="248">
        <v>18080</v>
      </c>
      <c r="T1961" s="107">
        <v>0</v>
      </c>
      <c r="U1961" s="107">
        <f>T1961*1.12</f>
        <v>0</v>
      </c>
      <c r="V1961" s="669"/>
      <c r="W1961" s="479">
        <v>2016</v>
      </c>
      <c r="X1961" s="103" t="s">
        <v>8260</v>
      </c>
      <c r="Y1961" s="27"/>
      <c r="Z1961" s="27"/>
      <c r="AA1961" s="27"/>
      <c r="AB1961" s="27"/>
      <c r="AC1961" s="27"/>
      <c r="AD1961" s="27"/>
      <c r="AE1961" s="27"/>
      <c r="AF1961" s="27"/>
      <c r="AG1961" s="27"/>
      <c r="AH1961" s="27"/>
      <c r="AI1961" s="27"/>
      <c r="AJ1961" s="27"/>
      <c r="AK1961" s="27"/>
      <c r="AL1961" s="27"/>
      <c r="AM1961" s="27"/>
      <c r="AN1961" s="27"/>
      <c r="AO1961" s="27"/>
      <c r="AP1961" s="27"/>
      <c r="AQ1961" s="27"/>
      <c r="AR1961" s="27"/>
      <c r="AS1961" s="27"/>
      <c r="AT1961" s="27"/>
      <c r="AU1961" s="27"/>
      <c r="AV1961" s="27"/>
    </row>
    <row r="1962" spans="1:92" s="29" customFormat="1" ht="50.1" customHeight="1">
      <c r="A1962" s="118" t="s">
        <v>8273</v>
      </c>
      <c r="B1962" s="120" t="s">
        <v>5974</v>
      </c>
      <c r="C1962" s="247" t="s">
        <v>6339</v>
      </c>
      <c r="D1962" s="292" t="s">
        <v>6319</v>
      </c>
      <c r="E1962" s="143" t="s">
        <v>6340</v>
      </c>
      <c r="F1962" s="114" t="s">
        <v>8272</v>
      </c>
      <c r="G1962" s="103" t="s">
        <v>62</v>
      </c>
      <c r="H1962" s="512">
        <v>0</v>
      </c>
      <c r="I1962" s="112">
        <v>590000000</v>
      </c>
      <c r="J1962" s="667" t="s">
        <v>132</v>
      </c>
      <c r="K1962" s="127" t="s">
        <v>8258</v>
      </c>
      <c r="L1962" s="110" t="s">
        <v>132</v>
      </c>
      <c r="M1962" s="110" t="s">
        <v>54</v>
      </c>
      <c r="N1962" s="110" t="s">
        <v>6322</v>
      </c>
      <c r="O1962" s="110" t="s">
        <v>1946</v>
      </c>
      <c r="P1962" s="127">
        <v>796</v>
      </c>
      <c r="Q1962" s="540" t="s">
        <v>57</v>
      </c>
      <c r="R1962" s="248">
        <v>8</v>
      </c>
      <c r="S1962" s="248">
        <v>15550</v>
      </c>
      <c r="T1962" s="107">
        <f>R1962*S1962</f>
        <v>124400</v>
      </c>
      <c r="U1962" s="107">
        <f>T1962*1.12</f>
        <v>139328</v>
      </c>
      <c r="V1962" s="669"/>
      <c r="W1962" s="479">
        <v>2016</v>
      </c>
      <c r="X1962" s="103"/>
      <c r="Y1962" s="27"/>
      <c r="Z1962" s="27"/>
      <c r="AA1962" s="27"/>
      <c r="AB1962" s="27"/>
      <c r="AC1962" s="27"/>
      <c r="AD1962" s="27"/>
      <c r="AE1962" s="27"/>
      <c r="AF1962" s="27"/>
      <c r="AG1962" s="27"/>
      <c r="AH1962" s="27"/>
      <c r="AI1962" s="27"/>
      <c r="AJ1962" s="27"/>
      <c r="AK1962" s="27"/>
      <c r="AL1962" s="27"/>
      <c r="AM1962" s="27"/>
      <c r="AN1962" s="27"/>
      <c r="AO1962" s="27"/>
      <c r="AP1962" s="27"/>
      <c r="AQ1962" s="27"/>
      <c r="AR1962" s="27"/>
      <c r="AS1962" s="27"/>
      <c r="AT1962" s="27"/>
      <c r="AU1962" s="27"/>
      <c r="AV1962" s="27"/>
    </row>
    <row r="1963" spans="1:92" s="36" customFormat="1" ht="50.1" customHeight="1">
      <c r="A1963" s="118" t="s">
        <v>6360</v>
      </c>
      <c r="B1963" s="120" t="s">
        <v>5974</v>
      </c>
      <c r="C1963" s="247" t="s">
        <v>6361</v>
      </c>
      <c r="D1963" s="103" t="s">
        <v>6362</v>
      </c>
      <c r="E1963" s="247" t="s">
        <v>6363</v>
      </c>
      <c r="F1963" s="127" t="s">
        <v>6364</v>
      </c>
      <c r="G1963" s="103" t="s">
        <v>4</v>
      </c>
      <c r="H1963" s="128">
        <v>0</v>
      </c>
      <c r="I1963" s="110" t="s">
        <v>13</v>
      </c>
      <c r="J1963" s="110" t="s">
        <v>132</v>
      </c>
      <c r="K1963" s="57" t="s">
        <v>1730</v>
      </c>
      <c r="L1963" s="110" t="s">
        <v>132</v>
      </c>
      <c r="M1963" s="127" t="s">
        <v>54</v>
      </c>
      <c r="N1963" s="127" t="s">
        <v>6365</v>
      </c>
      <c r="O1963" s="110" t="s">
        <v>1946</v>
      </c>
      <c r="P1963" s="127">
        <v>796</v>
      </c>
      <c r="Q1963" s="110" t="s">
        <v>57</v>
      </c>
      <c r="R1963" s="253">
        <v>200</v>
      </c>
      <c r="S1963" s="284">
        <v>498</v>
      </c>
      <c r="T1963" s="107">
        <f t="shared" si="178"/>
        <v>99600</v>
      </c>
      <c r="U1963" s="107">
        <f t="shared" si="179"/>
        <v>111552.00000000001</v>
      </c>
      <c r="V1963" s="57"/>
      <c r="W1963" s="103">
        <v>2016</v>
      </c>
      <c r="X1963" s="293"/>
      <c r="Y1963" s="27"/>
      <c r="Z1963" s="27"/>
      <c r="AA1963" s="27"/>
      <c r="AB1963" s="27"/>
      <c r="AC1963" s="27"/>
      <c r="AD1963" s="27"/>
      <c r="AE1963" s="27"/>
      <c r="AF1963" s="27"/>
      <c r="AG1963" s="27"/>
      <c r="AH1963" s="27"/>
      <c r="AI1963" s="27"/>
      <c r="AJ1963" s="27"/>
      <c r="AK1963" s="27"/>
      <c r="AL1963" s="27"/>
      <c r="AM1963" s="27"/>
      <c r="AN1963" s="27"/>
      <c r="AO1963" s="27"/>
      <c r="AP1963" s="27"/>
      <c r="AQ1963" s="27"/>
      <c r="AR1963" s="27"/>
      <c r="AS1963" s="27"/>
      <c r="AT1963" s="27"/>
      <c r="AU1963" s="27"/>
      <c r="AV1963" s="27"/>
      <c r="AW1963" s="27"/>
      <c r="AX1963" s="27"/>
      <c r="AY1963" s="27"/>
      <c r="AZ1963" s="27"/>
      <c r="BA1963" s="27"/>
      <c r="BB1963" s="27"/>
      <c r="BC1963" s="27"/>
      <c r="BD1963" s="27"/>
      <c r="BE1963" s="27"/>
      <c r="BF1963" s="27"/>
      <c r="BG1963" s="27"/>
      <c r="BH1963" s="27"/>
      <c r="BI1963" s="27"/>
      <c r="BJ1963" s="27"/>
      <c r="BK1963" s="27"/>
      <c r="BL1963" s="27"/>
      <c r="BM1963" s="27"/>
      <c r="BN1963" s="27"/>
      <c r="BO1963" s="27"/>
      <c r="BP1963" s="27"/>
      <c r="BQ1963" s="27"/>
      <c r="BR1963" s="27"/>
      <c r="BS1963" s="27"/>
      <c r="BT1963" s="27"/>
      <c r="BU1963" s="27"/>
      <c r="BV1963" s="27"/>
      <c r="BW1963" s="27"/>
      <c r="BX1963" s="27"/>
      <c r="BY1963" s="27"/>
      <c r="BZ1963" s="27"/>
      <c r="CA1963" s="27"/>
      <c r="CB1963" s="27"/>
      <c r="CC1963" s="27"/>
      <c r="CD1963" s="27"/>
      <c r="CE1963" s="27"/>
      <c r="CF1963" s="27"/>
      <c r="CG1963" s="27"/>
      <c r="CH1963" s="27"/>
      <c r="CI1963" s="27"/>
      <c r="CJ1963" s="27"/>
      <c r="CK1963" s="27"/>
      <c r="CL1963" s="27"/>
      <c r="CM1963" s="27"/>
      <c r="CN1963" s="27"/>
    </row>
    <row r="1964" spans="1:92" s="36" customFormat="1" ht="50.1" customHeight="1">
      <c r="A1964" s="118" t="s">
        <v>6366</v>
      </c>
      <c r="B1964" s="120" t="s">
        <v>5974</v>
      </c>
      <c r="C1964" s="247" t="s">
        <v>6361</v>
      </c>
      <c r="D1964" s="103" t="s">
        <v>6362</v>
      </c>
      <c r="E1964" s="247" t="s">
        <v>6363</v>
      </c>
      <c r="F1964" s="127" t="s">
        <v>6367</v>
      </c>
      <c r="G1964" s="103" t="s">
        <v>4</v>
      </c>
      <c r="H1964" s="128">
        <v>0</v>
      </c>
      <c r="I1964" s="110" t="s">
        <v>13</v>
      </c>
      <c r="J1964" s="110" t="s">
        <v>132</v>
      </c>
      <c r="K1964" s="57" t="s">
        <v>1730</v>
      </c>
      <c r="L1964" s="110" t="s">
        <v>132</v>
      </c>
      <c r="M1964" s="127" t="s">
        <v>54</v>
      </c>
      <c r="N1964" s="127" t="s">
        <v>6365</v>
      </c>
      <c r="O1964" s="110" t="s">
        <v>1946</v>
      </c>
      <c r="P1964" s="127">
        <v>796</v>
      </c>
      <c r="Q1964" s="110" t="s">
        <v>57</v>
      </c>
      <c r="R1964" s="253">
        <v>100</v>
      </c>
      <c r="S1964" s="284">
        <v>533</v>
      </c>
      <c r="T1964" s="107">
        <f t="shared" si="178"/>
        <v>53300</v>
      </c>
      <c r="U1964" s="107">
        <f t="shared" si="179"/>
        <v>59696.000000000007</v>
      </c>
      <c r="V1964" s="57"/>
      <c r="W1964" s="103">
        <v>2016</v>
      </c>
      <c r="X1964" s="293"/>
      <c r="Y1964" s="27"/>
      <c r="Z1964" s="27"/>
      <c r="AA1964" s="27"/>
      <c r="AB1964" s="27"/>
      <c r="AC1964" s="27"/>
      <c r="AD1964" s="27"/>
      <c r="AE1964" s="27"/>
      <c r="AF1964" s="27"/>
      <c r="AG1964" s="27"/>
      <c r="AH1964" s="27"/>
      <c r="AI1964" s="27"/>
      <c r="AJ1964" s="27"/>
      <c r="AK1964" s="27"/>
      <c r="AL1964" s="27"/>
      <c r="AM1964" s="27"/>
      <c r="AN1964" s="27"/>
      <c r="AO1964" s="27"/>
      <c r="AP1964" s="27"/>
      <c r="AQ1964" s="27"/>
      <c r="AR1964" s="27"/>
      <c r="AS1964" s="27"/>
      <c r="AT1964" s="27"/>
      <c r="AU1964" s="27"/>
      <c r="AV1964" s="27"/>
      <c r="AW1964" s="27"/>
      <c r="AX1964" s="27"/>
      <c r="AY1964" s="27"/>
      <c r="AZ1964" s="27"/>
      <c r="BA1964" s="27"/>
      <c r="BB1964" s="27"/>
      <c r="BC1964" s="27"/>
      <c r="BD1964" s="27"/>
      <c r="BE1964" s="27"/>
      <c r="BF1964" s="27"/>
      <c r="BG1964" s="27"/>
      <c r="BH1964" s="27"/>
      <c r="BI1964" s="27"/>
      <c r="BJ1964" s="27"/>
      <c r="BK1964" s="27"/>
      <c r="BL1964" s="27"/>
      <c r="BM1964" s="27"/>
      <c r="BN1964" s="27"/>
      <c r="BO1964" s="27"/>
      <c r="BP1964" s="27"/>
      <c r="BQ1964" s="27"/>
      <c r="BR1964" s="27"/>
      <c r="BS1964" s="27"/>
      <c r="BT1964" s="27"/>
      <c r="BU1964" s="27"/>
      <c r="BV1964" s="27"/>
      <c r="BW1964" s="27"/>
      <c r="BX1964" s="27"/>
      <c r="BY1964" s="27"/>
      <c r="BZ1964" s="27"/>
      <c r="CA1964" s="27"/>
      <c r="CB1964" s="27"/>
      <c r="CC1964" s="27"/>
      <c r="CD1964" s="27"/>
      <c r="CE1964" s="27"/>
      <c r="CF1964" s="27"/>
      <c r="CG1964" s="27"/>
      <c r="CH1964" s="27"/>
      <c r="CI1964" s="27"/>
      <c r="CJ1964" s="27"/>
      <c r="CK1964" s="27"/>
      <c r="CL1964" s="27"/>
      <c r="CM1964" s="27"/>
      <c r="CN1964" s="27"/>
    </row>
    <row r="1965" spans="1:92" s="36" customFormat="1" ht="50.1" customHeight="1">
      <c r="A1965" s="118" t="s">
        <v>6368</v>
      </c>
      <c r="B1965" s="120" t="s">
        <v>5974</v>
      </c>
      <c r="C1965" s="247" t="s">
        <v>6369</v>
      </c>
      <c r="D1965" s="103" t="s">
        <v>6362</v>
      </c>
      <c r="E1965" s="247" t="s">
        <v>6370</v>
      </c>
      <c r="F1965" s="127" t="s">
        <v>6371</v>
      </c>
      <c r="G1965" s="103" t="s">
        <v>4</v>
      </c>
      <c r="H1965" s="128">
        <v>0</v>
      </c>
      <c r="I1965" s="110" t="s">
        <v>13</v>
      </c>
      <c r="J1965" s="110" t="s">
        <v>132</v>
      </c>
      <c r="K1965" s="57" t="s">
        <v>1730</v>
      </c>
      <c r="L1965" s="110" t="s">
        <v>132</v>
      </c>
      <c r="M1965" s="127" t="s">
        <v>54</v>
      </c>
      <c r="N1965" s="127" t="s">
        <v>6365</v>
      </c>
      <c r="O1965" s="110" t="s">
        <v>1946</v>
      </c>
      <c r="P1965" s="127">
        <v>796</v>
      </c>
      <c r="Q1965" s="110" t="s">
        <v>57</v>
      </c>
      <c r="R1965" s="253">
        <v>500</v>
      </c>
      <c r="S1965" s="284">
        <v>289</v>
      </c>
      <c r="T1965" s="107">
        <f t="shared" si="178"/>
        <v>144500</v>
      </c>
      <c r="U1965" s="107">
        <f t="shared" si="179"/>
        <v>161840.00000000003</v>
      </c>
      <c r="V1965" s="57"/>
      <c r="W1965" s="103">
        <v>2016</v>
      </c>
      <c r="X1965" s="293"/>
      <c r="Y1965" s="27"/>
      <c r="Z1965" s="27"/>
      <c r="AA1965" s="27"/>
      <c r="AB1965" s="27"/>
      <c r="AC1965" s="27"/>
      <c r="AD1965" s="27"/>
      <c r="AE1965" s="27"/>
      <c r="AF1965" s="27"/>
      <c r="AG1965" s="27"/>
      <c r="AH1965" s="27"/>
      <c r="AI1965" s="27"/>
      <c r="AJ1965" s="27"/>
      <c r="AK1965" s="27"/>
      <c r="AL1965" s="27"/>
      <c r="AM1965" s="27"/>
      <c r="AN1965" s="27"/>
      <c r="AO1965" s="27"/>
      <c r="AP1965" s="27"/>
      <c r="AQ1965" s="27"/>
      <c r="AR1965" s="27"/>
      <c r="AS1965" s="27"/>
      <c r="AT1965" s="27"/>
      <c r="AU1965" s="27"/>
      <c r="AV1965" s="27"/>
      <c r="AW1965" s="27"/>
      <c r="AX1965" s="27"/>
      <c r="AY1965" s="27"/>
      <c r="AZ1965" s="27"/>
      <c r="BA1965" s="27"/>
      <c r="BB1965" s="27"/>
      <c r="BC1965" s="27"/>
      <c r="BD1965" s="27"/>
      <c r="BE1965" s="27"/>
      <c r="BF1965" s="27"/>
      <c r="BG1965" s="27"/>
      <c r="BH1965" s="27"/>
      <c r="BI1965" s="27"/>
      <c r="BJ1965" s="27"/>
      <c r="BK1965" s="27"/>
      <c r="BL1965" s="27"/>
      <c r="BM1965" s="27"/>
      <c r="BN1965" s="27"/>
      <c r="BO1965" s="27"/>
      <c r="BP1965" s="27"/>
      <c r="BQ1965" s="27"/>
      <c r="BR1965" s="27"/>
      <c r="BS1965" s="27"/>
      <c r="BT1965" s="27"/>
      <c r="BU1965" s="27"/>
      <c r="BV1965" s="27"/>
      <c r="BW1965" s="27"/>
      <c r="BX1965" s="27"/>
      <c r="BY1965" s="27"/>
      <c r="BZ1965" s="27"/>
      <c r="CA1965" s="27"/>
      <c r="CB1965" s="27"/>
      <c r="CC1965" s="27"/>
      <c r="CD1965" s="27"/>
      <c r="CE1965" s="27"/>
      <c r="CF1965" s="27"/>
      <c r="CG1965" s="27"/>
      <c r="CH1965" s="27"/>
      <c r="CI1965" s="27"/>
      <c r="CJ1965" s="27"/>
      <c r="CK1965" s="27"/>
      <c r="CL1965" s="27"/>
      <c r="CM1965" s="27"/>
      <c r="CN1965" s="27"/>
    </row>
    <row r="1966" spans="1:92" s="36" customFormat="1" ht="50.1" customHeight="1">
      <c r="A1966" s="118" t="s">
        <v>6372</v>
      </c>
      <c r="B1966" s="120" t="s">
        <v>5974</v>
      </c>
      <c r="C1966" s="247" t="s">
        <v>6369</v>
      </c>
      <c r="D1966" s="103" t="s">
        <v>6362</v>
      </c>
      <c r="E1966" s="247" t="s">
        <v>6370</v>
      </c>
      <c r="F1966" s="127" t="s">
        <v>6373</v>
      </c>
      <c r="G1966" s="103" t="s">
        <v>4</v>
      </c>
      <c r="H1966" s="128">
        <v>0</v>
      </c>
      <c r="I1966" s="110" t="s">
        <v>13</v>
      </c>
      <c r="J1966" s="110" t="s">
        <v>132</v>
      </c>
      <c r="K1966" s="57" t="s">
        <v>1730</v>
      </c>
      <c r="L1966" s="110" t="s">
        <v>132</v>
      </c>
      <c r="M1966" s="127" t="s">
        <v>54</v>
      </c>
      <c r="N1966" s="127" t="s">
        <v>6365</v>
      </c>
      <c r="O1966" s="110" t="s">
        <v>1946</v>
      </c>
      <c r="P1966" s="127">
        <v>796</v>
      </c>
      <c r="Q1966" s="110" t="s">
        <v>57</v>
      </c>
      <c r="R1966" s="253">
        <v>300</v>
      </c>
      <c r="S1966" s="284">
        <v>289</v>
      </c>
      <c r="T1966" s="107">
        <f t="shared" si="178"/>
        <v>86700</v>
      </c>
      <c r="U1966" s="107">
        <f t="shared" si="179"/>
        <v>97104.000000000015</v>
      </c>
      <c r="V1966" s="57"/>
      <c r="W1966" s="103">
        <v>2016</v>
      </c>
      <c r="X1966" s="293"/>
      <c r="Y1966" s="27"/>
      <c r="Z1966" s="27"/>
      <c r="AA1966" s="27"/>
      <c r="AB1966" s="27"/>
      <c r="AC1966" s="27"/>
      <c r="AD1966" s="27"/>
      <c r="AE1966" s="27"/>
      <c r="AF1966" s="27"/>
      <c r="AG1966" s="27"/>
      <c r="AH1966" s="27"/>
      <c r="AI1966" s="27"/>
      <c r="AJ1966" s="27"/>
      <c r="AK1966" s="27"/>
      <c r="AL1966" s="27"/>
      <c r="AM1966" s="27"/>
      <c r="AN1966" s="27"/>
      <c r="AO1966" s="27"/>
      <c r="AP1966" s="27"/>
      <c r="AQ1966" s="27"/>
      <c r="AR1966" s="27"/>
      <c r="AS1966" s="27"/>
      <c r="AT1966" s="27"/>
      <c r="AU1966" s="27"/>
      <c r="AV1966" s="27"/>
      <c r="AW1966" s="27"/>
      <c r="AX1966" s="27"/>
      <c r="AY1966" s="27"/>
      <c r="AZ1966" s="27"/>
      <c r="BA1966" s="27"/>
      <c r="BB1966" s="27"/>
      <c r="BC1966" s="27"/>
      <c r="BD1966" s="27"/>
      <c r="BE1966" s="27"/>
      <c r="BF1966" s="27"/>
      <c r="BG1966" s="27"/>
      <c r="BH1966" s="27"/>
      <c r="BI1966" s="27"/>
      <c r="BJ1966" s="27"/>
      <c r="BK1966" s="27"/>
      <c r="BL1966" s="27"/>
      <c r="BM1966" s="27"/>
      <c r="BN1966" s="27"/>
      <c r="BO1966" s="27"/>
      <c r="BP1966" s="27"/>
      <c r="BQ1966" s="27"/>
      <c r="BR1966" s="27"/>
      <c r="BS1966" s="27"/>
      <c r="BT1966" s="27"/>
      <c r="BU1966" s="27"/>
      <c r="BV1966" s="27"/>
      <c r="BW1966" s="27"/>
      <c r="BX1966" s="27"/>
      <c r="BY1966" s="27"/>
      <c r="BZ1966" s="27"/>
      <c r="CA1966" s="27"/>
      <c r="CB1966" s="27"/>
      <c r="CC1966" s="27"/>
      <c r="CD1966" s="27"/>
      <c r="CE1966" s="27"/>
      <c r="CF1966" s="27"/>
      <c r="CG1966" s="27"/>
      <c r="CH1966" s="27"/>
      <c r="CI1966" s="27"/>
      <c r="CJ1966" s="27"/>
      <c r="CK1966" s="27"/>
      <c r="CL1966" s="27"/>
      <c r="CM1966" s="27"/>
      <c r="CN1966" s="27"/>
    </row>
    <row r="1967" spans="1:92" s="36" customFormat="1" ht="50.1" customHeight="1">
      <c r="A1967" s="118" t="s">
        <v>6374</v>
      </c>
      <c r="B1967" s="120" t="s">
        <v>5974</v>
      </c>
      <c r="C1967" s="247" t="s">
        <v>6369</v>
      </c>
      <c r="D1967" s="103" t="s">
        <v>6362</v>
      </c>
      <c r="E1967" s="247" t="s">
        <v>6370</v>
      </c>
      <c r="F1967" s="127" t="s">
        <v>6375</v>
      </c>
      <c r="G1967" s="103" t="s">
        <v>4</v>
      </c>
      <c r="H1967" s="128">
        <v>0</v>
      </c>
      <c r="I1967" s="110" t="s">
        <v>13</v>
      </c>
      <c r="J1967" s="110" t="s">
        <v>132</v>
      </c>
      <c r="K1967" s="57" t="s">
        <v>1730</v>
      </c>
      <c r="L1967" s="110" t="s">
        <v>132</v>
      </c>
      <c r="M1967" s="127" t="s">
        <v>54</v>
      </c>
      <c r="N1967" s="127" t="s">
        <v>6365</v>
      </c>
      <c r="O1967" s="110" t="s">
        <v>1946</v>
      </c>
      <c r="P1967" s="127">
        <v>796</v>
      </c>
      <c r="Q1967" s="110" t="s">
        <v>57</v>
      </c>
      <c r="R1967" s="253">
        <v>400</v>
      </c>
      <c r="S1967" s="284">
        <v>278</v>
      </c>
      <c r="T1967" s="107">
        <f t="shared" si="178"/>
        <v>111200</v>
      </c>
      <c r="U1967" s="107">
        <f t="shared" si="179"/>
        <v>124544.00000000001</v>
      </c>
      <c r="V1967" s="57"/>
      <c r="W1967" s="103">
        <v>2016</v>
      </c>
      <c r="X1967" s="293"/>
      <c r="Y1967" s="27"/>
      <c r="Z1967" s="27"/>
      <c r="AA1967" s="27"/>
      <c r="AB1967" s="27"/>
      <c r="AC1967" s="27"/>
      <c r="AD1967" s="27"/>
      <c r="AE1967" s="27"/>
      <c r="AF1967" s="27"/>
      <c r="AG1967" s="27"/>
      <c r="AH1967" s="27"/>
      <c r="AI1967" s="27"/>
      <c r="AJ1967" s="27"/>
      <c r="AK1967" s="27"/>
      <c r="AL1967" s="27"/>
      <c r="AM1967" s="27"/>
      <c r="AN1967" s="27"/>
      <c r="AO1967" s="27"/>
      <c r="AP1967" s="27"/>
      <c r="AQ1967" s="27"/>
      <c r="AR1967" s="27"/>
      <c r="AS1967" s="27"/>
      <c r="AT1967" s="27"/>
      <c r="AU1967" s="27"/>
      <c r="AV1967" s="27"/>
      <c r="AW1967" s="27"/>
      <c r="AX1967" s="27"/>
      <c r="AY1967" s="27"/>
      <c r="AZ1967" s="27"/>
      <c r="BA1967" s="27"/>
      <c r="BB1967" s="27"/>
      <c r="BC1967" s="27"/>
      <c r="BD1967" s="27"/>
      <c r="BE1967" s="27"/>
      <c r="BF1967" s="27"/>
      <c r="BG1967" s="27"/>
      <c r="BH1967" s="27"/>
      <c r="BI1967" s="27"/>
      <c r="BJ1967" s="27"/>
      <c r="BK1967" s="27"/>
      <c r="BL1967" s="27"/>
      <c r="BM1967" s="27"/>
      <c r="BN1967" s="27"/>
      <c r="BO1967" s="27"/>
      <c r="BP1967" s="27"/>
      <c r="BQ1967" s="27"/>
      <c r="BR1967" s="27"/>
      <c r="BS1967" s="27"/>
      <c r="BT1967" s="27"/>
      <c r="BU1967" s="27"/>
      <c r="BV1967" s="27"/>
      <c r="BW1967" s="27"/>
      <c r="BX1967" s="27"/>
      <c r="BY1967" s="27"/>
      <c r="BZ1967" s="27"/>
      <c r="CA1967" s="27"/>
      <c r="CB1967" s="27"/>
      <c r="CC1967" s="27"/>
      <c r="CD1967" s="27"/>
      <c r="CE1967" s="27"/>
      <c r="CF1967" s="27"/>
      <c r="CG1967" s="27"/>
      <c r="CH1967" s="27"/>
      <c r="CI1967" s="27"/>
      <c r="CJ1967" s="27"/>
      <c r="CK1967" s="27"/>
      <c r="CL1967" s="27"/>
      <c r="CM1967" s="27"/>
      <c r="CN1967" s="27"/>
    </row>
    <row r="1968" spans="1:92" s="36" customFormat="1" ht="50.1" customHeight="1">
      <c r="A1968" s="118" t="s">
        <v>6376</v>
      </c>
      <c r="B1968" s="120" t="s">
        <v>5974</v>
      </c>
      <c r="C1968" s="247" t="s">
        <v>6369</v>
      </c>
      <c r="D1968" s="103" t="s">
        <v>6362</v>
      </c>
      <c r="E1968" s="247" t="s">
        <v>6370</v>
      </c>
      <c r="F1968" s="127" t="s">
        <v>6377</v>
      </c>
      <c r="G1968" s="103" t="s">
        <v>4</v>
      </c>
      <c r="H1968" s="128">
        <v>0</v>
      </c>
      <c r="I1968" s="110" t="s">
        <v>13</v>
      </c>
      <c r="J1968" s="110" t="s">
        <v>132</v>
      </c>
      <c r="K1968" s="57" t="s">
        <v>1730</v>
      </c>
      <c r="L1968" s="110" t="s">
        <v>132</v>
      </c>
      <c r="M1968" s="127" t="s">
        <v>54</v>
      </c>
      <c r="N1968" s="127" t="s">
        <v>6365</v>
      </c>
      <c r="O1968" s="110" t="s">
        <v>1946</v>
      </c>
      <c r="P1968" s="127">
        <v>796</v>
      </c>
      <c r="Q1968" s="110" t="s">
        <v>57</v>
      </c>
      <c r="R1968" s="253">
        <v>300</v>
      </c>
      <c r="S1968" s="284">
        <v>278</v>
      </c>
      <c r="T1968" s="107">
        <f t="shared" si="178"/>
        <v>83400</v>
      </c>
      <c r="U1968" s="107">
        <f t="shared" si="179"/>
        <v>93408.000000000015</v>
      </c>
      <c r="V1968" s="57"/>
      <c r="W1968" s="103">
        <v>2016</v>
      </c>
      <c r="X1968" s="293"/>
      <c r="Y1968" s="27"/>
      <c r="Z1968" s="27"/>
      <c r="AA1968" s="27"/>
      <c r="AB1968" s="27"/>
      <c r="AC1968" s="27"/>
      <c r="AD1968" s="27"/>
      <c r="AE1968" s="27"/>
      <c r="AF1968" s="27"/>
      <c r="AG1968" s="27"/>
      <c r="AH1968" s="27"/>
      <c r="AI1968" s="27"/>
      <c r="AJ1968" s="27"/>
      <c r="AK1968" s="27"/>
      <c r="AL1968" s="27"/>
      <c r="AM1968" s="27"/>
      <c r="AN1968" s="27"/>
      <c r="AO1968" s="27"/>
      <c r="AP1968" s="27"/>
      <c r="AQ1968" s="27"/>
      <c r="AR1968" s="27"/>
      <c r="AS1968" s="27"/>
      <c r="AT1968" s="27"/>
      <c r="AU1968" s="27"/>
      <c r="AV1968" s="27"/>
      <c r="AW1968" s="27"/>
      <c r="AX1968" s="27"/>
      <c r="AY1968" s="27"/>
      <c r="AZ1968" s="27"/>
      <c r="BA1968" s="27"/>
      <c r="BB1968" s="27"/>
      <c r="BC1968" s="27"/>
      <c r="BD1968" s="27"/>
      <c r="BE1968" s="27"/>
      <c r="BF1968" s="27"/>
      <c r="BG1968" s="27"/>
      <c r="BH1968" s="27"/>
      <c r="BI1968" s="27"/>
      <c r="BJ1968" s="27"/>
      <c r="BK1968" s="27"/>
      <c r="BL1968" s="27"/>
      <c r="BM1968" s="27"/>
      <c r="BN1968" s="27"/>
      <c r="BO1968" s="27"/>
      <c r="BP1968" s="27"/>
      <c r="BQ1968" s="27"/>
      <c r="BR1968" s="27"/>
      <c r="BS1968" s="27"/>
      <c r="BT1968" s="27"/>
      <c r="BU1968" s="27"/>
      <c r="BV1968" s="27"/>
      <c r="BW1968" s="27"/>
      <c r="BX1968" s="27"/>
      <c r="BY1968" s="27"/>
      <c r="BZ1968" s="27"/>
      <c r="CA1968" s="27"/>
      <c r="CB1968" s="27"/>
      <c r="CC1968" s="27"/>
      <c r="CD1968" s="27"/>
      <c r="CE1968" s="27"/>
      <c r="CF1968" s="27"/>
      <c r="CG1968" s="27"/>
      <c r="CH1968" s="27"/>
      <c r="CI1968" s="27"/>
      <c r="CJ1968" s="27"/>
      <c r="CK1968" s="27"/>
      <c r="CL1968" s="27"/>
      <c r="CM1968" s="27"/>
      <c r="CN1968" s="27"/>
    </row>
    <row r="1969" spans="1:92" s="36" customFormat="1" ht="50.1" customHeight="1">
      <c r="A1969" s="118" t="s">
        <v>6378</v>
      </c>
      <c r="B1969" s="120" t="s">
        <v>5974</v>
      </c>
      <c r="C1969" s="247" t="s">
        <v>6369</v>
      </c>
      <c r="D1969" s="103" t="s">
        <v>6362</v>
      </c>
      <c r="E1969" s="247" t="s">
        <v>6370</v>
      </c>
      <c r="F1969" s="127" t="s">
        <v>6379</v>
      </c>
      <c r="G1969" s="103" t="s">
        <v>4</v>
      </c>
      <c r="H1969" s="128">
        <v>0</v>
      </c>
      <c r="I1969" s="110" t="s">
        <v>13</v>
      </c>
      <c r="J1969" s="110" t="s">
        <v>132</v>
      </c>
      <c r="K1969" s="57" t="s">
        <v>1730</v>
      </c>
      <c r="L1969" s="110" t="s">
        <v>132</v>
      </c>
      <c r="M1969" s="127" t="s">
        <v>54</v>
      </c>
      <c r="N1969" s="127" t="s">
        <v>6365</v>
      </c>
      <c r="O1969" s="110" t="s">
        <v>1946</v>
      </c>
      <c r="P1969" s="127">
        <v>796</v>
      </c>
      <c r="Q1969" s="110" t="s">
        <v>57</v>
      </c>
      <c r="R1969" s="253">
        <v>300</v>
      </c>
      <c r="S1969" s="284">
        <v>246</v>
      </c>
      <c r="T1969" s="107">
        <f t="shared" si="178"/>
        <v>73800</v>
      </c>
      <c r="U1969" s="107">
        <f t="shared" si="179"/>
        <v>82656.000000000015</v>
      </c>
      <c r="V1969" s="57"/>
      <c r="W1969" s="103">
        <v>2016</v>
      </c>
      <c r="X1969" s="293"/>
      <c r="Y1969" s="27"/>
      <c r="Z1969" s="27"/>
      <c r="AA1969" s="27"/>
      <c r="AB1969" s="27"/>
      <c r="AC1969" s="27"/>
      <c r="AD1969" s="27"/>
      <c r="AE1969" s="27"/>
      <c r="AF1969" s="27"/>
      <c r="AG1969" s="27"/>
      <c r="AH1969" s="27"/>
      <c r="AI1969" s="27"/>
      <c r="AJ1969" s="27"/>
      <c r="AK1969" s="27"/>
      <c r="AL1969" s="27"/>
      <c r="AM1969" s="27"/>
      <c r="AN1969" s="27"/>
      <c r="AO1969" s="27"/>
      <c r="AP1969" s="27"/>
      <c r="AQ1969" s="27"/>
      <c r="AR1969" s="27"/>
      <c r="AS1969" s="27"/>
      <c r="AT1969" s="27"/>
      <c r="AU1969" s="27"/>
      <c r="AV1969" s="27"/>
      <c r="AW1969" s="27"/>
      <c r="AX1969" s="27"/>
      <c r="AY1969" s="27"/>
      <c r="AZ1969" s="27"/>
      <c r="BA1969" s="27"/>
      <c r="BB1969" s="27"/>
      <c r="BC1969" s="27"/>
      <c r="BD1969" s="27"/>
      <c r="BE1969" s="27"/>
      <c r="BF1969" s="27"/>
      <c r="BG1969" s="27"/>
      <c r="BH1969" s="27"/>
      <c r="BI1969" s="27"/>
      <c r="BJ1969" s="27"/>
      <c r="BK1969" s="27"/>
      <c r="BL1969" s="27"/>
      <c r="BM1969" s="27"/>
      <c r="BN1969" s="27"/>
      <c r="BO1969" s="27"/>
      <c r="BP1969" s="27"/>
      <c r="BQ1969" s="27"/>
      <c r="BR1969" s="27"/>
      <c r="BS1969" s="27"/>
      <c r="BT1969" s="27"/>
      <c r="BU1969" s="27"/>
      <c r="BV1969" s="27"/>
      <c r="BW1969" s="27"/>
      <c r="BX1969" s="27"/>
      <c r="BY1969" s="27"/>
      <c r="BZ1969" s="27"/>
      <c r="CA1969" s="27"/>
      <c r="CB1969" s="27"/>
      <c r="CC1969" s="27"/>
      <c r="CD1969" s="27"/>
      <c r="CE1969" s="27"/>
      <c r="CF1969" s="27"/>
      <c r="CG1969" s="27"/>
      <c r="CH1969" s="27"/>
      <c r="CI1969" s="27"/>
      <c r="CJ1969" s="27"/>
      <c r="CK1969" s="27"/>
      <c r="CL1969" s="27"/>
      <c r="CM1969" s="27"/>
      <c r="CN1969" s="27"/>
    </row>
    <row r="1970" spans="1:92" s="36" customFormat="1" ht="50.1" customHeight="1">
      <c r="A1970" s="118" t="s">
        <v>6380</v>
      </c>
      <c r="B1970" s="120" t="s">
        <v>5974</v>
      </c>
      <c r="C1970" s="247" t="s">
        <v>6369</v>
      </c>
      <c r="D1970" s="103" t="s">
        <v>6362</v>
      </c>
      <c r="E1970" s="247" t="s">
        <v>6370</v>
      </c>
      <c r="F1970" s="127" t="s">
        <v>6381</v>
      </c>
      <c r="G1970" s="103" t="s">
        <v>4</v>
      </c>
      <c r="H1970" s="128">
        <v>0</v>
      </c>
      <c r="I1970" s="110" t="s">
        <v>13</v>
      </c>
      <c r="J1970" s="110" t="s">
        <v>132</v>
      </c>
      <c r="K1970" s="57" t="s">
        <v>1730</v>
      </c>
      <c r="L1970" s="110" t="s">
        <v>132</v>
      </c>
      <c r="M1970" s="127" t="s">
        <v>54</v>
      </c>
      <c r="N1970" s="127" t="s">
        <v>6365</v>
      </c>
      <c r="O1970" s="110" t="s">
        <v>1946</v>
      </c>
      <c r="P1970" s="127">
        <v>796</v>
      </c>
      <c r="Q1970" s="110" t="s">
        <v>57</v>
      </c>
      <c r="R1970" s="128">
        <v>200</v>
      </c>
      <c r="S1970" s="284">
        <v>246</v>
      </c>
      <c r="T1970" s="107">
        <f t="shared" si="178"/>
        <v>49200</v>
      </c>
      <c r="U1970" s="107">
        <f t="shared" si="179"/>
        <v>55104.000000000007</v>
      </c>
      <c r="V1970" s="57"/>
      <c r="W1970" s="103">
        <v>2016</v>
      </c>
      <c r="X1970" s="293"/>
      <c r="Y1970" s="27"/>
      <c r="Z1970" s="27"/>
      <c r="AA1970" s="27"/>
      <c r="AB1970" s="27"/>
      <c r="AC1970" s="27"/>
      <c r="AD1970" s="27"/>
      <c r="AE1970" s="27"/>
      <c r="AF1970" s="27"/>
      <c r="AG1970" s="27"/>
      <c r="AH1970" s="27"/>
      <c r="AI1970" s="27"/>
      <c r="AJ1970" s="27"/>
      <c r="AK1970" s="27"/>
      <c r="AL1970" s="27"/>
      <c r="AM1970" s="27"/>
      <c r="AN1970" s="27"/>
      <c r="AO1970" s="27"/>
      <c r="AP1970" s="27"/>
      <c r="AQ1970" s="27"/>
      <c r="AR1970" s="27"/>
      <c r="AS1970" s="27"/>
      <c r="AT1970" s="27"/>
      <c r="AU1970" s="27"/>
      <c r="AV1970" s="27"/>
      <c r="AW1970" s="27"/>
      <c r="AX1970" s="27"/>
      <c r="AY1970" s="27"/>
      <c r="AZ1970" s="27"/>
      <c r="BA1970" s="27"/>
      <c r="BB1970" s="27"/>
      <c r="BC1970" s="27"/>
      <c r="BD1970" s="27"/>
      <c r="BE1970" s="27"/>
      <c r="BF1970" s="27"/>
      <c r="BG1970" s="27"/>
      <c r="BH1970" s="27"/>
      <c r="BI1970" s="27"/>
      <c r="BJ1970" s="27"/>
      <c r="BK1970" s="27"/>
      <c r="BL1970" s="27"/>
      <c r="BM1970" s="27"/>
      <c r="BN1970" s="27"/>
      <c r="BO1970" s="27"/>
      <c r="BP1970" s="27"/>
      <c r="BQ1970" s="27"/>
      <c r="BR1970" s="27"/>
      <c r="BS1970" s="27"/>
      <c r="BT1970" s="27"/>
      <c r="BU1970" s="27"/>
      <c r="BV1970" s="27"/>
      <c r="BW1970" s="27"/>
      <c r="BX1970" s="27"/>
      <c r="BY1970" s="27"/>
      <c r="BZ1970" s="27"/>
      <c r="CA1970" s="27"/>
      <c r="CB1970" s="27"/>
      <c r="CC1970" s="27"/>
      <c r="CD1970" s="27"/>
      <c r="CE1970" s="27"/>
      <c r="CF1970" s="27"/>
      <c r="CG1970" s="27"/>
      <c r="CH1970" s="27"/>
      <c r="CI1970" s="27"/>
      <c r="CJ1970" s="27"/>
      <c r="CK1970" s="27"/>
      <c r="CL1970" s="27"/>
      <c r="CM1970" s="27"/>
      <c r="CN1970" s="27"/>
    </row>
    <row r="1971" spans="1:92" s="36" customFormat="1" ht="50.1" customHeight="1">
      <c r="A1971" s="118" t="s">
        <v>6382</v>
      </c>
      <c r="B1971" s="120" t="s">
        <v>5974</v>
      </c>
      <c r="C1971" s="247" t="s">
        <v>6369</v>
      </c>
      <c r="D1971" s="103" t="s">
        <v>6362</v>
      </c>
      <c r="E1971" s="247" t="s">
        <v>6370</v>
      </c>
      <c r="F1971" s="127" t="s">
        <v>6383</v>
      </c>
      <c r="G1971" s="103" t="s">
        <v>4</v>
      </c>
      <c r="H1971" s="128">
        <v>0</v>
      </c>
      <c r="I1971" s="110" t="s">
        <v>13</v>
      </c>
      <c r="J1971" s="110" t="s">
        <v>132</v>
      </c>
      <c r="K1971" s="57" t="s">
        <v>1730</v>
      </c>
      <c r="L1971" s="110" t="s">
        <v>132</v>
      </c>
      <c r="M1971" s="127" t="s">
        <v>54</v>
      </c>
      <c r="N1971" s="127" t="s">
        <v>6365</v>
      </c>
      <c r="O1971" s="110" t="s">
        <v>1946</v>
      </c>
      <c r="P1971" s="127">
        <v>796</v>
      </c>
      <c r="Q1971" s="110" t="s">
        <v>57</v>
      </c>
      <c r="R1971" s="128">
        <v>300</v>
      </c>
      <c r="S1971" s="198">
        <v>236</v>
      </c>
      <c r="T1971" s="107">
        <f t="shared" si="178"/>
        <v>70800</v>
      </c>
      <c r="U1971" s="107">
        <f t="shared" si="179"/>
        <v>79296.000000000015</v>
      </c>
      <c r="V1971" s="57"/>
      <c r="W1971" s="103">
        <v>2016</v>
      </c>
      <c r="X1971" s="293"/>
      <c r="Y1971" s="27"/>
      <c r="Z1971" s="27"/>
      <c r="AA1971" s="27"/>
      <c r="AB1971" s="27"/>
      <c r="AC1971" s="27"/>
      <c r="AD1971" s="27"/>
      <c r="AE1971" s="27"/>
      <c r="AF1971" s="27"/>
      <c r="AG1971" s="27"/>
      <c r="AH1971" s="27"/>
      <c r="AI1971" s="27"/>
      <c r="AJ1971" s="27"/>
      <c r="AK1971" s="27"/>
      <c r="AL1971" s="27"/>
      <c r="AM1971" s="27"/>
      <c r="AN1971" s="27"/>
      <c r="AO1971" s="27"/>
      <c r="AP1971" s="27"/>
      <c r="AQ1971" s="27"/>
      <c r="AR1971" s="27"/>
      <c r="AS1971" s="27"/>
      <c r="AT1971" s="27"/>
      <c r="AU1971" s="27"/>
      <c r="AV1971" s="27"/>
      <c r="AW1971" s="27"/>
      <c r="AX1971" s="27"/>
      <c r="AY1971" s="27"/>
      <c r="AZ1971" s="27"/>
      <c r="BA1971" s="27"/>
      <c r="BB1971" s="27"/>
      <c r="BC1971" s="27"/>
      <c r="BD1971" s="27"/>
      <c r="BE1971" s="27"/>
      <c r="BF1971" s="27"/>
      <c r="BG1971" s="27"/>
      <c r="BH1971" s="27"/>
      <c r="BI1971" s="27"/>
      <c r="BJ1971" s="27"/>
      <c r="BK1971" s="27"/>
      <c r="BL1971" s="27"/>
      <c r="BM1971" s="27"/>
      <c r="BN1971" s="27"/>
      <c r="BO1971" s="27"/>
      <c r="BP1971" s="27"/>
      <c r="BQ1971" s="27"/>
      <c r="BR1971" s="27"/>
      <c r="BS1971" s="27"/>
      <c r="BT1971" s="27"/>
      <c r="BU1971" s="27"/>
      <c r="BV1971" s="27"/>
      <c r="BW1971" s="27"/>
      <c r="BX1971" s="27"/>
      <c r="BY1971" s="27"/>
      <c r="BZ1971" s="27"/>
      <c r="CA1971" s="27"/>
      <c r="CB1971" s="27"/>
      <c r="CC1971" s="27"/>
      <c r="CD1971" s="27"/>
      <c r="CE1971" s="27"/>
      <c r="CF1971" s="27"/>
      <c r="CG1971" s="27"/>
      <c r="CH1971" s="27"/>
      <c r="CI1971" s="27"/>
      <c r="CJ1971" s="27"/>
      <c r="CK1971" s="27"/>
      <c r="CL1971" s="27"/>
      <c r="CM1971" s="27"/>
      <c r="CN1971" s="27"/>
    </row>
    <row r="1972" spans="1:92" s="36" customFormat="1" ht="50.1" customHeight="1">
      <c r="A1972" s="118" t="s">
        <v>6384</v>
      </c>
      <c r="B1972" s="120" t="s">
        <v>5974</v>
      </c>
      <c r="C1972" s="247" t="s">
        <v>6369</v>
      </c>
      <c r="D1972" s="103" t="s">
        <v>6362</v>
      </c>
      <c r="E1972" s="247" t="s">
        <v>6370</v>
      </c>
      <c r="F1972" s="127" t="s">
        <v>6385</v>
      </c>
      <c r="G1972" s="103" t="s">
        <v>4</v>
      </c>
      <c r="H1972" s="128">
        <v>0</v>
      </c>
      <c r="I1972" s="110" t="s">
        <v>13</v>
      </c>
      <c r="J1972" s="110" t="s">
        <v>132</v>
      </c>
      <c r="K1972" s="57" t="s">
        <v>1730</v>
      </c>
      <c r="L1972" s="110" t="s">
        <v>132</v>
      </c>
      <c r="M1972" s="127" t="s">
        <v>54</v>
      </c>
      <c r="N1972" s="127" t="s">
        <v>6365</v>
      </c>
      <c r="O1972" s="110" t="s">
        <v>1946</v>
      </c>
      <c r="P1972" s="127">
        <v>796</v>
      </c>
      <c r="Q1972" s="110" t="s">
        <v>57</v>
      </c>
      <c r="R1972" s="128">
        <v>200</v>
      </c>
      <c r="S1972" s="198">
        <v>236</v>
      </c>
      <c r="T1972" s="107">
        <f t="shared" si="178"/>
        <v>47200</v>
      </c>
      <c r="U1972" s="107">
        <f t="shared" si="179"/>
        <v>52864.000000000007</v>
      </c>
      <c r="V1972" s="57"/>
      <c r="W1972" s="103">
        <v>2016</v>
      </c>
      <c r="X1972" s="293"/>
      <c r="Y1972" s="27"/>
      <c r="Z1972" s="27"/>
      <c r="AA1972" s="27"/>
      <c r="AB1972" s="27"/>
      <c r="AC1972" s="27"/>
      <c r="AD1972" s="27"/>
      <c r="AE1972" s="27"/>
      <c r="AF1972" s="27"/>
      <c r="AG1972" s="27"/>
      <c r="AH1972" s="27"/>
      <c r="AI1972" s="27"/>
      <c r="AJ1972" s="27"/>
      <c r="AK1972" s="27"/>
      <c r="AL1972" s="27"/>
      <c r="AM1972" s="27"/>
      <c r="AN1972" s="27"/>
      <c r="AO1972" s="27"/>
      <c r="AP1972" s="27"/>
      <c r="AQ1972" s="27"/>
      <c r="AR1972" s="27"/>
      <c r="AS1972" s="27"/>
      <c r="AT1972" s="27"/>
      <c r="AU1972" s="27"/>
      <c r="AV1972" s="27"/>
      <c r="AW1972" s="27"/>
      <c r="AX1972" s="27"/>
      <c r="AY1972" s="27"/>
      <c r="AZ1972" s="27"/>
      <c r="BA1972" s="27"/>
      <c r="BB1972" s="27"/>
      <c r="BC1972" s="27"/>
      <c r="BD1972" s="27"/>
      <c r="BE1972" s="27"/>
      <c r="BF1972" s="27"/>
      <c r="BG1972" s="27"/>
      <c r="BH1972" s="27"/>
      <c r="BI1972" s="27"/>
      <c r="BJ1972" s="27"/>
      <c r="BK1972" s="27"/>
      <c r="BL1972" s="27"/>
      <c r="BM1972" s="27"/>
      <c r="BN1972" s="27"/>
      <c r="BO1972" s="27"/>
      <c r="BP1972" s="27"/>
      <c r="BQ1972" s="27"/>
      <c r="BR1972" s="27"/>
      <c r="BS1972" s="27"/>
      <c r="BT1972" s="27"/>
      <c r="BU1972" s="27"/>
      <c r="BV1972" s="27"/>
      <c r="BW1972" s="27"/>
      <c r="BX1972" s="27"/>
      <c r="BY1972" s="27"/>
      <c r="BZ1972" s="27"/>
      <c r="CA1972" s="27"/>
      <c r="CB1972" s="27"/>
      <c r="CC1972" s="27"/>
      <c r="CD1972" s="27"/>
      <c r="CE1972" s="27"/>
      <c r="CF1972" s="27"/>
      <c r="CG1972" s="27"/>
      <c r="CH1972" s="27"/>
      <c r="CI1972" s="27"/>
      <c r="CJ1972" s="27"/>
      <c r="CK1972" s="27"/>
      <c r="CL1972" s="27"/>
      <c r="CM1972" s="27"/>
      <c r="CN1972" s="27"/>
    </row>
    <row r="1973" spans="1:92" s="36" customFormat="1" ht="50.1" customHeight="1">
      <c r="A1973" s="118" t="s">
        <v>6386</v>
      </c>
      <c r="B1973" s="120" t="s">
        <v>5974</v>
      </c>
      <c r="C1973" s="247" t="s">
        <v>6387</v>
      </c>
      <c r="D1973" s="104" t="s">
        <v>6388</v>
      </c>
      <c r="E1973" s="143" t="s">
        <v>6389</v>
      </c>
      <c r="F1973" s="127" t="s">
        <v>6390</v>
      </c>
      <c r="G1973" s="127" t="s">
        <v>4</v>
      </c>
      <c r="H1973" s="128">
        <v>0</v>
      </c>
      <c r="I1973" s="118">
        <v>590000000</v>
      </c>
      <c r="J1973" s="127" t="s">
        <v>5</v>
      </c>
      <c r="K1973" s="57" t="s">
        <v>133</v>
      </c>
      <c r="L1973" s="103" t="s">
        <v>2688</v>
      </c>
      <c r="M1973" s="127" t="s">
        <v>54</v>
      </c>
      <c r="N1973" s="127" t="s">
        <v>6365</v>
      </c>
      <c r="O1973" s="130" t="s">
        <v>1946</v>
      </c>
      <c r="P1973" s="118">
        <v>796</v>
      </c>
      <c r="Q1973" s="118" t="s">
        <v>57</v>
      </c>
      <c r="R1973" s="139">
        <v>15</v>
      </c>
      <c r="S1973" s="379">
        <v>144.5</v>
      </c>
      <c r="T1973" s="107">
        <f t="shared" si="178"/>
        <v>2167.5</v>
      </c>
      <c r="U1973" s="107">
        <f t="shared" si="179"/>
        <v>2427.6000000000004</v>
      </c>
      <c r="V1973" s="132"/>
      <c r="W1973" s="103">
        <v>2016</v>
      </c>
      <c r="X1973" s="395"/>
      <c r="Y1973" s="23"/>
      <c r="Z1973" s="23"/>
      <c r="AA1973" s="23"/>
      <c r="AB1973" s="23"/>
      <c r="AC1973" s="23"/>
      <c r="AD1973" s="23"/>
      <c r="AE1973" s="23"/>
      <c r="AF1973" s="23"/>
      <c r="AG1973" s="23"/>
      <c r="AH1973" s="23"/>
      <c r="AI1973" s="23"/>
      <c r="AJ1973" s="23"/>
      <c r="AK1973" s="23"/>
      <c r="AL1973" s="23"/>
      <c r="AM1973" s="23"/>
      <c r="AN1973" s="23"/>
      <c r="AO1973" s="23"/>
      <c r="AP1973" s="23"/>
      <c r="AQ1973" s="23"/>
      <c r="AR1973" s="24"/>
      <c r="AS1973" s="24"/>
      <c r="AT1973" s="24"/>
      <c r="AU1973" s="24"/>
      <c r="AV1973" s="24"/>
      <c r="AW1973" s="24"/>
      <c r="AX1973" s="24"/>
      <c r="AY1973" s="24"/>
      <c r="AZ1973" s="24"/>
      <c r="BA1973" s="24"/>
      <c r="BB1973" s="24"/>
      <c r="BC1973" s="24"/>
      <c r="BD1973" s="24"/>
      <c r="BE1973" s="24"/>
      <c r="BF1973" s="24"/>
      <c r="BG1973" s="24"/>
      <c r="BH1973" s="24"/>
      <c r="BI1973" s="24"/>
      <c r="BJ1973" s="24"/>
      <c r="BK1973" s="24"/>
      <c r="BL1973" s="24"/>
      <c r="BM1973" s="24"/>
      <c r="BN1973" s="24"/>
      <c r="BO1973" s="24"/>
      <c r="BP1973" s="24"/>
      <c r="BQ1973" s="24"/>
      <c r="BR1973" s="24"/>
      <c r="BS1973" s="24"/>
      <c r="BT1973" s="24"/>
      <c r="BU1973" s="24"/>
      <c r="BV1973" s="24"/>
      <c r="BW1973" s="24"/>
      <c r="BX1973" s="24"/>
      <c r="BY1973" s="24"/>
      <c r="BZ1973" s="24"/>
      <c r="CA1973" s="24"/>
      <c r="CB1973" s="24"/>
      <c r="CC1973" s="24"/>
      <c r="CD1973" s="24"/>
      <c r="CE1973" s="24"/>
      <c r="CF1973" s="24"/>
      <c r="CG1973" s="24"/>
      <c r="CH1973" s="24"/>
      <c r="CI1973" s="24"/>
      <c r="CJ1973" s="32"/>
      <c r="CK1973" s="32"/>
      <c r="CL1973" s="32"/>
      <c r="CM1973" s="32"/>
      <c r="CN1973" s="32"/>
    </row>
    <row r="1974" spans="1:92" s="29" customFormat="1" ht="50.1" customHeight="1">
      <c r="A1974" s="118" t="s">
        <v>6391</v>
      </c>
      <c r="B1974" s="120" t="s">
        <v>5974</v>
      </c>
      <c r="C1974" s="381" t="s">
        <v>6392</v>
      </c>
      <c r="D1974" s="372" t="s">
        <v>6388</v>
      </c>
      <c r="E1974" s="378" t="s">
        <v>6393</v>
      </c>
      <c r="F1974" s="386" t="s">
        <v>6394</v>
      </c>
      <c r="G1974" s="127" t="s">
        <v>4</v>
      </c>
      <c r="H1974" s="128">
        <v>0</v>
      </c>
      <c r="I1974" s="118">
        <v>590000000</v>
      </c>
      <c r="J1974" s="127" t="s">
        <v>5</v>
      </c>
      <c r="K1974" s="57" t="s">
        <v>133</v>
      </c>
      <c r="L1974" s="103" t="s">
        <v>2688</v>
      </c>
      <c r="M1974" s="127" t="s">
        <v>54</v>
      </c>
      <c r="N1974" s="127" t="s">
        <v>6365</v>
      </c>
      <c r="O1974" s="130" t="s">
        <v>1946</v>
      </c>
      <c r="P1974" s="118">
        <v>796</v>
      </c>
      <c r="Q1974" s="118" t="s">
        <v>57</v>
      </c>
      <c r="R1974" s="139">
        <v>20</v>
      </c>
      <c r="S1974" s="379">
        <v>240</v>
      </c>
      <c r="T1974" s="107">
        <f t="shared" si="178"/>
        <v>4800</v>
      </c>
      <c r="U1974" s="107">
        <f t="shared" si="179"/>
        <v>5376.0000000000009</v>
      </c>
      <c r="V1974" s="132"/>
      <c r="W1974" s="103">
        <v>2016</v>
      </c>
      <c r="X1974" s="395"/>
      <c r="Y1974" s="23"/>
      <c r="Z1974" s="23"/>
      <c r="AA1974" s="23"/>
      <c r="AB1974" s="23"/>
      <c r="AC1974" s="23"/>
      <c r="AD1974" s="23"/>
      <c r="AE1974" s="23"/>
      <c r="AF1974" s="23"/>
      <c r="AG1974" s="23"/>
      <c r="AH1974" s="23"/>
      <c r="AI1974" s="23"/>
      <c r="AJ1974" s="23"/>
      <c r="AK1974" s="23"/>
      <c r="AL1974" s="23"/>
      <c r="AM1974" s="23"/>
      <c r="AN1974" s="23"/>
      <c r="AO1974" s="23"/>
      <c r="AP1974" s="23"/>
      <c r="AQ1974" s="23"/>
      <c r="AR1974" s="24"/>
      <c r="AS1974" s="24"/>
      <c r="AT1974" s="24"/>
      <c r="AU1974" s="24"/>
      <c r="AV1974" s="24"/>
      <c r="AW1974" s="24"/>
      <c r="AX1974" s="24"/>
      <c r="AY1974" s="24"/>
      <c r="AZ1974" s="24"/>
      <c r="BA1974" s="24"/>
      <c r="BB1974" s="24"/>
      <c r="BC1974" s="24"/>
      <c r="BD1974" s="24"/>
      <c r="BE1974" s="24"/>
      <c r="BF1974" s="24"/>
      <c r="BG1974" s="24"/>
      <c r="BH1974" s="24"/>
      <c r="BI1974" s="24"/>
      <c r="BJ1974" s="24"/>
      <c r="BK1974" s="24"/>
      <c r="BL1974" s="24"/>
      <c r="BM1974" s="24"/>
      <c r="BN1974" s="24"/>
      <c r="BO1974" s="24"/>
      <c r="BP1974" s="24"/>
      <c r="BQ1974" s="24"/>
      <c r="BR1974" s="24"/>
      <c r="BS1974" s="24"/>
      <c r="BT1974" s="24"/>
      <c r="BU1974" s="24"/>
      <c r="BV1974" s="24"/>
      <c r="BW1974" s="24"/>
      <c r="BX1974" s="24"/>
      <c r="BY1974" s="24"/>
      <c r="BZ1974" s="24"/>
      <c r="CA1974" s="24"/>
      <c r="CB1974" s="24"/>
      <c r="CC1974" s="24"/>
      <c r="CD1974" s="24"/>
      <c r="CE1974" s="24"/>
      <c r="CF1974" s="24"/>
      <c r="CG1974" s="24"/>
      <c r="CH1974" s="24"/>
      <c r="CI1974" s="24"/>
      <c r="CJ1974" s="32"/>
      <c r="CK1974" s="32"/>
      <c r="CL1974" s="32"/>
      <c r="CM1974" s="32"/>
      <c r="CN1974" s="32"/>
    </row>
    <row r="1975" spans="1:92" s="24" customFormat="1" ht="50.1" customHeight="1">
      <c r="A1975" s="118" t="s">
        <v>6395</v>
      </c>
      <c r="B1975" s="120" t="s">
        <v>5974</v>
      </c>
      <c r="C1975" s="247" t="s">
        <v>6396</v>
      </c>
      <c r="D1975" s="104" t="s">
        <v>6388</v>
      </c>
      <c r="E1975" s="143" t="s">
        <v>6397</v>
      </c>
      <c r="F1975" s="127" t="s">
        <v>6398</v>
      </c>
      <c r="G1975" s="127" t="s">
        <v>4</v>
      </c>
      <c r="H1975" s="139">
        <v>0</v>
      </c>
      <c r="I1975" s="118">
        <v>590000000</v>
      </c>
      <c r="J1975" s="127" t="s">
        <v>5</v>
      </c>
      <c r="K1975" s="57" t="s">
        <v>133</v>
      </c>
      <c r="L1975" s="103" t="s">
        <v>2688</v>
      </c>
      <c r="M1975" s="127" t="s">
        <v>54</v>
      </c>
      <c r="N1975" s="127" t="s">
        <v>6365</v>
      </c>
      <c r="O1975" s="130" t="s">
        <v>1946</v>
      </c>
      <c r="P1975" s="118">
        <v>796</v>
      </c>
      <c r="Q1975" s="118" t="s">
        <v>57</v>
      </c>
      <c r="R1975" s="139">
        <v>20</v>
      </c>
      <c r="S1975" s="106">
        <v>193</v>
      </c>
      <c r="T1975" s="107">
        <f t="shared" si="178"/>
        <v>3860</v>
      </c>
      <c r="U1975" s="107">
        <f t="shared" si="179"/>
        <v>4323.2000000000007</v>
      </c>
      <c r="V1975" s="103"/>
      <c r="W1975" s="103">
        <v>2016</v>
      </c>
      <c r="X1975" s="293"/>
      <c r="Y1975" s="23"/>
      <c r="Z1975" s="23"/>
      <c r="AA1975" s="23"/>
      <c r="AB1975" s="23"/>
      <c r="AC1975" s="23"/>
      <c r="AD1975" s="23"/>
      <c r="AE1975" s="23"/>
      <c r="AF1975" s="23"/>
      <c r="AG1975" s="23"/>
      <c r="AH1975" s="23"/>
      <c r="AI1975" s="23"/>
      <c r="AJ1975" s="23"/>
      <c r="AK1975" s="23"/>
      <c r="AL1975" s="23"/>
      <c r="AM1975" s="23"/>
      <c r="AN1975" s="23"/>
      <c r="AO1975" s="23"/>
      <c r="AP1975" s="23"/>
      <c r="AQ1975" s="23"/>
      <c r="AR1975" s="31"/>
      <c r="AS1975" s="31"/>
      <c r="AT1975" s="31"/>
      <c r="AU1975" s="31"/>
      <c r="AV1975" s="31"/>
      <c r="AW1975" s="31"/>
      <c r="AX1975" s="31"/>
      <c r="AY1975" s="31"/>
      <c r="AZ1975" s="31"/>
      <c r="BA1975" s="31"/>
      <c r="BB1975" s="31"/>
      <c r="BC1975" s="31"/>
      <c r="BD1975" s="31"/>
      <c r="BE1975" s="31"/>
      <c r="BF1975" s="31"/>
      <c r="BG1975" s="31"/>
      <c r="BH1975" s="31"/>
      <c r="BI1975" s="31"/>
      <c r="BJ1975" s="31"/>
      <c r="BK1975" s="31"/>
      <c r="BL1975" s="31"/>
      <c r="BM1975" s="31"/>
      <c r="BN1975" s="31"/>
      <c r="BO1975" s="31"/>
      <c r="BP1975" s="31"/>
      <c r="BQ1975" s="31"/>
      <c r="BR1975" s="31"/>
      <c r="BS1975" s="31"/>
      <c r="BT1975" s="31"/>
      <c r="BU1975" s="31"/>
      <c r="BV1975" s="31"/>
      <c r="BW1975" s="31"/>
      <c r="BX1975" s="31"/>
      <c r="BY1975" s="31"/>
      <c r="BZ1975" s="31"/>
      <c r="CA1975" s="31"/>
      <c r="CB1975" s="31"/>
      <c r="CC1975" s="31"/>
      <c r="CD1975" s="31"/>
      <c r="CE1975" s="31"/>
      <c r="CF1975" s="31"/>
      <c r="CG1975" s="31"/>
      <c r="CH1975" s="31"/>
      <c r="CI1975" s="31"/>
      <c r="CJ1975" s="32"/>
      <c r="CK1975" s="32"/>
      <c r="CL1975" s="32"/>
      <c r="CM1975" s="32"/>
      <c r="CN1975" s="32"/>
    </row>
    <row r="1976" spans="1:92" s="24" customFormat="1" ht="50.1" customHeight="1">
      <c r="A1976" s="118" t="s">
        <v>6399</v>
      </c>
      <c r="B1976" s="396" t="s">
        <v>5974</v>
      </c>
      <c r="C1976" s="247" t="s">
        <v>6400</v>
      </c>
      <c r="D1976" s="104" t="s">
        <v>6388</v>
      </c>
      <c r="E1976" s="247" t="s">
        <v>6401</v>
      </c>
      <c r="F1976" s="397" t="s">
        <v>6402</v>
      </c>
      <c r="G1976" s="127" t="s">
        <v>4</v>
      </c>
      <c r="H1976" s="139">
        <v>0</v>
      </c>
      <c r="I1976" s="118">
        <v>590000000</v>
      </c>
      <c r="J1976" s="110" t="s">
        <v>132</v>
      </c>
      <c r="K1976" s="57" t="s">
        <v>133</v>
      </c>
      <c r="L1976" s="103" t="s">
        <v>2688</v>
      </c>
      <c r="M1976" s="110" t="s">
        <v>54</v>
      </c>
      <c r="N1976" s="127" t="s">
        <v>6365</v>
      </c>
      <c r="O1976" s="130" t="s">
        <v>1946</v>
      </c>
      <c r="P1976" s="118">
        <v>796</v>
      </c>
      <c r="Q1976" s="118" t="s">
        <v>57</v>
      </c>
      <c r="R1976" s="119">
        <v>20</v>
      </c>
      <c r="S1976" s="106">
        <v>256.8</v>
      </c>
      <c r="T1976" s="107">
        <f t="shared" si="178"/>
        <v>5136</v>
      </c>
      <c r="U1976" s="107">
        <f t="shared" si="179"/>
        <v>5752.3200000000006</v>
      </c>
      <c r="V1976" s="57"/>
      <c r="W1976" s="103">
        <v>2016</v>
      </c>
      <c r="X1976" s="398"/>
      <c r="Y1976" s="23"/>
      <c r="Z1976" s="23"/>
      <c r="AA1976" s="23"/>
      <c r="AB1976" s="23"/>
      <c r="AC1976" s="23"/>
      <c r="AD1976" s="23"/>
      <c r="AE1976" s="23"/>
      <c r="AF1976" s="23"/>
      <c r="AG1976" s="23"/>
      <c r="AH1976" s="23"/>
      <c r="AI1976" s="23"/>
      <c r="AJ1976" s="23"/>
      <c r="AK1976" s="23"/>
      <c r="AL1976" s="23"/>
      <c r="AM1976" s="23"/>
      <c r="AN1976" s="23"/>
      <c r="AO1976" s="23"/>
      <c r="AP1976" s="23"/>
      <c r="AQ1976" s="23"/>
      <c r="CJ1976" s="32"/>
      <c r="CK1976" s="32"/>
      <c r="CL1976" s="32"/>
      <c r="CM1976" s="32"/>
      <c r="CN1976" s="32"/>
    </row>
    <row r="1977" spans="1:92" s="24" customFormat="1" ht="50.1" customHeight="1">
      <c r="A1977" s="118" t="s">
        <v>6403</v>
      </c>
      <c r="B1977" s="120" t="s">
        <v>5974</v>
      </c>
      <c r="C1977" s="247" t="s">
        <v>6404</v>
      </c>
      <c r="D1977" s="104" t="s">
        <v>6388</v>
      </c>
      <c r="E1977" s="247" t="s">
        <v>6405</v>
      </c>
      <c r="F1977" s="349" t="s">
        <v>6406</v>
      </c>
      <c r="G1977" s="127" t="s">
        <v>4</v>
      </c>
      <c r="H1977" s="139">
        <v>0</v>
      </c>
      <c r="I1977" s="118">
        <v>590000000</v>
      </c>
      <c r="J1977" s="127" t="s">
        <v>5</v>
      </c>
      <c r="K1977" s="57" t="s">
        <v>133</v>
      </c>
      <c r="L1977" s="103" t="s">
        <v>2688</v>
      </c>
      <c r="M1977" s="127" t="s">
        <v>54</v>
      </c>
      <c r="N1977" s="127" t="s">
        <v>6365</v>
      </c>
      <c r="O1977" s="130" t="s">
        <v>1946</v>
      </c>
      <c r="P1977" s="118">
        <v>796</v>
      </c>
      <c r="Q1977" s="118" t="s">
        <v>57</v>
      </c>
      <c r="R1977" s="139">
        <v>15</v>
      </c>
      <c r="S1977" s="106">
        <v>256.8</v>
      </c>
      <c r="T1977" s="107">
        <f t="shared" si="178"/>
        <v>3852</v>
      </c>
      <c r="U1977" s="107">
        <f t="shared" si="179"/>
        <v>4314.2400000000007</v>
      </c>
      <c r="V1977" s="103"/>
      <c r="W1977" s="103">
        <v>2016</v>
      </c>
      <c r="X1977" s="399"/>
      <c r="Y1977" s="27"/>
      <c r="Z1977" s="27"/>
      <c r="AA1977" s="27"/>
      <c r="AB1977" s="27"/>
      <c r="AC1977" s="27"/>
      <c r="AD1977" s="27"/>
      <c r="AE1977" s="27"/>
      <c r="AF1977" s="27"/>
      <c r="AG1977" s="27"/>
      <c r="AH1977" s="27"/>
      <c r="AI1977" s="27"/>
      <c r="AJ1977" s="27"/>
      <c r="AK1977" s="27"/>
      <c r="AL1977" s="27"/>
      <c r="AM1977" s="27"/>
      <c r="AN1977" s="27"/>
      <c r="AO1977" s="27"/>
      <c r="AP1977" s="27"/>
      <c r="AQ1977" s="27"/>
      <c r="AR1977" s="37"/>
      <c r="AS1977" s="37"/>
      <c r="AT1977" s="37"/>
      <c r="AU1977" s="37"/>
      <c r="AV1977" s="37"/>
      <c r="AW1977" s="37"/>
      <c r="AX1977" s="37"/>
      <c r="AY1977" s="37"/>
      <c r="AZ1977" s="37"/>
      <c r="BA1977" s="37"/>
      <c r="BB1977" s="37"/>
      <c r="BC1977" s="37"/>
      <c r="BD1977" s="37"/>
      <c r="BE1977" s="37"/>
      <c r="BF1977" s="37"/>
      <c r="BG1977" s="37"/>
      <c r="BH1977" s="37"/>
      <c r="BI1977" s="37"/>
      <c r="BJ1977" s="37"/>
      <c r="BK1977" s="37"/>
      <c r="BL1977" s="37"/>
      <c r="BM1977" s="37"/>
      <c r="BN1977" s="37"/>
      <c r="BO1977" s="37"/>
      <c r="BP1977" s="37"/>
      <c r="BQ1977" s="37"/>
      <c r="BR1977" s="37"/>
      <c r="BS1977" s="37"/>
      <c r="BT1977" s="37"/>
      <c r="BU1977" s="37"/>
      <c r="BV1977" s="37"/>
      <c r="BW1977" s="37"/>
      <c r="BX1977" s="37"/>
      <c r="BY1977" s="37"/>
      <c r="BZ1977" s="37"/>
      <c r="CA1977" s="37"/>
      <c r="CB1977" s="37"/>
      <c r="CC1977" s="37"/>
      <c r="CD1977" s="37"/>
      <c r="CE1977" s="37"/>
      <c r="CF1977" s="37"/>
      <c r="CG1977" s="37"/>
      <c r="CH1977" s="37"/>
      <c r="CI1977" s="37"/>
      <c r="CJ1977" s="32"/>
      <c r="CK1977" s="32"/>
      <c r="CL1977" s="32"/>
      <c r="CM1977" s="32"/>
      <c r="CN1977" s="32"/>
    </row>
    <row r="1978" spans="1:92" s="24" customFormat="1" ht="50.1" customHeight="1">
      <c r="A1978" s="118" t="s">
        <v>6407</v>
      </c>
      <c r="B1978" s="120" t="s">
        <v>5974</v>
      </c>
      <c r="C1978" s="247" t="s">
        <v>6408</v>
      </c>
      <c r="D1978" s="104" t="s">
        <v>6388</v>
      </c>
      <c r="E1978" s="247" t="s">
        <v>6409</v>
      </c>
      <c r="F1978" s="349" t="s">
        <v>6410</v>
      </c>
      <c r="G1978" s="127" t="s">
        <v>4</v>
      </c>
      <c r="H1978" s="110" t="s">
        <v>5861</v>
      </c>
      <c r="I1978" s="110" t="s">
        <v>13</v>
      </c>
      <c r="J1978" s="110" t="s">
        <v>132</v>
      </c>
      <c r="K1978" s="57" t="s">
        <v>133</v>
      </c>
      <c r="L1978" s="103" t="s">
        <v>2688</v>
      </c>
      <c r="M1978" s="127" t="s">
        <v>54</v>
      </c>
      <c r="N1978" s="127" t="s">
        <v>6365</v>
      </c>
      <c r="O1978" s="130" t="s">
        <v>1946</v>
      </c>
      <c r="P1978" s="118">
        <v>796</v>
      </c>
      <c r="Q1978" s="118" t="s">
        <v>57</v>
      </c>
      <c r="R1978" s="139">
        <v>15</v>
      </c>
      <c r="S1978" s="106">
        <v>256.8</v>
      </c>
      <c r="T1978" s="107">
        <f t="shared" si="178"/>
        <v>3852</v>
      </c>
      <c r="U1978" s="107">
        <f t="shared" si="179"/>
        <v>4314.2400000000007</v>
      </c>
      <c r="V1978" s="103"/>
      <c r="W1978" s="103">
        <v>2016</v>
      </c>
      <c r="X1978" s="399"/>
      <c r="Y1978" s="27"/>
      <c r="Z1978" s="27"/>
      <c r="AA1978" s="27"/>
      <c r="AB1978" s="27"/>
      <c r="AC1978" s="27"/>
      <c r="AD1978" s="27"/>
      <c r="AE1978" s="27"/>
      <c r="AF1978" s="27"/>
      <c r="AG1978" s="27"/>
      <c r="AH1978" s="27"/>
      <c r="AI1978" s="27"/>
      <c r="AJ1978" s="27"/>
      <c r="AK1978" s="27"/>
      <c r="AL1978" s="27"/>
      <c r="AM1978" s="27"/>
      <c r="AN1978" s="27"/>
      <c r="AO1978" s="27"/>
      <c r="AP1978" s="27"/>
      <c r="AQ1978" s="27"/>
      <c r="AR1978" s="37"/>
      <c r="AS1978" s="37"/>
      <c r="AT1978" s="37"/>
      <c r="AU1978" s="37"/>
      <c r="AV1978" s="37"/>
      <c r="AW1978" s="37"/>
      <c r="AX1978" s="37"/>
      <c r="AY1978" s="37"/>
      <c r="AZ1978" s="37"/>
      <c r="BA1978" s="37"/>
      <c r="BB1978" s="37"/>
      <c r="BC1978" s="37"/>
      <c r="BD1978" s="37"/>
      <c r="BE1978" s="37"/>
      <c r="BF1978" s="37"/>
      <c r="BG1978" s="37"/>
      <c r="BH1978" s="37"/>
      <c r="BI1978" s="37"/>
      <c r="BJ1978" s="37"/>
      <c r="BK1978" s="37"/>
      <c r="BL1978" s="37"/>
      <c r="BM1978" s="37"/>
      <c r="BN1978" s="37"/>
      <c r="BO1978" s="37"/>
      <c r="BP1978" s="37"/>
      <c r="BQ1978" s="37"/>
      <c r="BR1978" s="37"/>
      <c r="BS1978" s="37"/>
      <c r="BT1978" s="37"/>
      <c r="BU1978" s="37"/>
      <c r="BV1978" s="37"/>
      <c r="BW1978" s="37"/>
      <c r="BX1978" s="37"/>
      <c r="BY1978" s="37"/>
      <c r="BZ1978" s="37"/>
      <c r="CA1978" s="37"/>
      <c r="CB1978" s="37"/>
      <c r="CC1978" s="37"/>
      <c r="CD1978" s="37"/>
      <c r="CE1978" s="37"/>
      <c r="CF1978" s="37"/>
      <c r="CG1978" s="37"/>
      <c r="CH1978" s="37"/>
      <c r="CI1978" s="37"/>
      <c r="CJ1978" s="32"/>
      <c r="CK1978" s="32"/>
      <c r="CL1978" s="32"/>
      <c r="CM1978" s="32"/>
      <c r="CN1978" s="32"/>
    </row>
    <row r="1979" spans="1:92" s="24" customFormat="1" ht="50.1" customHeight="1">
      <c r="A1979" s="118" t="s">
        <v>6411</v>
      </c>
      <c r="B1979" s="120" t="s">
        <v>5974</v>
      </c>
      <c r="C1979" s="247" t="s">
        <v>6412</v>
      </c>
      <c r="D1979" s="104" t="s">
        <v>6388</v>
      </c>
      <c r="E1979" s="247" t="s">
        <v>6413</v>
      </c>
      <c r="F1979" s="349" t="s">
        <v>6414</v>
      </c>
      <c r="G1979" s="127" t="s">
        <v>4</v>
      </c>
      <c r="H1979" s="139">
        <v>0</v>
      </c>
      <c r="I1979" s="118">
        <v>590000000</v>
      </c>
      <c r="J1979" s="110" t="s">
        <v>132</v>
      </c>
      <c r="K1979" s="57" t="s">
        <v>133</v>
      </c>
      <c r="L1979" s="103" t="s">
        <v>2688</v>
      </c>
      <c r="M1979" s="110" t="s">
        <v>54</v>
      </c>
      <c r="N1979" s="127" t="s">
        <v>6365</v>
      </c>
      <c r="O1979" s="130" t="s">
        <v>1946</v>
      </c>
      <c r="P1979" s="118">
        <v>796</v>
      </c>
      <c r="Q1979" s="118" t="s">
        <v>57</v>
      </c>
      <c r="R1979" s="119">
        <v>30</v>
      </c>
      <c r="S1979" s="106">
        <v>337</v>
      </c>
      <c r="T1979" s="107">
        <f t="shared" si="178"/>
        <v>10110</v>
      </c>
      <c r="U1979" s="107">
        <f t="shared" si="179"/>
        <v>11323.2</v>
      </c>
      <c r="V1979" s="57"/>
      <c r="W1979" s="103">
        <v>2016</v>
      </c>
      <c r="X1979" s="398"/>
      <c r="Y1979" s="23"/>
      <c r="Z1979" s="23"/>
      <c r="AA1979" s="23"/>
      <c r="AB1979" s="23"/>
      <c r="AC1979" s="23"/>
      <c r="AD1979" s="23"/>
      <c r="AE1979" s="23"/>
      <c r="AF1979" s="23"/>
      <c r="AG1979" s="23"/>
      <c r="AH1979" s="23"/>
      <c r="AI1979" s="23"/>
      <c r="AJ1979" s="23"/>
      <c r="AK1979" s="23"/>
      <c r="AL1979" s="23"/>
      <c r="AM1979" s="23"/>
      <c r="AN1979" s="23"/>
      <c r="AO1979" s="23"/>
      <c r="AP1979" s="23"/>
      <c r="AQ1979" s="23"/>
      <c r="CJ1979" s="32"/>
      <c r="CK1979" s="32"/>
      <c r="CL1979" s="32"/>
      <c r="CM1979" s="32"/>
      <c r="CN1979" s="32"/>
    </row>
    <row r="1980" spans="1:92" s="24" customFormat="1" ht="50.1" customHeight="1">
      <c r="A1980" s="118" t="s">
        <v>6415</v>
      </c>
      <c r="B1980" s="120" t="s">
        <v>5974</v>
      </c>
      <c r="C1980" s="247" t="s">
        <v>6416</v>
      </c>
      <c r="D1980" s="104" t="s">
        <v>6388</v>
      </c>
      <c r="E1980" s="247" t="s">
        <v>6417</v>
      </c>
      <c r="F1980" s="349" t="s">
        <v>6418</v>
      </c>
      <c r="G1980" s="127" t="s">
        <v>4</v>
      </c>
      <c r="H1980" s="128">
        <v>0</v>
      </c>
      <c r="I1980" s="118">
        <v>590000000</v>
      </c>
      <c r="J1980" s="127" t="s">
        <v>5</v>
      </c>
      <c r="K1980" s="57" t="s">
        <v>133</v>
      </c>
      <c r="L1980" s="103" t="s">
        <v>2688</v>
      </c>
      <c r="M1980" s="127" t="s">
        <v>54</v>
      </c>
      <c r="N1980" s="127" t="s">
        <v>6365</v>
      </c>
      <c r="O1980" s="130" t="s">
        <v>1946</v>
      </c>
      <c r="P1980" s="118">
        <v>796</v>
      </c>
      <c r="Q1980" s="118" t="s">
        <v>57</v>
      </c>
      <c r="R1980" s="139">
        <v>20</v>
      </c>
      <c r="S1980" s="106">
        <v>370</v>
      </c>
      <c r="T1980" s="107">
        <f t="shared" si="178"/>
        <v>7400</v>
      </c>
      <c r="U1980" s="107">
        <f t="shared" si="179"/>
        <v>8288</v>
      </c>
      <c r="V1980" s="103"/>
      <c r="W1980" s="103">
        <v>2016</v>
      </c>
      <c r="X1980" s="399"/>
      <c r="Y1980" s="27"/>
      <c r="Z1980" s="27"/>
      <c r="AA1980" s="27"/>
      <c r="AB1980" s="27"/>
      <c r="AC1980" s="27"/>
      <c r="AD1980" s="27"/>
      <c r="AE1980" s="27"/>
      <c r="AF1980" s="27"/>
      <c r="AG1980" s="27"/>
      <c r="AH1980" s="27"/>
      <c r="AI1980" s="27"/>
      <c r="AJ1980" s="27"/>
      <c r="AK1980" s="27"/>
      <c r="AL1980" s="27"/>
      <c r="AM1980" s="27"/>
      <c r="AN1980" s="27"/>
      <c r="AO1980" s="27"/>
      <c r="AP1980" s="27"/>
      <c r="AQ1980" s="27"/>
      <c r="AR1980" s="37"/>
      <c r="AS1980" s="37"/>
      <c r="AT1980" s="37"/>
      <c r="AU1980" s="37"/>
      <c r="AV1980" s="37"/>
      <c r="AW1980" s="37"/>
      <c r="AX1980" s="37"/>
      <c r="AY1980" s="37"/>
      <c r="AZ1980" s="37"/>
      <c r="BA1980" s="37"/>
      <c r="BB1980" s="37"/>
      <c r="BC1980" s="37"/>
      <c r="BD1980" s="37"/>
      <c r="BE1980" s="37"/>
      <c r="BF1980" s="37"/>
      <c r="BG1980" s="37"/>
      <c r="BH1980" s="37"/>
      <c r="BI1980" s="37"/>
      <c r="BJ1980" s="37"/>
      <c r="BK1980" s="37"/>
      <c r="BL1980" s="37"/>
      <c r="BM1980" s="37"/>
      <c r="BN1980" s="37"/>
      <c r="BO1980" s="37"/>
      <c r="BP1980" s="37"/>
      <c r="BQ1980" s="37"/>
      <c r="BR1980" s="37"/>
      <c r="BS1980" s="37"/>
      <c r="BT1980" s="37"/>
      <c r="BU1980" s="37"/>
      <c r="BV1980" s="37"/>
      <c r="BW1980" s="37"/>
      <c r="BX1980" s="37"/>
      <c r="BY1980" s="37"/>
      <c r="BZ1980" s="37"/>
      <c r="CA1980" s="37"/>
      <c r="CB1980" s="37"/>
      <c r="CC1980" s="37"/>
      <c r="CD1980" s="37"/>
      <c r="CE1980" s="37"/>
      <c r="CF1980" s="37"/>
      <c r="CG1980" s="37"/>
      <c r="CH1980" s="37"/>
      <c r="CI1980" s="37"/>
      <c r="CJ1980" s="32"/>
      <c r="CK1980" s="32"/>
      <c r="CL1980" s="32"/>
      <c r="CM1980" s="32"/>
      <c r="CN1980" s="32"/>
    </row>
    <row r="1981" spans="1:92" s="24" customFormat="1" ht="50.1" customHeight="1">
      <c r="A1981" s="118" t="s">
        <v>6419</v>
      </c>
      <c r="B1981" s="120" t="s">
        <v>5974</v>
      </c>
      <c r="C1981" s="247" t="s">
        <v>6420</v>
      </c>
      <c r="D1981" s="104" t="s">
        <v>6388</v>
      </c>
      <c r="E1981" s="247" t="s">
        <v>6421</v>
      </c>
      <c r="F1981" s="349" t="s">
        <v>6422</v>
      </c>
      <c r="G1981" s="127" t="s">
        <v>4</v>
      </c>
      <c r="H1981" s="110" t="s">
        <v>5861</v>
      </c>
      <c r="I1981" s="110" t="s">
        <v>13</v>
      </c>
      <c r="J1981" s="110" t="s">
        <v>132</v>
      </c>
      <c r="K1981" s="57" t="s">
        <v>133</v>
      </c>
      <c r="L1981" s="110" t="s">
        <v>132</v>
      </c>
      <c r="M1981" s="110" t="s">
        <v>54</v>
      </c>
      <c r="N1981" s="127" t="s">
        <v>6365</v>
      </c>
      <c r="O1981" s="103" t="s">
        <v>1946</v>
      </c>
      <c r="P1981" s="127">
        <v>796</v>
      </c>
      <c r="Q1981" s="110" t="s">
        <v>57</v>
      </c>
      <c r="R1981" s="198">
        <v>10</v>
      </c>
      <c r="S1981" s="198">
        <v>562</v>
      </c>
      <c r="T1981" s="107">
        <f t="shared" si="178"/>
        <v>5620</v>
      </c>
      <c r="U1981" s="107">
        <f t="shared" si="179"/>
        <v>6294.4000000000005</v>
      </c>
      <c r="V1981" s="103"/>
      <c r="W1981" s="103">
        <v>2016</v>
      </c>
      <c r="X1981" s="395"/>
      <c r="Y1981" s="27"/>
      <c r="Z1981" s="27"/>
      <c r="AA1981" s="27"/>
      <c r="AB1981" s="27"/>
      <c r="AC1981" s="27"/>
      <c r="AD1981" s="27"/>
      <c r="AE1981" s="27"/>
      <c r="AF1981" s="27"/>
      <c r="AG1981" s="27"/>
      <c r="AH1981" s="27"/>
      <c r="AI1981" s="27"/>
      <c r="AJ1981" s="27"/>
      <c r="AK1981" s="29"/>
      <c r="AL1981" s="29"/>
      <c r="AM1981" s="29"/>
      <c r="AN1981" s="29"/>
      <c r="AO1981" s="29"/>
      <c r="AP1981" s="29"/>
      <c r="AQ1981" s="29"/>
      <c r="AR1981" s="29"/>
      <c r="AS1981" s="29"/>
      <c r="AT1981" s="29"/>
      <c r="AU1981" s="29"/>
      <c r="AV1981" s="29"/>
      <c r="AW1981" s="29"/>
      <c r="AX1981" s="29"/>
      <c r="AY1981" s="29"/>
      <c r="AZ1981" s="29"/>
      <c r="BA1981" s="29"/>
      <c r="BB1981" s="29"/>
      <c r="BC1981" s="29"/>
      <c r="BD1981" s="29"/>
      <c r="BE1981" s="29"/>
      <c r="BF1981" s="29"/>
      <c r="BG1981" s="29"/>
      <c r="BH1981" s="29"/>
      <c r="BI1981" s="29"/>
      <c r="BJ1981" s="29"/>
      <c r="BK1981" s="29"/>
      <c r="BL1981" s="29"/>
      <c r="BM1981" s="29"/>
      <c r="BN1981" s="29"/>
      <c r="BO1981" s="29"/>
      <c r="BP1981" s="29"/>
      <c r="BQ1981" s="29"/>
      <c r="BR1981" s="29"/>
      <c r="BS1981" s="29"/>
      <c r="BT1981" s="29"/>
      <c r="BU1981" s="29"/>
      <c r="BV1981" s="29"/>
      <c r="BW1981" s="29"/>
      <c r="BX1981" s="29"/>
      <c r="BY1981" s="29"/>
      <c r="BZ1981" s="29"/>
      <c r="CA1981" s="29"/>
      <c r="CB1981" s="29"/>
      <c r="CC1981" s="29"/>
      <c r="CD1981" s="29"/>
      <c r="CE1981" s="29"/>
      <c r="CF1981" s="29"/>
      <c r="CG1981" s="29"/>
      <c r="CH1981" s="29"/>
      <c r="CI1981" s="29"/>
      <c r="CJ1981" s="29"/>
      <c r="CK1981" s="29"/>
      <c r="CL1981" s="29"/>
      <c r="CM1981" s="29"/>
      <c r="CN1981" s="29"/>
    </row>
    <row r="1982" spans="1:92" s="24" customFormat="1" ht="50.1" customHeight="1">
      <c r="A1982" s="118" t="s">
        <v>6423</v>
      </c>
      <c r="B1982" s="120" t="s">
        <v>5974</v>
      </c>
      <c r="C1982" s="247" t="s">
        <v>6424</v>
      </c>
      <c r="D1982" s="104" t="s">
        <v>6388</v>
      </c>
      <c r="E1982" s="247" t="s">
        <v>6425</v>
      </c>
      <c r="F1982" s="349" t="s">
        <v>6426</v>
      </c>
      <c r="G1982" s="127" t="s">
        <v>4</v>
      </c>
      <c r="H1982" s="110" t="s">
        <v>5861</v>
      </c>
      <c r="I1982" s="110" t="s">
        <v>13</v>
      </c>
      <c r="J1982" s="110" t="s">
        <v>132</v>
      </c>
      <c r="K1982" s="57" t="s">
        <v>133</v>
      </c>
      <c r="L1982" s="110" t="s">
        <v>132</v>
      </c>
      <c r="M1982" s="110" t="s">
        <v>54</v>
      </c>
      <c r="N1982" s="127" t="s">
        <v>6365</v>
      </c>
      <c r="O1982" s="103" t="s">
        <v>1946</v>
      </c>
      <c r="P1982" s="127">
        <v>796</v>
      </c>
      <c r="Q1982" s="110" t="s">
        <v>57</v>
      </c>
      <c r="R1982" s="198">
        <v>20</v>
      </c>
      <c r="S1982" s="198">
        <v>588.5</v>
      </c>
      <c r="T1982" s="107">
        <f t="shared" si="178"/>
        <v>11770</v>
      </c>
      <c r="U1982" s="107">
        <f t="shared" si="179"/>
        <v>13182.400000000001</v>
      </c>
      <c r="V1982" s="103"/>
      <c r="W1982" s="103">
        <v>2016</v>
      </c>
      <c r="X1982" s="395"/>
      <c r="Y1982" s="27"/>
      <c r="Z1982" s="27"/>
      <c r="AA1982" s="27"/>
      <c r="AB1982" s="27"/>
      <c r="AC1982" s="27"/>
      <c r="AD1982" s="27"/>
      <c r="AE1982" s="27"/>
      <c r="AF1982" s="27"/>
      <c r="AG1982" s="27"/>
      <c r="AH1982" s="27"/>
      <c r="AI1982" s="27"/>
      <c r="AJ1982" s="27"/>
      <c r="AK1982" s="29"/>
      <c r="AL1982" s="29"/>
      <c r="AM1982" s="29"/>
      <c r="AN1982" s="29"/>
      <c r="AO1982" s="29"/>
      <c r="AP1982" s="29"/>
      <c r="AQ1982" s="29"/>
      <c r="AR1982" s="29"/>
      <c r="AS1982" s="29"/>
      <c r="AT1982" s="29"/>
      <c r="AU1982" s="29"/>
      <c r="AV1982" s="29"/>
      <c r="AW1982" s="29"/>
      <c r="AX1982" s="29"/>
      <c r="AY1982" s="29"/>
      <c r="AZ1982" s="29"/>
      <c r="BA1982" s="29"/>
      <c r="BB1982" s="29"/>
      <c r="BC1982" s="29"/>
      <c r="BD1982" s="29"/>
      <c r="BE1982" s="29"/>
      <c r="BF1982" s="29"/>
      <c r="BG1982" s="29"/>
      <c r="BH1982" s="29"/>
      <c r="BI1982" s="29"/>
      <c r="BJ1982" s="29"/>
      <c r="BK1982" s="29"/>
      <c r="BL1982" s="29"/>
      <c r="BM1982" s="29"/>
      <c r="BN1982" s="29"/>
      <c r="BO1982" s="29"/>
      <c r="BP1982" s="29"/>
      <c r="BQ1982" s="29"/>
      <c r="BR1982" s="29"/>
      <c r="BS1982" s="29"/>
      <c r="BT1982" s="29"/>
      <c r="BU1982" s="29"/>
      <c r="BV1982" s="29"/>
      <c r="BW1982" s="29"/>
      <c r="BX1982" s="29"/>
      <c r="BY1982" s="29"/>
      <c r="BZ1982" s="29"/>
      <c r="CA1982" s="29"/>
      <c r="CB1982" s="29"/>
      <c r="CC1982" s="29"/>
      <c r="CD1982" s="29"/>
      <c r="CE1982" s="29"/>
      <c r="CF1982" s="29"/>
      <c r="CG1982" s="29"/>
      <c r="CH1982" s="29"/>
      <c r="CI1982" s="29"/>
      <c r="CJ1982" s="29"/>
      <c r="CK1982" s="29"/>
      <c r="CL1982" s="29"/>
      <c r="CM1982" s="29"/>
      <c r="CN1982" s="29"/>
    </row>
    <row r="1983" spans="1:92" s="24" customFormat="1" ht="50.1" customHeight="1">
      <c r="A1983" s="118" t="s">
        <v>6427</v>
      </c>
      <c r="B1983" s="120" t="s">
        <v>5974</v>
      </c>
      <c r="C1983" s="247" t="s">
        <v>6428</v>
      </c>
      <c r="D1983" s="104" t="s">
        <v>6388</v>
      </c>
      <c r="E1983" s="247" t="s">
        <v>6429</v>
      </c>
      <c r="F1983" s="349" t="s">
        <v>6430</v>
      </c>
      <c r="G1983" s="127" t="s">
        <v>4</v>
      </c>
      <c r="H1983" s="110" t="s">
        <v>5861</v>
      </c>
      <c r="I1983" s="110" t="s">
        <v>13</v>
      </c>
      <c r="J1983" s="110" t="s">
        <v>132</v>
      </c>
      <c r="K1983" s="57" t="s">
        <v>133</v>
      </c>
      <c r="L1983" s="110" t="s">
        <v>132</v>
      </c>
      <c r="M1983" s="110" t="s">
        <v>54</v>
      </c>
      <c r="N1983" s="127" t="s">
        <v>6365</v>
      </c>
      <c r="O1983" s="103" t="s">
        <v>1946</v>
      </c>
      <c r="P1983" s="127">
        <v>796</v>
      </c>
      <c r="Q1983" s="110" t="s">
        <v>57</v>
      </c>
      <c r="R1983" s="198">
        <v>15</v>
      </c>
      <c r="S1983" s="198">
        <v>679.5</v>
      </c>
      <c r="T1983" s="107">
        <f t="shared" si="178"/>
        <v>10192.5</v>
      </c>
      <c r="U1983" s="107">
        <f t="shared" si="179"/>
        <v>11415.6</v>
      </c>
      <c r="V1983" s="103"/>
      <c r="W1983" s="103">
        <v>2016</v>
      </c>
      <c r="X1983" s="395"/>
      <c r="Y1983" s="27"/>
      <c r="Z1983" s="27"/>
      <c r="AA1983" s="27"/>
      <c r="AB1983" s="27"/>
      <c r="AC1983" s="27"/>
      <c r="AD1983" s="27"/>
      <c r="AE1983" s="27"/>
      <c r="AF1983" s="27"/>
      <c r="AG1983" s="27"/>
      <c r="AH1983" s="27"/>
      <c r="AI1983" s="27"/>
      <c r="AJ1983" s="27"/>
      <c r="AK1983" s="29"/>
      <c r="AL1983" s="29"/>
      <c r="AM1983" s="29"/>
      <c r="AN1983" s="29"/>
      <c r="AO1983" s="29"/>
      <c r="AP1983" s="29"/>
      <c r="AQ1983" s="29"/>
      <c r="AR1983" s="29"/>
      <c r="AS1983" s="29"/>
      <c r="AT1983" s="29"/>
      <c r="AU1983" s="29"/>
      <c r="AV1983" s="29"/>
      <c r="AW1983" s="29"/>
      <c r="AX1983" s="29"/>
      <c r="AY1983" s="29"/>
      <c r="AZ1983" s="29"/>
      <c r="BA1983" s="29"/>
      <c r="BB1983" s="29"/>
      <c r="BC1983" s="29"/>
      <c r="BD1983" s="29"/>
      <c r="BE1983" s="29"/>
      <c r="BF1983" s="29"/>
      <c r="BG1983" s="29"/>
      <c r="BH1983" s="29"/>
      <c r="BI1983" s="29"/>
      <c r="BJ1983" s="29"/>
      <c r="BK1983" s="29"/>
      <c r="BL1983" s="29"/>
      <c r="BM1983" s="29"/>
      <c r="BN1983" s="29"/>
      <c r="BO1983" s="29"/>
      <c r="BP1983" s="29"/>
      <c r="BQ1983" s="29"/>
      <c r="BR1983" s="29"/>
      <c r="BS1983" s="29"/>
      <c r="BT1983" s="29"/>
      <c r="BU1983" s="29"/>
      <c r="BV1983" s="29"/>
      <c r="BW1983" s="29"/>
      <c r="BX1983" s="29"/>
      <c r="BY1983" s="29"/>
      <c r="BZ1983" s="29"/>
      <c r="CA1983" s="29"/>
      <c r="CB1983" s="29"/>
      <c r="CC1983" s="29"/>
      <c r="CD1983" s="29"/>
      <c r="CE1983" s="29"/>
      <c r="CF1983" s="29"/>
      <c r="CG1983" s="29"/>
      <c r="CH1983" s="29"/>
      <c r="CI1983" s="29"/>
      <c r="CJ1983" s="29"/>
      <c r="CK1983" s="29"/>
      <c r="CL1983" s="29"/>
      <c r="CM1983" s="29"/>
      <c r="CN1983" s="29"/>
    </row>
    <row r="1984" spans="1:92" s="24" customFormat="1" ht="50.1" customHeight="1">
      <c r="A1984" s="118" t="s">
        <v>6431</v>
      </c>
      <c r="B1984" s="120" t="s">
        <v>5974</v>
      </c>
      <c r="C1984" s="247" t="s">
        <v>6432</v>
      </c>
      <c r="D1984" s="104" t="s">
        <v>6388</v>
      </c>
      <c r="E1984" s="247" t="s">
        <v>6433</v>
      </c>
      <c r="F1984" s="349" t="s">
        <v>6434</v>
      </c>
      <c r="G1984" s="127" t="s">
        <v>4</v>
      </c>
      <c r="H1984" s="110" t="s">
        <v>5861</v>
      </c>
      <c r="I1984" s="110" t="s">
        <v>13</v>
      </c>
      <c r="J1984" s="110" t="s">
        <v>132</v>
      </c>
      <c r="K1984" s="57" t="s">
        <v>133</v>
      </c>
      <c r="L1984" s="103" t="s">
        <v>2688</v>
      </c>
      <c r="M1984" s="127" t="s">
        <v>54</v>
      </c>
      <c r="N1984" s="127" t="s">
        <v>6365</v>
      </c>
      <c r="O1984" s="130" t="s">
        <v>1946</v>
      </c>
      <c r="P1984" s="118">
        <v>796</v>
      </c>
      <c r="Q1984" s="118" t="s">
        <v>57</v>
      </c>
      <c r="R1984" s="198">
        <v>15</v>
      </c>
      <c r="S1984" s="198">
        <v>679.5</v>
      </c>
      <c r="T1984" s="107">
        <f t="shared" si="178"/>
        <v>10192.5</v>
      </c>
      <c r="U1984" s="107">
        <f t="shared" si="179"/>
        <v>11415.6</v>
      </c>
      <c r="V1984" s="103"/>
      <c r="W1984" s="103">
        <v>2016</v>
      </c>
      <c r="X1984" s="395"/>
      <c r="Y1984" s="27"/>
      <c r="Z1984" s="27"/>
      <c r="AA1984" s="27"/>
      <c r="AB1984" s="27"/>
      <c r="AC1984" s="27"/>
      <c r="AD1984" s="27"/>
      <c r="AE1984" s="27"/>
      <c r="AF1984" s="27"/>
      <c r="AG1984" s="27"/>
      <c r="AH1984" s="27"/>
      <c r="AI1984" s="27"/>
      <c r="AJ1984" s="27"/>
      <c r="AK1984" s="29"/>
      <c r="AL1984" s="29"/>
      <c r="AM1984" s="29"/>
      <c r="AN1984" s="29"/>
      <c r="AO1984" s="29"/>
      <c r="AP1984" s="29"/>
      <c r="AQ1984" s="29"/>
      <c r="AR1984" s="29"/>
      <c r="AS1984" s="29"/>
      <c r="AT1984" s="29"/>
      <c r="AU1984" s="29"/>
      <c r="AV1984" s="29"/>
      <c r="AW1984" s="29"/>
      <c r="AX1984" s="29"/>
      <c r="AY1984" s="29"/>
      <c r="AZ1984" s="29"/>
      <c r="BA1984" s="29"/>
      <c r="BB1984" s="29"/>
      <c r="BC1984" s="29"/>
      <c r="BD1984" s="29"/>
      <c r="BE1984" s="29"/>
      <c r="BF1984" s="29"/>
      <c r="BG1984" s="29"/>
      <c r="BH1984" s="29"/>
      <c r="BI1984" s="29"/>
      <c r="BJ1984" s="29"/>
      <c r="BK1984" s="29"/>
      <c r="BL1984" s="29"/>
      <c r="BM1984" s="29"/>
      <c r="BN1984" s="29"/>
      <c r="BO1984" s="29"/>
      <c r="BP1984" s="29"/>
      <c r="BQ1984" s="29"/>
      <c r="BR1984" s="29"/>
      <c r="BS1984" s="29"/>
      <c r="BT1984" s="29"/>
      <c r="BU1984" s="29"/>
      <c r="BV1984" s="29"/>
      <c r="BW1984" s="29"/>
      <c r="BX1984" s="29"/>
      <c r="BY1984" s="29"/>
      <c r="BZ1984" s="29"/>
      <c r="CA1984" s="29"/>
      <c r="CB1984" s="29"/>
      <c r="CC1984" s="29"/>
      <c r="CD1984" s="29"/>
      <c r="CE1984" s="29"/>
      <c r="CF1984" s="29"/>
      <c r="CG1984" s="29"/>
      <c r="CH1984" s="29"/>
      <c r="CI1984" s="29"/>
      <c r="CJ1984" s="29"/>
      <c r="CK1984" s="29"/>
      <c r="CL1984" s="29"/>
      <c r="CM1984" s="29"/>
      <c r="CN1984" s="29"/>
    </row>
    <row r="1985" spans="1:92" s="24" customFormat="1" ht="50.1" customHeight="1">
      <c r="A1985" s="118" t="s">
        <v>6435</v>
      </c>
      <c r="B1985" s="120" t="s">
        <v>5974</v>
      </c>
      <c r="C1985" s="247" t="s">
        <v>6436</v>
      </c>
      <c r="D1985" s="104" t="s">
        <v>6388</v>
      </c>
      <c r="E1985" s="247" t="s">
        <v>6437</v>
      </c>
      <c r="F1985" s="349" t="s">
        <v>6438</v>
      </c>
      <c r="G1985" s="127" t="s">
        <v>4</v>
      </c>
      <c r="H1985" s="110" t="s">
        <v>5861</v>
      </c>
      <c r="I1985" s="110" t="s">
        <v>13</v>
      </c>
      <c r="J1985" s="110" t="s">
        <v>132</v>
      </c>
      <c r="K1985" s="57" t="s">
        <v>133</v>
      </c>
      <c r="L1985" s="103" t="s">
        <v>2688</v>
      </c>
      <c r="M1985" s="127" t="s">
        <v>54</v>
      </c>
      <c r="N1985" s="127" t="s">
        <v>6365</v>
      </c>
      <c r="O1985" s="130" t="s">
        <v>1946</v>
      </c>
      <c r="P1985" s="118">
        <v>796</v>
      </c>
      <c r="Q1985" s="118" t="s">
        <v>57</v>
      </c>
      <c r="R1985" s="198">
        <v>15</v>
      </c>
      <c r="S1985" s="198">
        <v>820</v>
      </c>
      <c r="T1985" s="107">
        <f t="shared" si="178"/>
        <v>12300</v>
      </c>
      <c r="U1985" s="107">
        <f t="shared" si="179"/>
        <v>13776.000000000002</v>
      </c>
      <c r="V1985" s="103"/>
      <c r="W1985" s="103">
        <v>2016</v>
      </c>
      <c r="X1985" s="395"/>
      <c r="Y1985" s="27"/>
      <c r="Z1985" s="27"/>
      <c r="AA1985" s="27"/>
      <c r="AB1985" s="27"/>
      <c r="AC1985" s="27"/>
      <c r="AD1985" s="27"/>
      <c r="AE1985" s="27"/>
      <c r="AF1985" s="27"/>
      <c r="AG1985" s="27"/>
      <c r="AH1985" s="27"/>
      <c r="AI1985" s="27"/>
      <c r="AJ1985" s="27"/>
      <c r="AK1985" s="29"/>
      <c r="AL1985" s="29"/>
      <c r="AM1985" s="29"/>
      <c r="AN1985" s="29"/>
      <c r="AO1985" s="29"/>
      <c r="AP1985" s="29"/>
      <c r="AQ1985" s="29"/>
      <c r="AR1985" s="29"/>
      <c r="AS1985" s="29"/>
      <c r="AT1985" s="29"/>
      <c r="AU1985" s="29"/>
      <c r="AV1985" s="29"/>
      <c r="AW1985" s="29"/>
      <c r="AX1985" s="29"/>
      <c r="AY1985" s="29"/>
      <c r="AZ1985" s="29"/>
      <c r="BA1985" s="29"/>
      <c r="BB1985" s="29"/>
      <c r="BC1985" s="29"/>
      <c r="BD1985" s="29"/>
      <c r="BE1985" s="29"/>
      <c r="BF1985" s="29"/>
      <c r="BG1985" s="29"/>
      <c r="BH1985" s="29"/>
      <c r="BI1985" s="29"/>
      <c r="BJ1985" s="29"/>
      <c r="BK1985" s="29"/>
      <c r="BL1985" s="29"/>
      <c r="BM1985" s="29"/>
      <c r="BN1985" s="29"/>
      <c r="BO1985" s="29"/>
      <c r="BP1985" s="29"/>
      <c r="BQ1985" s="29"/>
      <c r="BR1985" s="29"/>
      <c r="BS1985" s="29"/>
      <c r="BT1985" s="29"/>
      <c r="BU1985" s="29"/>
      <c r="BV1985" s="29"/>
      <c r="BW1985" s="29"/>
      <c r="BX1985" s="29"/>
      <c r="BY1985" s="29"/>
      <c r="BZ1985" s="29"/>
      <c r="CA1985" s="29"/>
      <c r="CB1985" s="29"/>
      <c r="CC1985" s="29"/>
      <c r="CD1985" s="29"/>
      <c r="CE1985" s="29"/>
      <c r="CF1985" s="29"/>
      <c r="CG1985" s="29"/>
      <c r="CH1985" s="29"/>
      <c r="CI1985" s="29"/>
      <c r="CJ1985" s="29"/>
      <c r="CK1985" s="29"/>
      <c r="CL1985" s="29"/>
      <c r="CM1985" s="29"/>
      <c r="CN1985" s="29"/>
    </row>
    <row r="1986" spans="1:92" s="24" customFormat="1" ht="50.1" customHeight="1">
      <c r="A1986" s="118" t="s">
        <v>6439</v>
      </c>
      <c r="B1986" s="120" t="s">
        <v>5974</v>
      </c>
      <c r="C1986" s="103" t="s">
        <v>6440</v>
      </c>
      <c r="D1986" s="103" t="s">
        <v>6441</v>
      </c>
      <c r="E1986" s="103" t="s">
        <v>6442</v>
      </c>
      <c r="F1986" s="311">
        <v>300</v>
      </c>
      <c r="G1986" s="255" t="s">
        <v>4</v>
      </c>
      <c r="H1986" s="110" t="s">
        <v>5861</v>
      </c>
      <c r="I1986" s="110" t="s">
        <v>13</v>
      </c>
      <c r="J1986" s="110" t="s">
        <v>132</v>
      </c>
      <c r="K1986" s="127" t="s">
        <v>78</v>
      </c>
      <c r="L1986" s="110" t="s">
        <v>132</v>
      </c>
      <c r="M1986" s="110" t="s">
        <v>54</v>
      </c>
      <c r="N1986" s="103" t="s">
        <v>6443</v>
      </c>
      <c r="O1986" s="110" t="s">
        <v>35</v>
      </c>
      <c r="P1986" s="127">
        <v>796</v>
      </c>
      <c r="Q1986" s="110" t="s">
        <v>57</v>
      </c>
      <c r="R1986" s="139">
        <v>200</v>
      </c>
      <c r="S1986" s="379">
        <v>53.5</v>
      </c>
      <c r="T1986" s="107">
        <f t="shared" si="178"/>
        <v>10700</v>
      </c>
      <c r="U1986" s="107">
        <f t="shared" si="179"/>
        <v>11984.000000000002</v>
      </c>
      <c r="V1986" s="110"/>
      <c r="W1986" s="103">
        <v>2016</v>
      </c>
      <c r="X1986" s="110"/>
      <c r="Y1986" s="26"/>
      <c r="Z1986" s="26"/>
      <c r="AA1986" s="26"/>
      <c r="AB1986" s="26"/>
      <c r="AC1986" s="26"/>
      <c r="AD1986" s="26"/>
      <c r="AE1986" s="26"/>
      <c r="AF1986" s="26"/>
      <c r="AG1986" s="26"/>
      <c r="AH1986" s="26"/>
      <c r="AI1986" s="26"/>
      <c r="AJ1986" s="26"/>
      <c r="AK1986" s="26"/>
      <c r="AL1986" s="26"/>
      <c r="AM1986" s="26"/>
      <c r="AN1986" s="26"/>
      <c r="AO1986" s="26"/>
      <c r="AP1986" s="26"/>
      <c r="AQ1986" s="26"/>
      <c r="AR1986" s="35"/>
      <c r="AS1986" s="35"/>
      <c r="AT1986" s="35"/>
      <c r="AU1986" s="35"/>
      <c r="AV1986" s="35"/>
      <c r="AW1986" s="35"/>
      <c r="AX1986" s="35"/>
      <c r="AY1986" s="35"/>
      <c r="AZ1986" s="35"/>
      <c r="BA1986" s="35"/>
      <c r="BB1986" s="35"/>
      <c r="BC1986" s="35"/>
      <c r="BD1986" s="35"/>
      <c r="BE1986" s="35"/>
      <c r="BF1986" s="35"/>
      <c r="BG1986" s="35"/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  <c r="CN1986" s="35"/>
    </row>
    <row r="1987" spans="1:92" s="24" customFormat="1" ht="50.1" customHeight="1">
      <c r="A1987" s="118" t="s">
        <v>6444</v>
      </c>
      <c r="B1987" s="120" t="s">
        <v>5974</v>
      </c>
      <c r="C1987" s="247" t="s">
        <v>6445</v>
      </c>
      <c r="D1987" s="57" t="s">
        <v>6446</v>
      </c>
      <c r="E1987" s="143" t="s">
        <v>6447</v>
      </c>
      <c r="F1987" s="349" t="s">
        <v>6448</v>
      </c>
      <c r="G1987" s="103" t="s">
        <v>4</v>
      </c>
      <c r="H1987" s="110" t="s">
        <v>5861</v>
      </c>
      <c r="I1987" s="110" t="s">
        <v>13</v>
      </c>
      <c r="J1987" s="110" t="s">
        <v>132</v>
      </c>
      <c r="K1987" s="103" t="s">
        <v>6449</v>
      </c>
      <c r="L1987" s="110" t="s">
        <v>132</v>
      </c>
      <c r="M1987" s="110" t="s">
        <v>54</v>
      </c>
      <c r="N1987" s="127" t="s">
        <v>6365</v>
      </c>
      <c r="O1987" s="103" t="s">
        <v>1946</v>
      </c>
      <c r="P1987" s="127">
        <v>796</v>
      </c>
      <c r="Q1987" s="110" t="s">
        <v>57</v>
      </c>
      <c r="R1987" s="128">
        <v>100</v>
      </c>
      <c r="S1987" s="198">
        <v>610</v>
      </c>
      <c r="T1987" s="107">
        <f t="shared" si="178"/>
        <v>61000</v>
      </c>
      <c r="U1987" s="107">
        <f t="shared" si="179"/>
        <v>68320</v>
      </c>
      <c r="V1987" s="110"/>
      <c r="W1987" s="103">
        <v>2016</v>
      </c>
      <c r="X1987" s="385"/>
      <c r="Y1987" s="23"/>
      <c r="Z1987" s="23"/>
      <c r="AA1987" s="23"/>
      <c r="AB1987" s="23"/>
      <c r="AC1987" s="23"/>
      <c r="AD1987" s="23"/>
      <c r="AE1987" s="23"/>
      <c r="AF1987" s="23"/>
      <c r="AG1987" s="23"/>
      <c r="AH1987" s="23"/>
      <c r="AI1987" s="23"/>
      <c r="AJ1987" s="23"/>
      <c r="AK1987" s="23"/>
      <c r="AL1987" s="23"/>
      <c r="AM1987" s="23"/>
      <c r="AN1987" s="23"/>
      <c r="AO1987" s="23"/>
      <c r="AP1987" s="23"/>
      <c r="AQ1987" s="23"/>
      <c r="AR1987" s="36"/>
      <c r="AS1987" s="36"/>
      <c r="AT1987" s="36"/>
      <c r="AU1987" s="36"/>
      <c r="AV1987" s="36"/>
      <c r="AW1987" s="36"/>
      <c r="AX1987" s="36"/>
      <c r="AY1987" s="36"/>
      <c r="AZ1987" s="36"/>
      <c r="BA1987" s="36"/>
      <c r="BB1987" s="36"/>
      <c r="BC1987" s="36"/>
      <c r="BD1987" s="36"/>
      <c r="BE1987" s="36"/>
      <c r="BF1987" s="36"/>
      <c r="BG1987" s="36"/>
      <c r="BH1987" s="36"/>
      <c r="BI1987" s="36"/>
      <c r="BJ1987" s="36"/>
      <c r="BK1987" s="36"/>
      <c r="BL1987" s="36"/>
      <c r="BM1987" s="36"/>
      <c r="BN1987" s="36"/>
      <c r="BO1987" s="36"/>
      <c r="BP1987" s="36"/>
      <c r="BQ1987" s="36"/>
      <c r="BR1987" s="36"/>
      <c r="BS1987" s="36"/>
      <c r="BT1987" s="36"/>
      <c r="BU1987" s="36"/>
      <c r="BV1987" s="36"/>
      <c r="BW1987" s="36"/>
      <c r="BX1987" s="36"/>
      <c r="BY1987" s="36"/>
      <c r="BZ1987" s="36"/>
      <c r="CA1987" s="36"/>
      <c r="CB1987" s="36"/>
      <c r="CC1987" s="36"/>
      <c r="CD1987" s="36"/>
      <c r="CE1987" s="36"/>
      <c r="CF1987" s="36"/>
      <c r="CG1987" s="36"/>
      <c r="CH1987" s="36"/>
      <c r="CI1987" s="36"/>
      <c r="CJ1987" s="36"/>
      <c r="CK1987" s="36"/>
      <c r="CL1987" s="36"/>
      <c r="CM1987" s="36"/>
      <c r="CN1987" s="36"/>
    </row>
    <row r="1988" spans="1:92" s="24" customFormat="1" ht="50.1" customHeight="1">
      <c r="A1988" s="118" t="s">
        <v>6450</v>
      </c>
      <c r="B1988" s="120" t="s">
        <v>5974</v>
      </c>
      <c r="C1988" s="247" t="s">
        <v>6451</v>
      </c>
      <c r="D1988" s="57" t="s">
        <v>6446</v>
      </c>
      <c r="E1988" s="247" t="s">
        <v>6452</v>
      </c>
      <c r="F1988" s="349" t="s">
        <v>6453</v>
      </c>
      <c r="G1988" s="103" t="s">
        <v>4</v>
      </c>
      <c r="H1988" s="110" t="s">
        <v>5861</v>
      </c>
      <c r="I1988" s="110" t="s">
        <v>13</v>
      </c>
      <c r="J1988" s="110" t="s">
        <v>132</v>
      </c>
      <c r="K1988" s="103" t="s">
        <v>6449</v>
      </c>
      <c r="L1988" s="103" t="s">
        <v>2688</v>
      </c>
      <c r="M1988" s="127" t="s">
        <v>54</v>
      </c>
      <c r="N1988" s="127" t="s">
        <v>6365</v>
      </c>
      <c r="O1988" s="130" t="s">
        <v>1946</v>
      </c>
      <c r="P1988" s="118">
        <v>796</v>
      </c>
      <c r="Q1988" s="118" t="s">
        <v>57</v>
      </c>
      <c r="R1988" s="128">
        <v>150</v>
      </c>
      <c r="S1988" s="198">
        <v>497.55</v>
      </c>
      <c r="T1988" s="107">
        <f t="shared" si="178"/>
        <v>74632.5</v>
      </c>
      <c r="U1988" s="107">
        <f t="shared" si="179"/>
        <v>83588.400000000009</v>
      </c>
      <c r="V1988" s="110"/>
      <c r="W1988" s="103">
        <v>2016</v>
      </c>
      <c r="X1988" s="385"/>
      <c r="Y1988" s="23"/>
      <c r="Z1988" s="23"/>
      <c r="AA1988" s="23"/>
      <c r="AB1988" s="23"/>
      <c r="AC1988" s="23"/>
      <c r="AD1988" s="23"/>
      <c r="AE1988" s="23"/>
      <c r="AF1988" s="23"/>
      <c r="AG1988" s="23"/>
      <c r="AH1988" s="23"/>
      <c r="AI1988" s="23"/>
      <c r="AJ1988" s="23"/>
      <c r="AK1988" s="23"/>
      <c r="AL1988" s="23"/>
      <c r="AM1988" s="23"/>
      <c r="AN1988" s="23"/>
      <c r="AO1988" s="23"/>
      <c r="AP1988" s="23"/>
      <c r="AQ1988" s="23"/>
      <c r="AR1988" s="36"/>
      <c r="AS1988" s="36"/>
      <c r="AT1988" s="36"/>
      <c r="AU1988" s="36"/>
      <c r="AV1988" s="36"/>
      <c r="AW1988" s="36"/>
      <c r="AX1988" s="36"/>
      <c r="AY1988" s="36"/>
      <c r="AZ1988" s="36"/>
      <c r="BA1988" s="36"/>
      <c r="BB1988" s="36"/>
      <c r="BC1988" s="36"/>
      <c r="BD1988" s="36"/>
      <c r="BE1988" s="36"/>
      <c r="BF1988" s="36"/>
      <c r="BG1988" s="36"/>
      <c r="BH1988" s="36"/>
      <c r="BI1988" s="36"/>
      <c r="BJ1988" s="36"/>
      <c r="BK1988" s="36"/>
      <c r="BL1988" s="36"/>
      <c r="BM1988" s="36"/>
      <c r="BN1988" s="36"/>
      <c r="BO1988" s="36"/>
      <c r="BP1988" s="36"/>
      <c r="BQ1988" s="36"/>
      <c r="BR1988" s="36"/>
      <c r="BS1988" s="36"/>
      <c r="BT1988" s="36"/>
      <c r="BU1988" s="36"/>
      <c r="BV1988" s="36"/>
      <c r="BW1988" s="36"/>
      <c r="BX1988" s="36"/>
      <c r="BY1988" s="36"/>
      <c r="BZ1988" s="36"/>
      <c r="CA1988" s="36"/>
      <c r="CB1988" s="36"/>
      <c r="CC1988" s="36"/>
      <c r="CD1988" s="36"/>
      <c r="CE1988" s="36"/>
      <c r="CF1988" s="36"/>
      <c r="CG1988" s="36"/>
      <c r="CH1988" s="36"/>
      <c r="CI1988" s="36"/>
      <c r="CJ1988" s="36"/>
      <c r="CK1988" s="36"/>
      <c r="CL1988" s="36"/>
      <c r="CM1988" s="36"/>
      <c r="CN1988" s="36"/>
    </row>
    <row r="1989" spans="1:92" s="24" customFormat="1" ht="50.1" customHeight="1">
      <c r="A1989" s="118" t="s">
        <v>6454</v>
      </c>
      <c r="B1989" s="120" t="s">
        <v>5974</v>
      </c>
      <c r="C1989" s="247" t="s">
        <v>6451</v>
      </c>
      <c r="D1989" s="57" t="s">
        <v>6446</v>
      </c>
      <c r="E1989" s="247" t="s">
        <v>6452</v>
      </c>
      <c r="F1989" s="349" t="s">
        <v>6455</v>
      </c>
      <c r="G1989" s="103" t="s">
        <v>4</v>
      </c>
      <c r="H1989" s="110" t="s">
        <v>5861</v>
      </c>
      <c r="I1989" s="110" t="s">
        <v>13</v>
      </c>
      <c r="J1989" s="110" t="s">
        <v>132</v>
      </c>
      <c r="K1989" s="103" t="s">
        <v>6449</v>
      </c>
      <c r="L1989" s="103" t="s">
        <v>2688</v>
      </c>
      <c r="M1989" s="127" t="s">
        <v>54</v>
      </c>
      <c r="N1989" s="127" t="s">
        <v>6365</v>
      </c>
      <c r="O1989" s="130" t="s">
        <v>1946</v>
      </c>
      <c r="P1989" s="118">
        <v>796</v>
      </c>
      <c r="Q1989" s="118" t="s">
        <v>57</v>
      </c>
      <c r="R1989" s="128">
        <v>150</v>
      </c>
      <c r="S1989" s="198">
        <v>497.55</v>
      </c>
      <c r="T1989" s="107">
        <f t="shared" si="178"/>
        <v>74632.5</v>
      </c>
      <c r="U1989" s="107">
        <f t="shared" si="179"/>
        <v>83588.400000000009</v>
      </c>
      <c r="V1989" s="110"/>
      <c r="W1989" s="103">
        <v>2016</v>
      </c>
      <c r="X1989" s="385"/>
      <c r="Y1989" s="23"/>
      <c r="Z1989" s="23"/>
      <c r="AA1989" s="23"/>
      <c r="AB1989" s="23"/>
      <c r="AC1989" s="23"/>
      <c r="AD1989" s="23"/>
      <c r="AE1989" s="23"/>
      <c r="AF1989" s="23"/>
      <c r="AG1989" s="23"/>
      <c r="AH1989" s="23"/>
      <c r="AI1989" s="23"/>
      <c r="AJ1989" s="23"/>
      <c r="AK1989" s="23"/>
      <c r="AL1989" s="23"/>
      <c r="AM1989" s="23"/>
      <c r="AN1989" s="23"/>
      <c r="AO1989" s="23"/>
      <c r="AP1989" s="23"/>
      <c r="AQ1989" s="23"/>
      <c r="AR1989" s="36"/>
      <c r="AS1989" s="36"/>
      <c r="AT1989" s="36"/>
      <c r="AU1989" s="36"/>
      <c r="AV1989" s="36"/>
      <c r="AW1989" s="36"/>
      <c r="AX1989" s="36"/>
      <c r="AY1989" s="36"/>
      <c r="AZ1989" s="36"/>
      <c r="BA1989" s="36"/>
      <c r="BB1989" s="36"/>
      <c r="BC1989" s="36"/>
      <c r="BD1989" s="36"/>
      <c r="BE1989" s="36"/>
      <c r="BF1989" s="36"/>
      <c r="BG1989" s="36"/>
      <c r="BH1989" s="36"/>
      <c r="BI1989" s="36"/>
      <c r="BJ1989" s="36"/>
      <c r="BK1989" s="36"/>
      <c r="BL1989" s="36"/>
      <c r="BM1989" s="36"/>
      <c r="BN1989" s="36"/>
      <c r="BO1989" s="36"/>
      <c r="BP1989" s="36"/>
      <c r="BQ1989" s="36"/>
      <c r="BR1989" s="36"/>
      <c r="BS1989" s="36"/>
      <c r="BT1989" s="36"/>
      <c r="BU1989" s="36"/>
      <c r="BV1989" s="36"/>
      <c r="BW1989" s="36"/>
      <c r="BX1989" s="36"/>
      <c r="BY1989" s="36"/>
      <c r="BZ1989" s="36"/>
      <c r="CA1989" s="36"/>
      <c r="CB1989" s="36"/>
      <c r="CC1989" s="36"/>
      <c r="CD1989" s="36"/>
      <c r="CE1989" s="36"/>
      <c r="CF1989" s="36"/>
      <c r="CG1989" s="36"/>
      <c r="CH1989" s="36"/>
      <c r="CI1989" s="36"/>
      <c r="CJ1989" s="36"/>
      <c r="CK1989" s="36"/>
      <c r="CL1989" s="36"/>
      <c r="CM1989" s="36"/>
      <c r="CN1989" s="36"/>
    </row>
    <row r="1990" spans="1:92" s="24" customFormat="1" ht="50.1" customHeight="1">
      <c r="A1990" s="118" t="s">
        <v>6456</v>
      </c>
      <c r="B1990" s="120" t="s">
        <v>5974</v>
      </c>
      <c r="C1990" s="247" t="s">
        <v>6451</v>
      </c>
      <c r="D1990" s="57" t="s">
        <v>6446</v>
      </c>
      <c r="E1990" s="247" t="s">
        <v>6452</v>
      </c>
      <c r="F1990" s="349" t="s">
        <v>6457</v>
      </c>
      <c r="G1990" s="103" t="s">
        <v>4</v>
      </c>
      <c r="H1990" s="110" t="s">
        <v>5861</v>
      </c>
      <c r="I1990" s="110" t="s">
        <v>13</v>
      </c>
      <c r="J1990" s="110" t="s">
        <v>132</v>
      </c>
      <c r="K1990" s="103" t="s">
        <v>6449</v>
      </c>
      <c r="L1990" s="110" t="s">
        <v>132</v>
      </c>
      <c r="M1990" s="110" t="s">
        <v>54</v>
      </c>
      <c r="N1990" s="127" t="s">
        <v>6365</v>
      </c>
      <c r="O1990" s="103" t="s">
        <v>1946</v>
      </c>
      <c r="P1990" s="127">
        <v>796</v>
      </c>
      <c r="Q1990" s="110" t="s">
        <v>57</v>
      </c>
      <c r="R1990" s="128">
        <v>150</v>
      </c>
      <c r="S1990" s="198">
        <v>497.55</v>
      </c>
      <c r="T1990" s="107">
        <f t="shared" si="178"/>
        <v>74632.5</v>
      </c>
      <c r="U1990" s="107">
        <f t="shared" si="179"/>
        <v>83588.400000000009</v>
      </c>
      <c r="V1990" s="110"/>
      <c r="W1990" s="103">
        <v>2016</v>
      </c>
      <c r="X1990" s="385"/>
      <c r="Y1990" s="23"/>
      <c r="Z1990" s="23"/>
      <c r="AA1990" s="23"/>
      <c r="AB1990" s="23"/>
      <c r="AC1990" s="23"/>
      <c r="AD1990" s="23"/>
      <c r="AE1990" s="23"/>
      <c r="AF1990" s="23"/>
      <c r="AG1990" s="23"/>
      <c r="AH1990" s="23"/>
      <c r="AI1990" s="23"/>
      <c r="AJ1990" s="23"/>
      <c r="AK1990" s="23"/>
      <c r="AL1990" s="23"/>
      <c r="AM1990" s="23"/>
      <c r="AN1990" s="23"/>
      <c r="AO1990" s="23"/>
      <c r="AP1990" s="23"/>
      <c r="AQ1990" s="23"/>
      <c r="AR1990" s="36"/>
      <c r="AS1990" s="36"/>
      <c r="AT1990" s="36"/>
      <c r="AU1990" s="36"/>
      <c r="AV1990" s="36"/>
      <c r="AW1990" s="36"/>
      <c r="AX1990" s="36"/>
      <c r="AY1990" s="36"/>
      <c r="AZ1990" s="36"/>
      <c r="BA1990" s="36"/>
      <c r="BB1990" s="36"/>
      <c r="BC1990" s="36"/>
      <c r="BD1990" s="36"/>
      <c r="BE1990" s="36"/>
      <c r="BF1990" s="36"/>
      <c r="BG1990" s="36"/>
      <c r="BH1990" s="36"/>
      <c r="BI1990" s="36"/>
      <c r="BJ1990" s="36"/>
      <c r="BK1990" s="36"/>
      <c r="BL1990" s="36"/>
      <c r="BM1990" s="36"/>
      <c r="BN1990" s="36"/>
      <c r="BO1990" s="36"/>
      <c r="BP1990" s="36"/>
      <c r="BQ1990" s="36"/>
      <c r="BR1990" s="36"/>
      <c r="BS1990" s="36"/>
      <c r="BT1990" s="36"/>
      <c r="BU1990" s="36"/>
      <c r="BV1990" s="36"/>
      <c r="BW1990" s="36"/>
      <c r="BX1990" s="36"/>
      <c r="BY1990" s="36"/>
      <c r="BZ1990" s="36"/>
      <c r="CA1990" s="36"/>
      <c r="CB1990" s="36"/>
      <c r="CC1990" s="36"/>
      <c r="CD1990" s="36"/>
      <c r="CE1990" s="36"/>
      <c r="CF1990" s="36"/>
      <c r="CG1990" s="36"/>
      <c r="CH1990" s="36"/>
      <c r="CI1990" s="36"/>
      <c r="CJ1990" s="36"/>
      <c r="CK1990" s="36"/>
      <c r="CL1990" s="36"/>
      <c r="CM1990" s="36"/>
      <c r="CN1990" s="36"/>
    </row>
    <row r="1991" spans="1:92" s="24" customFormat="1" ht="50.1" customHeight="1">
      <c r="A1991" s="118" t="s">
        <v>6458</v>
      </c>
      <c r="B1991" s="120" t="s">
        <v>5974</v>
      </c>
      <c r="C1991" s="247" t="s">
        <v>6451</v>
      </c>
      <c r="D1991" s="57" t="s">
        <v>6446</v>
      </c>
      <c r="E1991" s="247" t="s">
        <v>6452</v>
      </c>
      <c r="F1991" s="349" t="s">
        <v>6459</v>
      </c>
      <c r="G1991" s="103" t="s">
        <v>4</v>
      </c>
      <c r="H1991" s="110" t="s">
        <v>5861</v>
      </c>
      <c r="I1991" s="110" t="s">
        <v>13</v>
      </c>
      <c r="J1991" s="110" t="s">
        <v>132</v>
      </c>
      <c r="K1991" s="103" t="s">
        <v>6449</v>
      </c>
      <c r="L1991" s="110" t="s">
        <v>132</v>
      </c>
      <c r="M1991" s="110" t="s">
        <v>54</v>
      </c>
      <c r="N1991" s="127" t="s">
        <v>6365</v>
      </c>
      <c r="O1991" s="103" t="s">
        <v>1946</v>
      </c>
      <c r="P1991" s="127">
        <v>796</v>
      </c>
      <c r="Q1991" s="110" t="s">
        <v>57</v>
      </c>
      <c r="R1991" s="128">
        <v>150</v>
      </c>
      <c r="S1991" s="198">
        <v>497.55</v>
      </c>
      <c r="T1991" s="107">
        <f t="shared" ref="T1991:T2054" si="186">R1991*S1991</f>
        <v>74632.5</v>
      </c>
      <c r="U1991" s="107">
        <f t="shared" ref="U1991:U2054" si="187">T1991*1.12</f>
        <v>83588.400000000009</v>
      </c>
      <c r="V1991" s="110"/>
      <c r="W1991" s="103">
        <v>2016</v>
      </c>
      <c r="X1991" s="385"/>
      <c r="Y1991" s="23"/>
      <c r="Z1991" s="23"/>
      <c r="AA1991" s="23"/>
      <c r="AB1991" s="23"/>
      <c r="AC1991" s="23"/>
      <c r="AD1991" s="23"/>
      <c r="AE1991" s="23"/>
      <c r="AF1991" s="23"/>
      <c r="AG1991" s="23"/>
      <c r="AH1991" s="23"/>
      <c r="AI1991" s="23"/>
      <c r="AJ1991" s="23"/>
      <c r="AK1991" s="23"/>
      <c r="AL1991" s="23"/>
      <c r="AM1991" s="23"/>
      <c r="AN1991" s="23"/>
      <c r="AO1991" s="23"/>
      <c r="AP1991" s="23"/>
      <c r="AQ1991" s="23"/>
      <c r="AR1991" s="36"/>
      <c r="AS1991" s="36"/>
      <c r="AT1991" s="36"/>
      <c r="AU1991" s="36"/>
      <c r="AV1991" s="36"/>
      <c r="AW1991" s="36"/>
      <c r="AX1991" s="36"/>
      <c r="AY1991" s="36"/>
      <c r="AZ1991" s="36"/>
      <c r="BA1991" s="36"/>
      <c r="BB1991" s="36"/>
      <c r="BC1991" s="36"/>
      <c r="BD1991" s="36"/>
      <c r="BE1991" s="36"/>
      <c r="BF1991" s="36"/>
      <c r="BG1991" s="36"/>
      <c r="BH1991" s="36"/>
      <c r="BI1991" s="36"/>
      <c r="BJ1991" s="36"/>
      <c r="BK1991" s="36"/>
      <c r="BL1991" s="36"/>
      <c r="BM1991" s="36"/>
      <c r="BN1991" s="36"/>
      <c r="BO1991" s="36"/>
      <c r="BP1991" s="36"/>
      <c r="BQ1991" s="36"/>
      <c r="BR1991" s="36"/>
      <c r="BS1991" s="36"/>
      <c r="BT1991" s="36"/>
      <c r="BU1991" s="36"/>
      <c r="BV1991" s="36"/>
      <c r="BW1991" s="36"/>
      <c r="BX1991" s="36"/>
      <c r="BY1991" s="36"/>
      <c r="BZ1991" s="36"/>
      <c r="CA1991" s="36"/>
      <c r="CB1991" s="36"/>
      <c r="CC1991" s="36"/>
      <c r="CD1991" s="36"/>
      <c r="CE1991" s="36"/>
      <c r="CF1991" s="36"/>
      <c r="CG1991" s="36"/>
      <c r="CH1991" s="36"/>
      <c r="CI1991" s="36"/>
      <c r="CJ1991" s="36"/>
      <c r="CK1991" s="36"/>
      <c r="CL1991" s="36"/>
      <c r="CM1991" s="36"/>
      <c r="CN1991" s="36"/>
    </row>
    <row r="1992" spans="1:92" s="24" customFormat="1" ht="50.1" customHeight="1">
      <c r="A1992" s="118" t="s">
        <v>6460</v>
      </c>
      <c r="B1992" s="120" t="s">
        <v>5974</v>
      </c>
      <c r="C1992" s="247" t="s">
        <v>6451</v>
      </c>
      <c r="D1992" s="57" t="s">
        <v>6446</v>
      </c>
      <c r="E1992" s="247" t="s">
        <v>6452</v>
      </c>
      <c r="F1992" s="349" t="s">
        <v>6461</v>
      </c>
      <c r="G1992" s="103" t="s">
        <v>4</v>
      </c>
      <c r="H1992" s="110" t="s">
        <v>5861</v>
      </c>
      <c r="I1992" s="110" t="s">
        <v>13</v>
      </c>
      <c r="J1992" s="110" t="s">
        <v>132</v>
      </c>
      <c r="K1992" s="103" t="s">
        <v>6449</v>
      </c>
      <c r="L1992" s="110" t="s">
        <v>132</v>
      </c>
      <c r="M1992" s="110" t="s">
        <v>54</v>
      </c>
      <c r="N1992" s="127" t="s">
        <v>6365</v>
      </c>
      <c r="O1992" s="103" t="s">
        <v>1946</v>
      </c>
      <c r="P1992" s="127">
        <v>796</v>
      </c>
      <c r="Q1992" s="110" t="s">
        <v>57</v>
      </c>
      <c r="R1992" s="103">
        <v>100</v>
      </c>
      <c r="S1992" s="106">
        <v>920</v>
      </c>
      <c r="T1992" s="107">
        <f t="shared" si="186"/>
        <v>92000</v>
      </c>
      <c r="U1992" s="107">
        <f t="shared" si="187"/>
        <v>103040.00000000001</v>
      </c>
      <c r="V1992" s="110"/>
      <c r="W1992" s="103">
        <v>2016</v>
      </c>
      <c r="X1992" s="385"/>
      <c r="Y1992" s="23"/>
      <c r="Z1992" s="23"/>
      <c r="AA1992" s="23"/>
      <c r="AB1992" s="23"/>
      <c r="AC1992" s="23"/>
      <c r="AD1992" s="23"/>
      <c r="AE1992" s="23"/>
      <c r="AF1992" s="23"/>
      <c r="AG1992" s="23"/>
      <c r="AH1992" s="23"/>
      <c r="AI1992" s="23"/>
      <c r="AJ1992" s="23"/>
      <c r="AK1992" s="23"/>
      <c r="AL1992" s="23"/>
      <c r="AM1992" s="23"/>
      <c r="AN1992" s="23"/>
      <c r="AO1992" s="23"/>
      <c r="AP1992" s="23"/>
      <c r="AQ1992" s="23"/>
      <c r="AR1992" s="36"/>
      <c r="AS1992" s="36"/>
      <c r="AT1992" s="36"/>
      <c r="AU1992" s="36"/>
      <c r="AV1992" s="36"/>
      <c r="AW1992" s="36"/>
      <c r="AX1992" s="36"/>
      <c r="AY1992" s="36"/>
      <c r="AZ1992" s="36"/>
      <c r="BA1992" s="36"/>
      <c r="BB1992" s="36"/>
      <c r="BC1992" s="36"/>
      <c r="BD1992" s="36"/>
      <c r="BE1992" s="36"/>
      <c r="BF1992" s="36"/>
      <c r="BG1992" s="36"/>
      <c r="BH1992" s="36"/>
      <c r="BI1992" s="36"/>
      <c r="BJ1992" s="36"/>
      <c r="BK1992" s="36"/>
      <c r="BL1992" s="36"/>
      <c r="BM1992" s="36"/>
      <c r="BN1992" s="36"/>
      <c r="BO1992" s="36"/>
      <c r="BP1992" s="36"/>
      <c r="BQ1992" s="36"/>
      <c r="BR1992" s="36"/>
      <c r="BS1992" s="36"/>
      <c r="BT1992" s="36"/>
      <c r="BU1992" s="36"/>
      <c r="BV1992" s="36"/>
      <c r="BW1992" s="36"/>
      <c r="BX1992" s="36"/>
      <c r="BY1992" s="36"/>
      <c r="BZ1992" s="36"/>
      <c r="CA1992" s="36"/>
      <c r="CB1992" s="36"/>
      <c r="CC1992" s="36"/>
      <c r="CD1992" s="36"/>
      <c r="CE1992" s="36"/>
      <c r="CF1992" s="36"/>
      <c r="CG1992" s="36"/>
      <c r="CH1992" s="36"/>
      <c r="CI1992" s="36"/>
      <c r="CJ1992" s="36"/>
      <c r="CK1992" s="36"/>
      <c r="CL1992" s="36"/>
      <c r="CM1992" s="36"/>
      <c r="CN1992" s="36"/>
    </row>
    <row r="1993" spans="1:92" s="24" customFormat="1" ht="50.1" customHeight="1">
      <c r="A1993" s="118" t="s">
        <v>6462</v>
      </c>
      <c r="B1993" s="120" t="s">
        <v>5974</v>
      </c>
      <c r="C1993" s="247" t="s">
        <v>6451</v>
      </c>
      <c r="D1993" s="57" t="s">
        <v>6446</v>
      </c>
      <c r="E1993" s="247" t="s">
        <v>6452</v>
      </c>
      <c r="F1993" s="349" t="s">
        <v>6463</v>
      </c>
      <c r="G1993" s="103" t="s">
        <v>4</v>
      </c>
      <c r="H1993" s="110" t="s">
        <v>5861</v>
      </c>
      <c r="I1993" s="110" t="s">
        <v>13</v>
      </c>
      <c r="J1993" s="110" t="s">
        <v>132</v>
      </c>
      <c r="K1993" s="103" t="s">
        <v>6449</v>
      </c>
      <c r="L1993" s="110" t="s">
        <v>132</v>
      </c>
      <c r="M1993" s="110" t="s">
        <v>54</v>
      </c>
      <c r="N1993" s="127" t="s">
        <v>6365</v>
      </c>
      <c r="O1993" s="103" t="s">
        <v>1946</v>
      </c>
      <c r="P1993" s="127">
        <v>796</v>
      </c>
      <c r="Q1993" s="110" t="s">
        <v>57</v>
      </c>
      <c r="R1993" s="103">
        <v>50</v>
      </c>
      <c r="S1993" s="106">
        <v>920</v>
      </c>
      <c r="T1993" s="107">
        <f t="shared" si="186"/>
        <v>46000</v>
      </c>
      <c r="U1993" s="107">
        <f t="shared" si="187"/>
        <v>51520.000000000007</v>
      </c>
      <c r="V1993" s="110"/>
      <c r="W1993" s="103">
        <v>2016</v>
      </c>
      <c r="X1993" s="385"/>
      <c r="Y1993" s="23"/>
      <c r="Z1993" s="23"/>
      <c r="AA1993" s="23"/>
      <c r="AB1993" s="23"/>
      <c r="AC1993" s="23"/>
      <c r="AD1993" s="23"/>
      <c r="AE1993" s="23"/>
      <c r="AF1993" s="23"/>
      <c r="AG1993" s="23"/>
      <c r="AH1993" s="23"/>
      <c r="AI1993" s="23"/>
      <c r="AJ1993" s="23"/>
      <c r="AK1993" s="23"/>
      <c r="AL1993" s="23"/>
      <c r="AM1993" s="23"/>
      <c r="AN1993" s="23"/>
      <c r="AO1993" s="23"/>
      <c r="AP1993" s="23"/>
      <c r="AQ1993" s="23"/>
      <c r="AR1993" s="36"/>
      <c r="AS1993" s="36"/>
      <c r="AT1993" s="36"/>
      <c r="AU1993" s="36"/>
      <c r="AV1993" s="36"/>
      <c r="AW1993" s="36"/>
      <c r="AX1993" s="36"/>
      <c r="AY1993" s="36"/>
      <c r="AZ1993" s="36"/>
      <c r="BA1993" s="36"/>
      <c r="BB1993" s="36"/>
      <c r="BC1993" s="36"/>
      <c r="BD1993" s="36"/>
      <c r="BE1993" s="36"/>
      <c r="BF1993" s="36"/>
      <c r="BG1993" s="36"/>
      <c r="BH1993" s="36"/>
      <c r="BI1993" s="36"/>
      <c r="BJ1993" s="36"/>
      <c r="BK1993" s="36"/>
      <c r="BL1993" s="36"/>
      <c r="BM1993" s="36"/>
      <c r="BN1993" s="36"/>
      <c r="BO1993" s="36"/>
      <c r="BP1993" s="36"/>
      <c r="BQ1993" s="36"/>
      <c r="BR1993" s="36"/>
      <c r="BS1993" s="36"/>
      <c r="BT1993" s="36"/>
      <c r="BU1993" s="36"/>
      <c r="BV1993" s="36"/>
      <c r="BW1993" s="36"/>
      <c r="BX1993" s="36"/>
      <c r="BY1993" s="36"/>
      <c r="BZ1993" s="36"/>
      <c r="CA1993" s="36"/>
      <c r="CB1993" s="36"/>
      <c r="CC1993" s="36"/>
      <c r="CD1993" s="36"/>
      <c r="CE1993" s="36"/>
      <c r="CF1993" s="36"/>
      <c r="CG1993" s="36"/>
      <c r="CH1993" s="36"/>
      <c r="CI1993" s="36"/>
      <c r="CJ1993" s="36"/>
      <c r="CK1993" s="36"/>
      <c r="CL1993" s="36"/>
      <c r="CM1993" s="36"/>
      <c r="CN1993" s="36"/>
    </row>
    <row r="1994" spans="1:92" s="31" customFormat="1" ht="50.1" customHeight="1">
      <c r="A1994" s="118" t="s">
        <v>6464</v>
      </c>
      <c r="B1994" s="120" t="s">
        <v>5974</v>
      </c>
      <c r="C1994" s="247" t="s">
        <v>6465</v>
      </c>
      <c r="D1994" s="57" t="s">
        <v>6446</v>
      </c>
      <c r="E1994" s="247" t="s">
        <v>6466</v>
      </c>
      <c r="F1994" s="349" t="s">
        <v>6467</v>
      </c>
      <c r="G1994" s="103" t="s">
        <v>4</v>
      </c>
      <c r="H1994" s="110" t="s">
        <v>5861</v>
      </c>
      <c r="I1994" s="110" t="s">
        <v>13</v>
      </c>
      <c r="J1994" s="110" t="s">
        <v>132</v>
      </c>
      <c r="K1994" s="103" t="s">
        <v>6449</v>
      </c>
      <c r="L1994" s="110" t="s">
        <v>132</v>
      </c>
      <c r="M1994" s="110" t="s">
        <v>54</v>
      </c>
      <c r="N1994" s="127" t="s">
        <v>6365</v>
      </c>
      <c r="O1994" s="103" t="s">
        <v>1946</v>
      </c>
      <c r="P1994" s="127">
        <v>796</v>
      </c>
      <c r="Q1994" s="110" t="s">
        <v>57</v>
      </c>
      <c r="R1994" s="103">
        <v>150</v>
      </c>
      <c r="S1994" s="106">
        <v>449.4</v>
      </c>
      <c r="T1994" s="107">
        <f t="shared" si="186"/>
        <v>67410</v>
      </c>
      <c r="U1994" s="107">
        <f t="shared" si="187"/>
        <v>75499.200000000012</v>
      </c>
      <c r="V1994" s="110"/>
      <c r="W1994" s="103">
        <v>2016</v>
      </c>
      <c r="X1994" s="385"/>
      <c r="Y1994" s="23"/>
      <c r="Z1994" s="23"/>
      <c r="AA1994" s="23"/>
      <c r="AB1994" s="23"/>
      <c r="AC1994" s="23"/>
      <c r="AD1994" s="23"/>
      <c r="AE1994" s="23"/>
      <c r="AF1994" s="23"/>
      <c r="AG1994" s="23"/>
      <c r="AH1994" s="23"/>
      <c r="AI1994" s="23"/>
      <c r="AJ1994" s="23"/>
      <c r="AK1994" s="23"/>
      <c r="AL1994" s="23"/>
      <c r="AM1994" s="23"/>
      <c r="AN1994" s="23"/>
      <c r="AO1994" s="23"/>
      <c r="AP1994" s="23"/>
      <c r="AQ1994" s="23"/>
      <c r="AR1994" s="36"/>
      <c r="AS1994" s="36"/>
      <c r="AT1994" s="36"/>
      <c r="AU1994" s="36"/>
      <c r="AV1994" s="36"/>
      <c r="AW1994" s="36"/>
      <c r="AX1994" s="36"/>
      <c r="AY1994" s="36"/>
      <c r="AZ1994" s="36"/>
      <c r="BA1994" s="36"/>
      <c r="BB1994" s="36"/>
      <c r="BC1994" s="36"/>
      <c r="BD1994" s="36"/>
      <c r="BE1994" s="36"/>
      <c r="BF1994" s="36"/>
      <c r="BG1994" s="36"/>
      <c r="BH1994" s="36"/>
      <c r="BI1994" s="36"/>
      <c r="BJ1994" s="36"/>
      <c r="BK1994" s="36"/>
      <c r="BL1994" s="36"/>
      <c r="BM1994" s="36"/>
      <c r="BN1994" s="36"/>
      <c r="BO1994" s="36"/>
      <c r="BP1994" s="36"/>
      <c r="BQ1994" s="36"/>
      <c r="BR1994" s="36"/>
      <c r="BS1994" s="36"/>
      <c r="BT1994" s="36"/>
      <c r="BU1994" s="36"/>
      <c r="BV1994" s="36"/>
      <c r="BW1994" s="36"/>
      <c r="BX1994" s="36"/>
      <c r="BY1994" s="36"/>
      <c r="BZ1994" s="36"/>
      <c r="CA1994" s="36"/>
      <c r="CB1994" s="36"/>
      <c r="CC1994" s="36"/>
      <c r="CD1994" s="36"/>
      <c r="CE1994" s="36"/>
      <c r="CF1994" s="36"/>
      <c r="CG1994" s="36"/>
      <c r="CH1994" s="36"/>
      <c r="CI1994" s="36"/>
      <c r="CJ1994" s="36"/>
      <c r="CK1994" s="36"/>
      <c r="CL1994" s="36"/>
      <c r="CM1994" s="36"/>
      <c r="CN1994" s="36"/>
    </row>
    <row r="1995" spans="1:92" s="31" customFormat="1" ht="50.1" customHeight="1">
      <c r="A1995" s="118" t="s">
        <v>6468</v>
      </c>
      <c r="B1995" s="120" t="s">
        <v>5974</v>
      </c>
      <c r="C1995" s="247" t="s">
        <v>6465</v>
      </c>
      <c r="D1995" s="57" t="s">
        <v>6446</v>
      </c>
      <c r="E1995" s="247" t="s">
        <v>6466</v>
      </c>
      <c r="F1995" s="349" t="s">
        <v>6469</v>
      </c>
      <c r="G1995" s="103" t="s">
        <v>4</v>
      </c>
      <c r="H1995" s="110" t="s">
        <v>5861</v>
      </c>
      <c r="I1995" s="110" t="s">
        <v>13</v>
      </c>
      <c r="J1995" s="110" t="s">
        <v>132</v>
      </c>
      <c r="K1995" s="103" t="s">
        <v>6449</v>
      </c>
      <c r="L1995" s="110" t="s">
        <v>132</v>
      </c>
      <c r="M1995" s="110" t="s">
        <v>54</v>
      </c>
      <c r="N1995" s="127" t="s">
        <v>6365</v>
      </c>
      <c r="O1995" s="103" t="s">
        <v>1946</v>
      </c>
      <c r="P1995" s="127">
        <v>796</v>
      </c>
      <c r="Q1995" s="110" t="s">
        <v>57</v>
      </c>
      <c r="R1995" s="128">
        <v>100</v>
      </c>
      <c r="S1995" s="198">
        <v>449.4</v>
      </c>
      <c r="T1995" s="107">
        <f t="shared" si="186"/>
        <v>44940</v>
      </c>
      <c r="U1995" s="107">
        <f t="shared" si="187"/>
        <v>50332.800000000003</v>
      </c>
      <c r="V1995" s="110"/>
      <c r="W1995" s="103">
        <v>2016</v>
      </c>
      <c r="X1995" s="385"/>
      <c r="Y1995" s="23"/>
      <c r="Z1995" s="23"/>
      <c r="AA1995" s="23"/>
      <c r="AB1995" s="23"/>
      <c r="AC1995" s="23"/>
      <c r="AD1995" s="23"/>
      <c r="AE1995" s="23"/>
      <c r="AF1995" s="23"/>
      <c r="AG1995" s="23"/>
      <c r="AH1995" s="23"/>
      <c r="AI1995" s="23"/>
      <c r="AJ1995" s="23"/>
      <c r="AK1995" s="23"/>
      <c r="AL1995" s="23"/>
      <c r="AM1995" s="23"/>
      <c r="AN1995" s="23"/>
      <c r="AO1995" s="23"/>
      <c r="AP1995" s="23"/>
      <c r="AQ1995" s="23"/>
      <c r="AR1995" s="36"/>
      <c r="AS1995" s="36"/>
      <c r="AT1995" s="36"/>
      <c r="AU1995" s="36"/>
      <c r="AV1995" s="36"/>
      <c r="AW1995" s="36"/>
      <c r="AX1995" s="36"/>
      <c r="AY1995" s="36"/>
      <c r="AZ1995" s="36"/>
      <c r="BA1995" s="36"/>
      <c r="BB1995" s="36"/>
      <c r="BC1995" s="36"/>
      <c r="BD1995" s="36"/>
      <c r="BE1995" s="36"/>
      <c r="BF1995" s="36"/>
      <c r="BG1995" s="36"/>
      <c r="BH1995" s="36"/>
      <c r="BI1995" s="36"/>
      <c r="BJ1995" s="36"/>
      <c r="BK1995" s="36"/>
      <c r="BL1995" s="36"/>
      <c r="BM1995" s="36"/>
      <c r="BN1995" s="36"/>
      <c r="BO1995" s="36"/>
      <c r="BP1995" s="36"/>
      <c r="BQ1995" s="36"/>
      <c r="BR1995" s="36"/>
      <c r="BS1995" s="36"/>
      <c r="BT1995" s="36"/>
      <c r="BU1995" s="36"/>
      <c r="BV1995" s="36"/>
      <c r="BW1995" s="36"/>
      <c r="BX1995" s="36"/>
      <c r="BY1995" s="36"/>
      <c r="BZ1995" s="36"/>
      <c r="CA1995" s="36"/>
      <c r="CB1995" s="36"/>
      <c r="CC1995" s="36"/>
      <c r="CD1995" s="36"/>
      <c r="CE1995" s="36"/>
      <c r="CF1995" s="36"/>
      <c r="CG1995" s="36"/>
      <c r="CH1995" s="36"/>
      <c r="CI1995" s="36"/>
      <c r="CJ1995" s="36"/>
      <c r="CK1995" s="36"/>
      <c r="CL1995" s="36"/>
      <c r="CM1995" s="36"/>
      <c r="CN1995" s="36"/>
    </row>
    <row r="1996" spans="1:92" s="31" customFormat="1" ht="50.1" customHeight="1">
      <c r="A1996" s="118" t="s">
        <v>6470</v>
      </c>
      <c r="B1996" s="120" t="s">
        <v>5974</v>
      </c>
      <c r="C1996" s="247" t="s">
        <v>6465</v>
      </c>
      <c r="D1996" s="57" t="s">
        <v>6446</v>
      </c>
      <c r="E1996" s="247" t="s">
        <v>6466</v>
      </c>
      <c r="F1996" s="349" t="s">
        <v>6471</v>
      </c>
      <c r="G1996" s="103" t="s">
        <v>4</v>
      </c>
      <c r="H1996" s="110" t="s">
        <v>5861</v>
      </c>
      <c r="I1996" s="110" t="s">
        <v>13</v>
      </c>
      <c r="J1996" s="110" t="s">
        <v>132</v>
      </c>
      <c r="K1996" s="103" t="s">
        <v>6449</v>
      </c>
      <c r="L1996" s="110" t="s">
        <v>132</v>
      </c>
      <c r="M1996" s="110" t="s">
        <v>54</v>
      </c>
      <c r="N1996" s="127" t="s">
        <v>6365</v>
      </c>
      <c r="O1996" s="103" t="s">
        <v>1946</v>
      </c>
      <c r="P1996" s="127">
        <v>796</v>
      </c>
      <c r="Q1996" s="110" t="s">
        <v>57</v>
      </c>
      <c r="R1996" s="128">
        <v>150</v>
      </c>
      <c r="S1996" s="400">
        <v>716.9</v>
      </c>
      <c r="T1996" s="107">
        <f t="shared" si="186"/>
        <v>107535</v>
      </c>
      <c r="U1996" s="107">
        <f t="shared" si="187"/>
        <v>120439.20000000001</v>
      </c>
      <c r="V1996" s="110"/>
      <c r="W1996" s="103">
        <v>2016</v>
      </c>
      <c r="X1996" s="385"/>
      <c r="Y1996" s="23"/>
      <c r="Z1996" s="23"/>
      <c r="AA1996" s="23"/>
      <c r="AB1996" s="23"/>
      <c r="AC1996" s="23"/>
      <c r="AD1996" s="23"/>
      <c r="AE1996" s="23"/>
      <c r="AF1996" s="23"/>
      <c r="AG1996" s="23"/>
      <c r="AH1996" s="23"/>
      <c r="AI1996" s="23"/>
      <c r="AJ1996" s="23"/>
      <c r="AK1996" s="23"/>
      <c r="AL1996" s="23"/>
      <c r="AM1996" s="23"/>
      <c r="AN1996" s="23"/>
      <c r="AO1996" s="23"/>
      <c r="AP1996" s="23"/>
      <c r="AQ1996" s="23"/>
      <c r="AR1996" s="36"/>
      <c r="AS1996" s="36"/>
      <c r="AT1996" s="36"/>
      <c r="AU1996" s="36"/>
      <c r="AV1996" s="36"/>
      <c r="AW1996" s="36"/>
      <c r="AX1996" s="36"/>
      <c r="AY1996" s="36"/>
      <c r="AZ1996" s="36"/>
      <c r="BA1996" s="36"/>
      <c r="BB1996" s="36"/>
      <c r="BC1996" s="36"/>
      <c r="BD1996" s="36"/>
      <c r="BE1996" s="36"/>
      <c r="BF1996" s="36"/>
      <c r="BG1996" s="36"/>
      <c r="BH1996" s="36"/>
      <c r="BI1996" s="36"/>
      <c r="BJ1996" s="36"/>
      <c r="BK1996" s="36"/>
      <c r="BL1996" s="36"/>
      <c r="BM1996" s="36"/>
      <c r="BN1996" s="36"/>
      <c r="BO1996" s="36"/>
      <c r="BP1996" s="36"/>
      <c r="BQ1996" s="36"/>
      <c r="BR1996" s="36"/>
      <c r="BS1996" s="36"/>
      <c r="BT1996" s="36"/>
      <c r="BU1996" s="36"/>
      <c r="BV1996" s="36"/>
      <c r="BW1996" s="36"/>
      <c r="BX1996" s="36"/>
      <c r="BY1996" s="36"/>
      <c r="BZ1996" s="36"/>
      <c r="CA1996" s="36"/>
      <c r="CB1996" s="36"/>
      <c r="CC1996" s="36"/>
      <c r="CD1996" s="36"/>
      <c r="CE1996" s="36"/>
      <c r="CF1996" s="36"/>
      <c r="CG1996" s="36"/>
      <c r="CH1996" s="36"/>
      <c r="CI1996" s="36"/>
      <c r="CJ1996" s="36"/>
      <c r="CK1996" s="36"/>
      <c r="CL1996" s="36"/>
      <c r="CM1996" s="36"/>
      <c r="CN1996" s="36"/>
    </row>
    <row r="1997" spans="1:92" s="31" customFormat="1" ht="50.1" customHeight="1">
      <c r="A1997" s="118" t="s">
        <v>6472</v>
      </c>
      <c r="B1997" s="120" t="s">
        <v>5974</v>
      </c>
      <c r="C1997" s="247" t="s">
        <v>6465</v>
      </c>
      <c r="D1997" s="57" t="s">
        <v>6446</v>
      </c>
      <c r="E1997" s="247" t="s">
        <v>6466</v>
      </c>
      <c r="F1997" s="349" t="s">
        <v>6473</v>
      </c>
      <c r="G1997" s="103" t="s">
        <v>4</v>
      </c>
      <c r="H1997" s="110" t="s">
        <v>5861</v>
      </c>
      <c r="I1997" s="110" t="s">
        <v>13</v>
      </c>
      <c r="J1997" s="110" t="s">
        <v>132</v>
      </c>
      <c r="K1997" s="103" t="s">
        <v>6449</v>
      </c>
      <c r="L1997" s="110" t="s">
        <v>132</v>
      </c>
      <c r="M1997" s="110" t="s">
        <v>54</v>
      </c>
      <c r="N1997" s="127" t="s">
        <v>6365</v>
      </c>
      <c r="O1997" s="103" t="s">
        <v>1946</v>
      </c>
      <c r="P1997" s="127">
        <v>796</v>
      </c>
      <c r="Q1997" s="110" t="s">
        <v>57</v>
      </c>
      <c r="R1997" s="128">
        <v>100</v>
      </c>
      <c r="S1997" s="198">
        <v>716.9</v>
      </c>
      <c r="T1997" s="107">
        <f t="shared" si="186"/>
        <v>71690</v>
      </c>
      <c r="U1997" s="107">
        <f t="shared" si="187"/>
        <v>80292.800000000003</v>
      </c>
      <c r="V1997" s="110"/>
      <c r="W1997" s="103">
        <v>2016</v>
      </c>
      <c r="X1997" s="385"/>
      <c r="Y1997" s="23"/>
      <c r="Z1997" s="23"/>
      <c r="AA1997" s="23"/>
      <c r="AB1997" s="23"/>
      <c r="AC1997" s="23"/>
      <c r="AD1997" s="23"/>
      <c r="AE1997" s="23"/>
      <c r="AF1997" s="23"/>
      <c r="AG1997" s="23"/>
      <c r="AH1997" s="23"/>
      <c r="AI1997" s="23"/>
      <c r="AJ1997" s="23"/>
      <c r="AK1997" s="23"/>
      <c r="AL1997" s="23"/>
      <c r="AM1997" s="23"/>
      <c r="AN1997" s="23"/>
      <c r="AO1997" s="23"/>
      <c r="AP1997" s="23"/>
      <c r="AQ1997" s="23"/>
      <c r="AR1997" s="36"/>
      <c r="AS1997" s="36"/>
      <c r="AT1997" s="36"/>
      <c r="AU1997" s="36"/>
      <c r="AV1997" s="36"/>
      <c r="AW1997" s="36"/>
      <c r="AX1997" s="36"/>
      <c r="AY1997" s="36"/>
      <c r="AZ1997" s="36"/>
      <c r="BA1997" s="36"/>
      <c r="BB1997" s="36"/>
      <c r="BC1997" s="36"/>
      <c r="BD1997" s="36"/>
      <c r="BE1997" s="36"/>
      <c r="BF1997" s="36"/>
      <c r="BG1997" s="36"/>
      <c r="BH1997" s="36"/>
      <c r="BI1997" s="36"/>
      <c r="BJ1997" s="36"/>
      <c r="BK1997" s="36"/>
      <c r="BL1997" s="36"/>
      <c r="BM1997" s="36"/>
      <c r="BN1997" s="36"/>
      <c r="BO1997" s="36"/>
      <c r="BP1997" s="36"/>
      <c r="BQ1997" s="36"/>
      <c r="BR1997" s="36"/>
      <c r="BS1997" s="36"/>
      <c r="BT1997" s="36"/>
      <c r="BU1997" s="36"/>
      <c r="BV1997" s="36"/>
      <c r="BW1997" s="36"/>
      <c r="BX1997" s="36"/>
      <c r="BY1997" s="36"/>
      <c r="BZ1997" s="36"/>
      <c r="CA1997" s="36"/>
      <c r="CB1997" s="36"/>
      <c r="CC1997" s="36"/>
      <c r="CD1997" s="36"/>
      <c r="CE1997" s="36"/>
      <c r="CF1997" s="36"/>
      <c r="CG1997" s="36"/>
      <c r="CH1997" s="36"/>
      <c r="CI1997" s="36"/>
      <c r="CJ1997" s="36"/>
      <c r="CK1997" s="36"/>
      <c r="CL1997" s="36"/>
      <c r="CM1997" s="36"/>
      <c r="CN1997" s="36"/>
    </row>
    <row r="1998" spans="1:92" s="31" customFormat="1" ht="50.1" customHeight="1">
      <c r="A1998" s="118" t="s">
        <v>6474</v>
      </c>
      <c r="B1998" s="120" t="s">
        <v>5974</v>
      </c>
      <c r="C1998" s="247" t="s">
        <v>6465</v>
      </c>
      <c r="D1998" s="57" t="s">
        <v>6446</v>
      </c>
      <c r="E1998" s="247" t="s">
        <v>6466</v>
      </c>
      <c r="F1998" s="349" t="s">
        <v>6475</v>
      </c>
      <c r="G1998" s="103" t="s">
        <v>4</v>
      </c>
      <c r="H1998" s="110" t="s">
        <v>5861</v>
      </c>
      <c r="I1998" s="110" t="s">
        <v>13</v>
      </c>
      <c r="J1998" s="110" t="s">
        <v>132</v>
      </c>
      <c r="K1998" s="103" t="s">
        <v>6449</v>
      </c>
      <c r="L1998" s="110" t="s">
        <v>132</v>
      </c>
      <c r="M1998" s="110" t="s">
        <v>54</v>
      </c>
      <c r="N1998" s="127" t="s">
        <v>6365</v>
      </c>
      <c r="O1998" s="103" t="s">
        <v>1946</v>
      </c>
      <c r="P1998" s="127">
        <v>796</v>
      </c>
      <c r="Q1998" s="110" t="s">
        <v>57</v>
      </c>
      <c r="R1998" s="128">
        <v>150</v>
      </c>
      <c r="S1998" s="198">
        <v>508.25</v>
      </c>
      <c r="T1998" s="107">
        <f t="shared" si="186"/>
        <v>76237.5</v>
      </c>
      <c r="U1998" s="107">
        <f t="shared" si="187"/>
        <v>85386.000000000015</v>
      </c>
      <c r="V1998" s="110"/>
      <c r="W1998" s="103">
        <v>2016</v>
      </c>
      <c r="X1998" s="385"/>
      <c r="Y1998" s="23"/>
      <c r="Z1998" s="23"/>
      <c r="AA1998" s="23"/>
      <c r="AB1998" s="23"/>
      <c r="AC1998" s="23"/>
      <c r="AD1998" s="23"/>
      <c r="AE1998" s="23"/>
      <c r="AF1998" s="23"/>
      <c r="AG1998" s="23"/>
      <c r="AH1998" s="23"/>
      <c r="AI1998" s="23"/>
      <c r="AJ1998" s="23"/>
      <c r="AK1998" s="23"/>
      <c r="AL1998" s="23"/>
      <c r="AM1998" s="23"/>
      <c r="AN1998" s="23"/>
      <c r="AO1998" s="23"/>
      <c r="AP1998" s="23"/>
      <c r="AQ1998" s="23"/>
      <c r="AR1998" s="36"/>
      <c r="AS1998" s="36"/>
      <c r="AT1998" s="36"/>
      <c r="AU1998" s="36"/>
      <c r="AV1998" s="36"/>
      <c r="AW1998" s="36"/>
      <c r="AX1998" s="36"/>
      <c r="AY1998" s="36"/>
      <c r="AZ1998" s="36"/>
      <c r="BA1998" s="36"/>
      <c r="BB1998" s="36"/>
      <c r="BC1998" s="36"/>
      <c r="BD1998" s="36"/>
      <c r="BE1998" s="36"/>
      <c r="BF1998" s="36"/>
      <c r="BG1998" s="36"/>
      <c r="BH1998" s="36"/>
      <c r="BI1998" s="36"/>
      <c r="BJ1998" s="36"/>
      <c r="BK1998" s="36"/>
      <c r="BL1998" s="36"/>
      <c r="BM1998" s="36"/>
      <c r="BN1998" s="36"/>
      <c r="BO1998" s="36"/>
      <c r="BP1998" s="36"/>
      <c r="BQ1998" s="36"/>
      <c r="BR1998" s="36"/>
      <c r="BS1998" s="36"/>
      <c r="BT1998" s="36"/>
      <c r="BU1998" s="36"/>
      <c r="BV1998" s="36"/>
      <c r="BW1998" s="36"/>
      <c r="BX1998" s="36"/>
      <c r="BY1998" s="36"/>
      <c r="BZ1998" s="36"/>
      <c r="CA1998" s="36"/>
      <c r="CB1998" s="36"/>
      <c r="CC1998" s="36"/>
      <c r="CD1998" s="36"/>
      <c r="CE1998" s="36"/>
      <c r="CF1998" s="36"/>
      <c r="CG1998" s="36"/>
      <c r="CH1998" s="36"/>
      <c r="CI1998" s="36"/>
      <c r="CJ1998" s="36"/>
      <c r="CK1998" s="36"/>
      <c r="CL1998" s="36"/>
      <c r="CM1998" s="36"/>
      <c r="CN1998" s="36"/>
    </row>
    <row r="1999" spans="1:92" s="31" customFormat="1" ht="50.1" customHeight="1">
      <c r="A1999" s="118" t="s">
        <v>6476</v>
      </c>
      <c r="B1999" s="120" t="s">
        <v>5974</v>
      </c>
      <c r="C1999" s="247" t="s">
        <v>6465</v>
      </c>
      <c r="D1999" s="57" t="s">
        <v>6446</v>
      </c>
      <c r="E1999" s="247" t="s">
        <v>6466</v>
      </c>
      <c r="F1999" s="349" t="s">
        <v>6477</v>
      </c>
      <c r="G1999" s="103" t="s">
        <v>4</v>
      </c>
      <c r="H1999" s="110" t="s">
        <v>5861</v>
      </c>
      <c r="I1999" s="110" t="s">
        <v>13</v>
      </c>
      <c r="J1999" s="110" t="s">
        <v>132</v>
      </c>
      <c r="K1999" s="103" t="s">
        <v>6449</v>
      </c>
      <c r="L1999" s="110" t="s">
        <v>132</v>
      </c>
      <c r="M1999" s="110" t="s">
        <v>54</v>
      </c>
      <c r="N1999" s="127" t="s">
        <v>6365</v>
      </c>
      <c r="O1999" s="103" t="s">
        <v>1946</v>
      </c>
      <c r="P1999" s="127">
        <v>796</v>
      </c>
      <c r="Q1999" s="110" t="s">
        <v>57</v>
      </c>
      <c r="R1999" s="128">
        <v>100</v>
      </c>
      <c r="S1999" s="198">
        <v>508.25</v>
      </c>
      <c r="T1999" s="107">
        <f t="shared" si="186"/>
        <v>50825</v>
      </c>
      <c r="U1999" s="107">
        <f t="shared" si="187"/>
        <v>56924.000000000007</v>
      </c>
      <c r="V1999" s="110"/>
      <c r="W1999" s="103">
        <v>2016</v>
      </c>
      <c r="X1999" s="385"/>
      <c r="Y1999" s="23"/>
      <c r="Z1999" s="23"/>
      <c r="AA1999" s="23"/>
      <c r="AB1999" s="23"/>
      <c r="AC1999" s="23"/>
      <c r="AD1999" s="23"/>
      <c r="AE1999" s="23"/>
      <c r="AF1999" s="23"/>
      <c r="AG1999" s="23"/>
      <c r="AH1999" s="23"/>
      <c r="AI1999" s="23"/>
      <c r="AJ1999" s="23"/>
      <c r="AK1999" s="23"/>
      <c r="AL1999" s="23"/>
      <c r="AM1999" s="23"/>
      <c r="AN1999" s="23"/>
      <c r="AO1999" s="23"/>
      <c r="AP1999" s="23"/>
      <c r="AQ1999" s="23"/>
      <c r="AR1999" s="36"/>
      <c r="AS1999" s="36"/>
      <c r="AT1999" s="36"/>
      <c r="AU1999" s="36"/>
      <c r="AV1999" s="36"/>
      <c r="AW1999" s="36"/>
      <c r="AX1999" s="36"/>
      <c r="AY1999" s="36"/>
      <c r="AZ1999" s="36"/>
      <c r="BA1999" s="36"/>
      <c r="BB1999" s="36"/>
      <c r="BC1999" s="36"/>
      <c r="BD1999" s="36"/>
      <c r="BE1999" s="36"/>
      <c r="BF1999" s="36"/>
      <c r="BG1999" s="36"/>
      <c r="BH1999" s="36"/>
      <c r="BI1999" s="36"/>
      <c r="BJ1999" s="36"/>
      <c r="BK1999" s="36"/>
      <c r="BL1999" s="36"/>
      <c r="BM1999" s="36"/>
      <c r="BN1999" s="36"/>
      <c r="BO1999" s="36"/>
      <c r="BP1999" s="36"/>
      <c r="BQ1999" s="36"/>
      <c r="BR1999" s="36"/>
      <c r="BS1999" s="36"/>
      <c r="BT1999" s="36"/>
      <c r="BU1999" s="36"/>
      <c r="BV1999" s="36"/>
      <c r="BW1999" s="36"/>
      <c r="BX1999" s="36"/>
      <c r="BY1999" s="36"/>
      <c r="BZ1999" s="36"/>
      <c r="CA1999" s="36"/>
      <c r="CB1999" s="36"/>
      <c r="CC1999" s="36"/>
      <c r="CD1999" s="36"/>
      <c r="CE1999" s="36"/>
      <c r="CF1999" s="36"/>
      <c r="CG1999" s="36"/>
      <c r="CH1999" s="36"/>
      <c r="CI1999" s="36"/>
      <c r="CJ1999" s="36"/>
      <c r="CK1999" s="36"/>
      <c r="CL1999" s="36"/>
      <c r="CM1999" s="36"/>
      <c r="CN1999" s="36"/>
    </row>
    <row r="2000" spans="1:92" s="31" customFormat="1" ht="50.1" customHeight="1">
      <c r="A2000" s="118" t="s">
        <v>6478</v>
      </c>
      <c r="B2000" s="120" t="s">
        <v>5974</v>
      </c>
      <c r="C2000" s="247" t="s">
        <v>6465</v>
      </c>
      <c r="D2000" s="57" t="s">
        <v>6446</v>
      </c>
      <c r="E2000" s="247" t="s">
        <v>6466</v>
      </c>
      <c r="F2000" s="349" t="s">
        <v>6479</v>
      </c>
      <c r="G2000" s="103" t="s">
        <v>4</v>
      </c>
      <c r="H2000" s="110" t="s">
        <v>5861</v>
      </c>
      <c r="I2000" s="110" t="s">
        <v>13</v>
      </c>
      <c r="J2000" s="110" t="s">
        <v>132</v>
      </c>
      <c r="K2000" s="103" t="s">
        <v>6449</v>
      </c>
      <c r="L2000" s="110" t="s">
        <v>132</v>
      </c>
      <c r="M2000" s="110" t="s">
        <v>54</v>
      </c>
      <c r="N2000" s="127" t="s">
        <v>6365</v>
      </c>
      <c r="O2000" s="103" t="s">
        <v>1946</v>
      </c>
      <c r="P2000" s="127">
        <v>796</v>
      </c>
      <c r="Q2000" s="110" t="s">
        <v>57</v>
      </c>
      <c r="R2000" s="128">
        <v>100</v>
      </c>
      <c r="S2000" s="198">
        <v>749</v>
      </c>
      <c r="T2000" s="107">
        <f t="shared" si="186"/>
        <v>74900</v>
      </c>
      <c r="U2000" s="107">
        <f t="shared" si="187"/>
        <v>83888.000000000015</v>
      </c>
      <c r="V2000" s="110"/>
      <c r="W2000" s="103">
        <v>2016</v>
      </c>
      <c r="X2000" s="385"/>
      <c r="Y2000" s="23"/>
      <c r="Z2000" s="23"/>
      <c r="AA2000" s="23"/>
      <c r="AB2000" s="23"/>
      <c r="AC2000" s="23"/>
      <c r="AD2000" s="23"/>
      <c r="AE2000" s="23"/>
      <c r="AF2000" s="23"/>
      <c r="AG2000" s="23"/>
      <c r="AH2000" s="23"/>
      <c r="AI2000" s="23"/>
      <c r="AJ2000" s="23"/>
      <c r="AK2000" s="23"/>
      <c r="AL2000" s="23"/>
      <c r="AM2000" s="23"/>
      <c r="AN2000" s="23"/>
      <c r="AO2000" s="23"/>
      <c r="AP2000" s="23"/>
      <c r="AQ2000" s="23"/>
      <c r="AR2000" s="36"/>
      <c r="AS2000" s="36"/>
      <c r="AT2000" s="36"/>
      <c r="AU2000" s="36"/>
      <c r="AV2000" s="36"/>
      <c r="AW2000" s="36"/>
      <c r="AX2000" s="36"/>
      <c r="AY2000" s="36"/>
      <c r="AZ2000" s="36"/>
      <c r="BA2000" s="36"/>
      <c r="BB2000" s="36"/>
      <c r="BC2000" s="36"/>
      <c r="BD2000" s="36"/>
      <c r="BE2000" s="36"/>
      <c r="BF2000" s="36"/>
      <c r="BG2000" s="36"/>
      <c r="BH2000" s="36"/>
      <c r="BI2000" s="36"/>
      <c r="BJ2000" s="36"/>
      <c r="BK2000" s="36"/>
      <c r="BL2000" s="36"/>
      <c r="BM2000" s="36"/>
      <c r="BN2000" s="36"/>
      <c r="BO2000" s="36"/>
      <c r="BP2000" s="36"/>
      <c r="BQ2000" s="36"/>
      <c r="BR2000" s="36"/>
      <c r="BS2000" s="36"/>
      <c r="BT2000" s="36"/>
      <c r="BU2000" s="36"/>
      <c r="BV2000" s="36"/>
      <c r="BW2000" s="36"/>
      <c r="BX2000" s="36"/>
      <c r="BY2000" s="36"/>
      <c r="BZ2000" s="36"/>
      <c r="CA2000" s="36"/>
      <c r="CB2000" s="36"/>
      <c r="CC2000" s="36"/>
      <c r="CD2000" s="36"/>
      <c r="CE2000" s="36"/>
      <c r="CF2000" s="36"/>
      <c r="CG2000" s="36"/>
      <c r="CH2000" s="36"/>
      <c r="CI2000" s="36"/>
      <c r="CJ2000" s="36"/>
      <c r="CK2000" s="36"/>
      <c r="CL2000" s="36"/>
      <c r="CM2000" s="36"/>
      <c r="CN2000" s="36"/>
    </row>
    <row r="2001" spans="1:92" s="31" customFormat="1" ht="50.1" customHeight="1">
      <c r="A2001" s="118" t="s">
        <v>6480</v>
      </c>
      <c r="B2001" s="120" t="s">
        <v>5974</v>
      </c>
      <c r="C2001" s="247" t="s">
        <v>6465</v>
      </c>
      <c r="D2001" s="57" t="s">
        <v>6446</v>
      </c>
      <c r="E2001" s="247" t="s">
        <v>6466</v>
      </c>
      <c r="F2001" s="349" t="s">
        <v>6481</v>
      </c>
      <c r="G2001" s="103" t="s">
        <v>4</v>
      </c>
      <c r="H2001" s="110" t="s">
        <v>5861</v>
      </c>
      <c r="I2001" s="110" t="s">
        <v>13</v>
      </c>
      <c r="J2001" s="110" t="s">
        <v>132</v>
      </c>
      <c r="K2001" s="103" t="s">
        <v>6449</v>
      </c>
      <c r="L2001" s="110" t="s">
        <v>132</v>
      </c>
      <c r="M2001" s="110" t="s">
        <v>54</v>
      </c>
      <c r="N2001" s="127" t="s">
        <v>6365</v>
      </c>
      <c r="O2001" s="103" t="s">
        <v>1946</v>
      </c>
      <c r="P2001" s="127">
        <v>796</v>
      </c>
      <c r="Q2001" s="110" t="s">
        <v>57</v>
      </c>
      <c r="R2001" s="128">
        <v>60</v>
      </c>
      <c r="S2001" s="198">
        <v>749</v>
      </c>
      <c r="T2001" s="107">
        <f t="shared" si="186"/>
        <v>44940</v>
      </c>
      <c r="U2001" s="107">
        <f t="shared" si="187"/>
        <v>50332.800000000003</v>
      </c>
      <c r="V2001" s="110"/>
      <c r="W2001" s="103">
        <v>2016</v>
      </c>
      <c r="X2001" s="385"/>
      <c r="Y2001" s="23"/>
      <c r="Z2001" s="23"/>
      <c r="AA2001" s="23"/>
      <c r="AB2001" s="23"/>
      <c r="AC2001" s="23"/>
      <c r="AD2001" s="23"/>
      <c r="AE2001" s="23"/>
      <c r="AF2001" s="23"/>
      <c r="AG2001" s="23"/>
      <c r="AH2001" s="23"/>
      <c r="AI2001" s="23"/>
      <c r="AJ2001" s="23"/>
      <c r="AK2001" s="23"/>
      <c r="AL2001" s="23"/>
      <c r="AM2001" s="23"/>
      <c r="AN2001" s="23"/>
      <c r="AO2001" s="23"/>
      <c r="AP2001" s="23"/>
      <c r="AQ2001" s="23"/>
      <c r="AR2001" s="36"/>
      <c r="AS2001" s="36"/>
      <c r="AT2001" s="36"/>
      <c r="AU2001" s="36"/>
      <c r="AV2001" s="36"/>
      <c r="AW2001" s="36"/>
      <c r="AX2001" s="36"/>
      <c r="AY2001" s="36"/>
      <c r="AZ2001" s="36"/>
      <c r="BA2001" s="36"/>
      <c r="BB2001" s="36"/>
      <c r="BC2001" s="36"/>
      <c r="BD2001" s="36"/>
      <c r="BE2001" s="36"/>
      <c r="BF2001" s="36"/>
      <c r="BG2001" s="36"/>
      <c r="BH2001" s="36"/>
      <c r="BI2001" s="36"/>
      <c r="BJ2001" s="36"/>
      <c r="BK2001" s="36"/>
      <c r="BL2001" s="36"/>
      <c r="BM2001" s="36"/>
      <c r="BN2001" s="36"/>
      <c r="BO2001" s="36"/>
      <c r="BP2001" s="36"/>
      <c r="BQ2001" s="36"/>
      <c r="BR2001" s="36"/>
      <c r="BS2001" s="36"/>
      <c r="BT2001" s="36"/>
      <c r="BU2001" s="36"/>
      <c r="BV2001" s="36"/>
      <c r="BW2001" s="36"/>
      <c r="BX2001" s="36"/>
      <c r="BY2001" s="36"/>
      <c r="BZ2001" s="36"/>
      <c r="CA2001" s="36"/>
      <c r="CB2001" s="36"/>
      <c r="CC2001" s="36"/>
      <c r="CD2001" s="36"/>
      <c r="CE2001" s="36"/>
      <c r="CF2001" s="36"/>
      <c r="CG2001" s="36"/>
      <c r="CH2001" s="36"/>
      <c r="CI2001" s="36"/>
      <c r="CJ2001" s="36"/>
      <c r="CK2001" s="36"/>
      <c r="CL2001" s="36"/>
      <c r="CM2001" s="36"/>
      <c r="CN2001" s="36"/>
    </row>
    <row r="2002" spans="1:92" s="31" customFormat="1" ht="50.1" customHeight="1">
      <c r="A2002" s="118" t="s">
        <v>6482</v>
      </c>
      <c r="B2002" s="120" t="s">
        <v>5974</v>
      </c>
      <c r="C2002" s="247" t="s">
        <v>6483</v>
      </c>
      <c r="D2002" s="104" t="s">
        <v>6484</v>
      </c>
      <c r="E2002" s="247" t="s">
        <v>6485</v>
      </c>
      <c r="F2002" s="311" t="s">
        <v>6486</v>
      </c>
      <c r="G2002" s="255" t="s">
        <v>4</v>
      </c>
      <c r="H2002" s="112">
        <v>0</v>
      </c>
      <c r="I2002" s="112">
        <v>590000000</v>
      </c>
      <c r="J2002" s="110" t="s">
        <v>132</v>
      </c>
      <c r="K2002" s="127" t="s">
        <v>6111</v>
      </c>
      <c r="L2002" s="110" t="s">
        <v>132</v>
      </c>
      <c r="M2002" s="110" t="s">
        <v>144</v>
      </c>
      <c r="N2002" s="103" t="s">
        <v>3373</v>
      </c>
      <c r="O2002" s="110" t="s">
        <v>5862</v>
      </c>
      <c r="P2002" s="127">
        <v>796</v>
      </c>
      <c r="Q2002" s="110" t="s">
        <v>57</v>
      </c>
      <c r="R2002" s="103">
        <v>10</v>
      </c>
      <c r="S2002" s="198">
        <v>4365</v>
      </c>
      <c r="T2002" s="107">
        <f t="shared" si="186"/>
        <v>43650</v>
      </c>
      <c r="U2002" s="107">
        <f t="shared" si="187"/>
        <v>48888.000000000007</v>
      </c>
      <c r="V2002" s="110"/>
      <c r="W2002" s="103">
        <v>2016</v>
      </c>
      <c r="X2002" s="110"/>
      <c r="Y2002" s="27"/>
      <c r="Z2002" s="27"/>
      <c r="AA2002" s="27"/>
      <c r="AB2002" s="27"/>
      <c r="AC2002" s="27"/>
      <c r="AD2002" s="27"/>
      <c r="AE2002" s="27"/>
      <c r="AF2002" s="29"/>
      <c r="AG2002" s="29"/>
      <c r="AH2002" s="29"/>
      <c r="AI2002" s="29"/>
      <c r="AJ2002" s="29"/>
      <c r="AK2002" s="29"/>
      <c r="AL2002" s="29"/>
      <c r="AM2002" s="29"/>
      <c r="AN2002" s="29"/>
      <c r="AO2002" s="29"/>
      <c r="AP2002" s="29"/>
      <c r="AQ2002" s="29"/>
      <c r="AR2002" s="29"/>
      <c r="AS2002" s="29"/>
      <c r="AT2002" s="29"/>
      <c r="AU2002" s="29"/>
      <c r="AV2002" s="29"/>
      <c r="AW2002" s="29"/>
      <c r="AX2002" s="29"/>
      <c r="AY2002" s="29"/>
      <c r="AZ2002" s="29"/>
      <c r="BA2002" s="29"/>
      <c r="BB2002" s="29"/>
      <c r="BC2002" s="29"/>
      <c r="BD2002" s="29"/>
      <c r="BE2002" s="29"/>
      <c r="BF2002" s="29"/>
      <c r="BG2002" s="29"/>
      <c r="BH2002" s="29"/>
      <c r="BI2002" s="29"/>
      <c r="BJ2002" s="29"/>
      <c r="BK2002" s="29"/>
      <c r="BL2002" s="29"/>
      <c r="BM2002" s="29"/>
      <c r="BN2002" s="29"/>
      <c r="BO2002" s="29"/>
      <c r="BP2002" s="29"/>
      <c r="BQ2002" s="29"/>
      <c r="BR2002" s="29"/>
      <c r="BS2002" s="29"/>
      <c r="BT2002" s="29"/>
      <c r="BU2002" s="29"/>
      <c r="BV2002" s="29"/>
      <c r="BW2002" s="29"/>
      <c r="BX2002" s="29"/>
      <c r="BY2002" s="29"/>
      <c r="BZ2002" s="29"/>
      <c r="CA2002" s="29"/>
      <c r="CB2002" s="29"/>
      <c r="CC2002" s="29"/>
      <c r="CD2002" s="29"/>
      <c r="CE2002" s="29"/>
      <c r="CF2002" s="29"/>
      <c r="CG2002" s="29"/>
      <c r="CH2002" s="29"/>
      <c r="CI2002" s="29"/>
      <c r="CJ2002" s="29"/>
      <c r="CK2002" s="29"/>
      <c r="CL2002" s="29"/>
      <c r="CM2002" s="29"/>
      <c r="CN2002" s="29"/>
    </row>
    <row r="2003" spans="1:92" s="31" customFormat="1" ht="50.1" customHeight="1">
      <c r="A2003" s="118" t="s">
        <v>6487</v>
      </c>
      <c r="B2003" s="120" t="s">
        <v>5974</v>
      </c>
      <c r="C2003" s="103" t="s">
        <v>6488</v>
      </c>
      <c r="D2003" s="103" t="s">
        <v>6489</v>
      </c>
      <c r="E2003" s="103" t="s">
        <v>6490</v>
      </c>
      <c r="F2003" s="349" t="s">
        <v>6491</v>
      </c>
      <c r="G2003" s="127" t="s">
        <v>4</v>
      </c>
      <c r="H2003" s="110" t="s">
        <v>5861</v>
      </c>
      <c r="I2003" s="118">
        <v>590000000</v>
      </c>
      <c r="J2003" s="110" t="s">
        <v>132</v>
      </c>
      <c r="K2003" s="127" t="s">
        <v>133</v>
      </c>
      <c r="L2003" s="110" t="s">
        <v>132</v>
      </c>
      <c r="M2003" s="110" t="s">
        <v>54</v>
      </c>
      <c r="N2003" s="127" t="s">
        <v>6365</v>
      </c>
      <c r="O2003" s="103" t="s">
        <v>6118</v>
      </c>
      <c r="P2003" s="118">
        <v>796</v>
      </c>
      <c r="Q2003" s="118" t="s">
        <v>57</v>
      </c>
      <c r="R2003" s="128">
        <v>30</v>
      </c>
      <c r="S2003" s="106">
        <v>26.75</v>
      </c>
      <c r="T2003" s="107">
        <f t="shared" si="186"/>
        <v>802.5</v>
      </c>
      <c r="U2003" s="107">
        <f t="shared" si="187"/>
        <v>898.80000000000007</v>
      </c>
      <c r="V2003" s="110"/>
      <c r="W2003" s="103">
        <v>2016</v>
      </c>
      <c r="X2003" s="112"/>
      <c r="Y2003" s="26"/>
      <c r="Z2003" s="26"/>
      <c r="AA2003" s="26"/>
      <c r="AB2003" s="26"/>
      <c r="AC2003" s="26"/>
      <c r="AD2003" s="26"/>
      <c r="AE2003" s="26"/>
      <c r="AF2003" s="26"/>
      <c r="AG2003" s="26"/>
      <c r="AH2003" s="26"/>
      <c r="AI2003" s="26"/>
      <c r="AJ2003" s="26"/>
      <c r="AK2003" s="26"/>
      <c r="AL2003" s="26"/>
      <c r="AM2003" s="26"/>
      <c r="AN2003" s="26"/>
      <c r="AO2003" s="26"/>
      <c r="AP2003" s="26"/>
      <c r="AQ2003" s="26"/>
      <c r="AR2003" s="38"/>
      <c r="AS2003" s="38"/>
      <c r="AT2003" s="38"/>
      <c r="AU2003" s="38"/>
      <c r="AV2003" s="38"/>
      <c r="AW2003" s="38"/>
      <c r="AX2003" s="38"/>
      <c r="AY2003" s="38"/>
      <c r="AZ2003" s="38"/>
      <c r="BA2003" s="38"/>
      <c r="BB2003" s="38"/>
      <c r="BC2003" s="38"/>
      <c r="BD2003" s="38"/>
      <c r="BE2003" s="38"/>
      <c r="BF2003" s="38"/>
      <c r="BG2003" s="38"/>
      <c r="BH2003" s="38"/>
      <c r="BI2003" s="38"/>
      <c r="BJ2003" s="38"/>
      <c r="BK2003" s="38"/>
      <c r="BL2003" s="38"/>
      <c r="BM2003" s="38"/>
      <c r="BN2003" s="38"/>
      <c r="BO2003" s="38"/>
      <c r="BP2003" s="38"/>
      <c r="BQ2003" s="38"/>
      <c r="BR2003" s="38"/>
      <c r="BS2003" s="38"/>
      <c r="BT2003" s="38"/>
      <c r="BU2003" s="38"/>
      <c r="BV2003" s="38"/>
      <c r="BW2003" s="38"/>
      <c r="BX2003" s="38"/>
      <c r="BY2003" s="38"/>
      <c r="BZ2003" s="38"/>
      <c r="CA2003" s="38"/>
      <c r="CB2003" s="38"/>
      <c r="CC2003" s="38"/>
      <c r="CD2003" s="38"/>
      <c r="CE2003" s="38"/>
      <c r="CF2003" s="38"/>
      <c r="CG2003" s="38"/>
      <c r="CH2003" s="38"/>
      <c r="CI2003" s="38"/>
      <c r="CJ2003" s="39"/>
      <c r="CK2003" s="39"/>
      <c r="CL2003" s="39"/>
      <c r="CM2003" s="39"/>
      <c r="CN2003" s="24"/>
    </row>
    <row r="2004" spans="1:92" s="29" customFormat="1" ht="50.1" customHeight="1">
      <c r="A2004" s="118" t="s">
        <v>6492</v>
      </c>
      <c r="B2004" s="120" t="s">
        <v>5974</v>
      </c>
      <c r="C2004" s="103" t="s">
        <v>6493</v>
      </c>
      <c r="D2004" s="103" t="s">
        <v>6489</v>
      </c>
      <c r="E2004" s="103" t="s">
        <v>6494</v>
      </c>
      <c r="F2004" s="349" t="s">
        <v>6491</v>
      </c>
      <c r="G2004" s="127" t="s">
        <v>4</v>
      </c>
      <c r="H2004" s="110" t="s">
        <v>5861</v>
      </c>
      <c r="I2004" s="118">
        <v>590000000</v>
      </c>
      <c r="J2004" s="110" t="s">
        <v>132</v>
      </c>
      <c r="K2004" s="127" t="s">
        <v>133</v>
      </c>
      <c r="L2004" s="110" t="s">
        <v>132</v>
      </c>
      <c r="M2004" s="110" t="s">
        <v>54</v>
      </c>
      <c r="N2004" s="127" t="s">
        <v>6365</v>
      </c>
      <c r="O2004" s="103" t="s">
        <v>6118</v>
      </c>
      <c r="P2004" s="118">
        <v>796</v>
      </c>
      <c r="Q2004" s="118" t="s">
        <v>57</v>
      </c>
      <c r="R2004" s="119">
        <v>30</v>
      </c>
      <c r="S2004" s="106">
        <v>32.1</v>
      </c>
      <c r="T2004" s="107">
        <f t="shared" si="186"/>
        <v>963</v>
      </c>
      <c r="U2004" s="107">
        <f t="shared" si="187"/>
        <v>1078.5600000000002</v>
      </c>
      <c r="V2004" s="57"/>
      <c r="W2004" s="103">
        <v>2016</v>
      </c>
      <c r="X2004" s="112"/>
      <c r="Y2004" s="23"/>
      <c r="Z2004" s="23"/>
      <c r="AA2004" s="23"/>
      <c r="AB2004" s="23"/>
      <c r="AC2004" s="23"/>
      <c r="AD2004" s="23"/>
      <c r="AE2004" s="23"/>
      <c r="AF2004" s="23"/>
      <c r="AG2004" s="23"/>
      <c r="AH2004" s="23"/>
      <c r="AI2004" s="23"/>
      <c r="AJ2004" s="23"/>
      <c r="AK2004" s="23"/>
      <c r="AL2004" s="23"/>
      <c r="AM2004" s="23"/>
      <c r="AN2004" s="23"/>
      <c r="AO2004" s="23"/>
      <c r="AP2004" s="23"/>
      <c r="AQ2004" s="23"/>
      <c r="AR2004" s="31"/>
      <c r="AS2004" s="31"/>
      <c r="AT2004" s="31"/>
      <c r="AU2004" s="31"/>
      <c r="AV2004" s="31"/>
      <c r="AW2004" s="31"/>
      <c r="AX2004" s="31"/>
      <c r="AY2004" s="31"/>
      <c r="AZ2004" s="31"/>
      <c r="BA2004" s="31"/>
      <c r="BB2004" s="31"/>
      <c r="BC2004" s="31"/>
      <c r="BD2004" s="31"/>
      <c r="BE2004" s="31"/>
      <c r="BF2004" s="31"/>
      <c r="BG2004" s="31"/>
      <c r="BH2004" s="31"/>
      <c r="BI2004" s="31"/>
      <c r="BJ2004" s="31"/>
      <c r="BK2004" s="31"/>
      <c r="BL2004" s="31"/>
      <c r="BM2004" s="31"/>
      <c r="BN2004" s="31"/>
      <c r="BO2004" s="31"/>
      <c r="BP2004" s="31"/>
      <c r="BQ2004" s="31"/>
      <c r="BR2004" s="31"/>
      <c r="BS2004" s="31"/>
      <c r="BT2004" s="31"/>
      <c r="BU2004" s="31"/>
      <c r="BV2004" s="31"/>
      <c r="BW2004" s="31"/>
      <c r="BX2004" s="31"/>
      <c r="BY2004" s="31"/>
      <c r="BZ2004" s="31"/>
      <c r="CA2004" s="31"/>
      <c r="CB2004" s="31"/>
      <c r="CC2004" s="31"/>
      <c r="CD2004" s="31"/>
      <c r="CE2004" s="31"/>
      <c r="CF2004" s="31"/>
      <c r="CG2004" s="31"/>
      <c r="CH2004" s="31"/>
      <c r="CI2004" s="31"/>
      <c r="CJ2004" s="39"/>
      <c r="CK2004" s="39"/>
      <c r="CL2004" s="39"/>
      <c r="CM2004" s="39"/>
      <c r="CN2004" s="24"/>
    </row>
    <row r="2005" spans="1:92" s="29" customFormat="1" ht="50.1" customHeight="1">
      <c r="A2005" s="118" t="s">
        <v>6495</v>
      </c>
      <c r="B2005" s="120" t="s">
        <v>5974</v>
      </c>
      <c r="C2005" s="103" t="s">
        <v>6496</v>
      </c>
      <c r="D2005" s="103" t="s">
        <v>6489</v>
      </c>
      <c r="E2005" s="103" t="s">
        <v>6497</v>
      </c>
      <c r="F2005" s="349" t="s">
        <v>6491</v>
      </c>
      <c r="G2005" s="127" t="s">
        <v>4</v>
      </c>
      <c r="H2005" s="110" t="s">
        <v>5861</v>
      </c>
      <c r="I2005" s="118">
        <v>590000000</v>
      </c>
      <c r="J2005" s="110" t="s">
        <v>132</v>
      </c>
      <c r="K2005" s="127" t="s">
        <v>133</v>
      </c>
      <c r="L2005" s="110" t="s">
        <v>132</v>
      </c>
      <c r="M2005" s="110" t="s">
        <v>54</v>
      </c>
      <c r="N2005" s="127" t="s">
        <v>6365</v>
      </c>
      <c r="O2005" s="103" t="s">
        <v>6118</v>
      </c>
      <c r="P2005" s="118">
        <v>796</v>
      </c>
      <c r="Q2005" s="118" t="s">
        <v>57</v>
      </c>
      <c r="R2005" s="119">
        <v>30</v>
      </c>
      <c r="S2005" s="106">
        <v>32.1</v>
      </c>
      <c r="T2005" s="107">
        <f t="shared" si="186"/>
        <v>963</v>
      </c>
      <c r="U2005" s="107">
        <f t="shared" si="187"/>
        <v>1078.5600000000002</v>
      </c>
      <c r="V2005" s="57"/>
      <c r="W2005" s="103">
        <v>2016</v>
      </c>
      <c r="X2005" s="112"/>
      <c r="Y2005" s="23"/>
      <c r="Z2005" s="23"/>
      <c r="AA2005" s="23"/>
      <c r="AB2005" s="23"/>
      <c r="AC2005" s="23"/>
      <c r="AD2005" s="23"/>
      <c r="AE2005" s="23"/>
      <c r="AF2005" s="23"/>
      <c r="AG2005" s="23"/>
      <c r="AH2005" s="23"/>
      <c r="AI2005" s="23"/>
      <c r="AJ2005" s="23"/>
      <c r="AK2005" s="23"/>
      <c r="AL2005" s="23"/>
      <c r="AM2005" s="23"/>
      <c r="AN2005" s="23"/>
      <c r="AO2005" s="23"/>
      <c r="AP2005" s="23"/>
      <c r="AQ2005" s="23"/>
      <c r="AR2005" s="31"/>
      <c r="AS2005" s="31"/>
      <c r="AT2005" s="31"/>
      <c r="AU2005" s="31"/>
      <c r="AV2005" s="31"/>
      <c r="AW2005" s="31"/>
      <c r="AX2005" s="31"/>
      <c r="AY2005" s="31"/>
      <c r="AZ2005" s="31"/>
      <c r="BA2005" s="31"/>
      <c r="BB2005" s="31"/>
      <c r="BC2005" s="31"/>
      <c r="BD2005" s="31"/>
      <c r="BE2005" s="31"/>
      <c r="BF2005" s="31"/>
      <c r="BG2005" s="31"/>
      <c r="BH2005" s="31"/>
      <c r="BI2005" s="31"/>
      <c r="BJ2005" s="31"/>
      <c r="BK2005" s="31"/>
      <c r="BL2005" s="31"/>
      <c r="BM2005" s="31"/>
      <c r="BN2005" s="31"/>
      <c r="BO2005" s="31"/>
      <c r="BP2005" s="31"/>
      <c r="BQ2005" s="31"/>
      <c r="BR2005" s="31"/>
      <c r="BS2005" s="31"/>
      <c r="BT2005" s="31"/>
      <c r="BU2005" s="31"/>
      <c r="BV2005" s="31"/>
      <c r="BW2005" s="31"/>
      <c r="BX2005" s="31"/>
      <c r="BY2005" s="31"/>
      <c r="BZ2005" s="31"/>
      <c r="CA2005" s="31"/>
      <c r="CB2005" s="31"/>
      <c r="CC2005" s="31"/>
      <c r="CD2005" s="31"/>
      <c r="CE2005" s="31"/>
      <c r="CF2005" s="31"/>
      <c r="CG2005" s="31"/>
      <c r="CH2005" s="31"/>
      <c r="CI2005" s="31"/>
      <c r="CJ2005" s="39"/>
      <c r="CK2005" s="39"/>
      <c r="CL2005" s="39"/>
      <c r="CM2005" s="39"/>
      <c r="CN2005" s="24"/>
    </row>
    <row r="2006" spans="1:92" s="31" customFormat="1" ht="50.1" customHeight="1">
      <c r="A2006" s="118" t="s">
        <v>6498</v>
      </c>
      <c r="B2006" s="120" t="s">
        <v>5974</v>
      </c>
      <c r="C2006" s="103" t="s">
        <v>6499</v>
      </c>
      <c r="D2006" s="103" t="s">
        <v>6489</v>
      </c>
      <c r="E2006" s="103" t="s">
        <v>6500</v>
      </c>
      <c r="F2006" s="349" t="s">
        <v>6491</v>
      </c>
      <c r="G2006" s="103" t="s">
        <v>4</v>
      </c>
      <c r="H2006" s="110" t="s">
        <v>5861</v>
      </c>
      <c r="I2006" s="118">
        <v>590000000</v>
      </c>
      <c r="J2006" s="110" t="s">
        <v>6501</v>
      </c>
      <c r="K2006" s="127" t="s">
        <v>133</v>
      </c>
      <c r="L2006" s="103" t="s">
        <v>2688</v>
      </c>
      <c r="M2006" s="127" t="s">
        <v>54</v>
      </c>
      <c r="N2006" s="127" t="s">
        <v>6365</v>
      </c>
      <c r="O2006" s="130" t="s">
        <v>1946</v>
      </c>
      <c r="P2006" s="118">
        <v>796</v>
      </c>
      <c r="Q2006" s="118" t="s">
        <v>57</v>
      </c>
      <c r="R2006" s="128">
        <v>30</v>
      </c>
      <c r="S2006" s="198">
        <v>32.1</v>
      </c>
      <c r="T2006" s="107">
        <f t="shared" si="186"/>
        <v>963</v>
      </c>
      <c r="U2006" s="107">
        <f t="shared" si="187"/>
        <v>1078.5600000000002</v>
      </c>
      <c r="V2006" s="110"/>
      <c r="W2006" s="103">
        <v>2016</v>
      </c>
      <c r="X2006" s="112"/>
      <c r="Y2006" s="23"/>
      <c r="Z2006" s="23"/>
      <c r="AA2006" s="23"/>
      <c r="AB2006" s="23"/>
      <c r="AC2006" s="23"/>
      <c r="AD2006" s="23"/>
      <c r="AE2006" s="23"/>
      <c r="AF2006" s="23"/>
      <c r="AG2006" s="23"/>
      <c r="AH2006" s="23"/>
      <c r="AI2006" s="23"/>
      <c r="AJ2006" s="23"/>
      <c r="AK2006" s="23"/>
      <c r="AL2006" s="23"/>
      <c r="AM2006" s="23"/>
      <c r="AN2006" s="23"/>
      <c r="AO2006" s="23"/>
      <c r="AP2006" s="23"/>
      <c r="AQ2006" s="23"/>
      <c r="AR2006" s="24"/>
      <c r="AS2006" s="24"/>
      <c r="AT2006" s="24"/>
      <c r="AU2006" s="24"/>
      <c r="AV2006" s="24"/>
      <c r="AW2006" s="24"/>
      <c r="AX2006" s="24"/>
      <c r="AY2006" s="24"/>
      <c r="AZ2006" s="24"/>
      <c r="BA2006" s="24"/>
      <c r="BB2006" s="24"/>
      <c r="BC2006" s="24"/>
      <c r="BD2006" s="24"/>
      <c r="BE2006" s="24"/>
      <c r="BF2006" s="24"/>
      <c r="BG2006" s="24"/>
      <c r="BH2006" s="24"/>
      <c r="BI2006" s="24"/>
      <c r="BJ2006" s="24"/>
      <c r="BK2006" s="24"/>
      <c r="BL2006" s="24"/>
      <c r="BM2006" s="24"/>
      <c r="BN2006" s="24"/>
      <c r="BO2006" s="24"/>
      <c r="BP2006" s="24"/>
      <c r="BQ2006" s="24"/>
      <c r="BR2006" s="24"/>
      <c r="BS2006" s="24"/>
      <c r="BT2006" s="24"/>
      <c r="BU2006" s="24"/>
      <c r="BV2006" s="24"/>
      <c r="BW2006" s="24"/>
      <c r="BX2006" s="24"/>
      <c r="BY2006" s="24"/>
      <c r="BZ2006" s="24"/>
      <c r="CA2006" s="24"/>
      <c r="CB2006" s="24"/>
      <c r="CC2006" s="24"/>
      <c r="CD2006" s="24"/>
      <c r="CE2006" s="24"/>
      <c r="CF2006" s="24"/>
      <c r="CG2006" s="24"/>
      <c r="CH2006" s="24"/>
      <c r="CI2006" s="24"/>
      <c r="CJ2006" s="39"/>
      <c r="CK2006" s="39"/>
      <c r="CL2006" s="39"/>
      <c r="CM2006" s="39"/>
      <c r="CN2006" s="24"/>
    </row>
    <row r="2007" spans="1:92" s="29" customFormat="1" ht="50.1" customHeight="1">
      <c r="A2007" s="118" t="s">
        <v>6502</v>
      </c>
      <c r="B2007" s="120" t="s">
        <v>5974</v>
      </c>
      <c r="C2007" s="103" t="s">
        <v>6503</v>
      </c>
      <c r="D2007" s="103" t="s">
        <v>6489</v>
      </c>
      <c r="E2007" s="103" t="s">
        <v>6504</v>
      </c>
      <c r="F2007" s="349" t="s">
        <v>6491</v>
      </c>
      <c r="G2007" s="103" t="s">
        <v>4</v>
      </c>
      <c r="H2007" s="110" t="s">
        <v>5861</v>
      </c>
      <c r="I2007" s="118">
        <v>590000000</v>
      </c>
      <c r="J2007" s="110" t="s">
        <v>6501</v>
      </c>
      <c r="K2007" s="127" t="s">
        <v>133</v>
      </c>
      <c r="L2007" s="103" t="s">
        <v>2688</v>
      </c>
      <c r="M2007" s="127" t="s">
        <v>54</v>
      </c>
      <c r="N2007" s="127" t="s">
        <v>6365</v>
      </c>
      <c r="O2007" s="130" t="s">
        <v>1946</v>
      </c>
      <c r="P2007" s="118">
        <v>796</v>
      </c>
      <c r="Q2007" s="118" t="s">
        <v>57</v>
      </c>
      <c r="R2007" s="128">
        <v>30</v>
      </c>
      <c r="S2007" s="198">
        <v>32.1</v>
      </c>
      <c r="T2007" s="107">
        <f t="shared" si="186"/>
        <v>963</v>
      </c>
      <c r="U2007" s="107">
        <f t="shared" si="187"/>
        <v>1078.5600000000002</v>
      </c>
      <c r="V2007" s="110"/>
      <c r="W2007" s="103">
        <v>2016</v>
      </c>
      <c r="X2007" s="112"/>
      <c r="Y2007" s="23"/>
      <c r="Z2007" s="23"/>
      <c r="AA2007" s="23"/>
      <c r="AB2007" s="23"/>
      <c r="AC2007" s="23"/>
      <c r="AD2007" s="23"/>
      <c r="AE2007" s="23"/>
      <c r="AF2007" s="23"/>
      <c r="AG2007" s="23"/>
      <c r="AH2007" s="23"/>
      <c r="AI2007" s="23"/>
      <c r="AJ2007" s="23"/>
      <c r="AK2007" s="23"/>
      <c r="AL2007" s="23"/>
      <c r="AM2007" s="23"/>
      <c r="AN2007" s="23"/>
      <c r="AO2007" s="23"/>
      <c r="AP2007" s="23"/>
      <c r="AQ2007" s="23"/>
      <c r="AR2007" s="24"/>
      <c r="AS2007" s="24"/>
      <c r="AT2007" s="24"/>
      <c r="AU2007" s="24"/>
      <c r="AV2007" s="24"/>
      <c r="AW2007" s="24"/>
      <c r="AX2007" s="24"/>
      <c r="AY2007" s="24"/>
      <c r="AZ2007" s="24"/>
      <c r="BA2007" s="24"/>
      <c r="BB2007" s="24"/>
      <c r="BC2007" s="24"/>
      <c r="BD2007" s="24"/>
      <c r="BE2007" s="24"/>
      <c r="BF2007" s="24"/>
      <c r="BG2007" s="24"/>
      <c r="BH2007" s="24"/>
      <c r="BI2007" s="24"/>
      <c r="BJ2007" s="24"/>
      <c r="BK2007" s="24"/>
      <c r="BL2007" s="24"/>
      <c r="BM2007" s="24"/>
      <c r="BN2007" s="24"/>
      <c r="BO2007" s="24"/>
      <c r="BP2007" s="24"/>
      <c r="BQ2007" s="24"/>
      <c r="BR2007" s="24"/>
      <c r="BS2007" s="24"/>
      <c r="BT2007" s="24"/>
      <c r="BU2007" s="24"/>
      <c r="BV2007" s="24"/>
      <c r="BW2007" s="24"/>
      <c r="BX2007" s="24"/>
      <c r="BY2007" s="24"/>
      <c r="BZ2007" s="24"/>
      <c r="CA2007" s="24"/>
      <c r="CB2007" s="24"/>
      <c r="CC2007" s="24"/>
      <c r="CD2007" s="24"/>
      <c r="CE2007" s="24"/>
      <c r="CF2007" s="24"/>
      <c r="CG2007" s="24"/>
      <c r="CH2007" s="24"/>
      <c r="CI2007" s="24"/>
      <c r="CJ2007" s="39"/>
      <c r="CK2007" s="39"/>
      <c r="CL2007" s="39"/>
      <c r="CM2007" s="39"/>
      <c r="CN2007" s="24"/>
    </row>
    <row r="2008" spans="1:92" s="29" customFormat="1" ht="50.1" customHeight="1">
      <c r="A2008" s="118" t="s">
        <v>6505</v>
      </c>
      <c r="B2008" s="120" t="s">
        <v>5974</v>
      </c>
      <c r="C2008" s="103" t="s">
        <v>6506</v>
      </c>
      <c r="D2008" s="103" t="s">
        <v>6489</v>
      </c>
      <c r="E2008" s="103" t="s">
        <v>6507</v>
      </c>
      <c r="F2008" s="349" t="s">
        <v>6491</v>
      </c>
      <c r="G2008" s="103" t="s">
        <v>4</v>
      </c>
      <c r="H2008" s="110" t="s">
        <v>5861</v>
      </c>
      <c r="I2008" s="118">
        <v>590000000</v>
      </c>
      <c r="J2008" s="110" t="s">
        <v>6501</v>
      </c>
      <c r="K2008" s="127" t="s">
        <v>133</v>
      </c>
      <c r="L2008" s="103" t="s">
        <v>2688</v>
      </c>
      <c r="M2008" s="127" t="s">
        <v>54</v>
      </c>
      <c r="N2008" s="127" t="s">
        <v>6365</v>
      </c>
      <c r="O2008" s="130" t="s">
        <v>1946</v>
      </c>
      <c r="P2008" s="118">
        <v>796</v>
      </c>
      <c r="Q2008" s="118" t="s">
        <v>57</v>
      </c>
      <c r="R2008" s="139">
        <v>30</v>
      </c>
      <c r="S2008" s="198">
        <v>32.1</v>
      </c>
      <c r="T2008" s="107">
        <f t="shared" si="186"/>
        <v>963</v>
      </c>
      <c r="U2008" s="107">
        <f t="shared" si="187"/>
        <v>1078.5600000000002</v>
      </c>
      <c r="V2008" s="110"/>
      <c r="W2008" s="103">
        <v>2016</v>
      </c>
      <c r="X2008" s="401"/>
      <c r="Y2008" s="23"/>
      <c r="Z2008" s="23"/>
      <c r="AA2008" s="23"/>
      <c r="AB2008" s="23"/>
      <c r="AC2008" s="23"/>
      <c r="AD2008" s="23"/>
      <c r="AE2008" s="23"/>
      <c r="AF2008" s="23"/>
      <c r="AG2008" s="23"/>
      <c r="AH2008" s="23"/>
      <c r="AI2008" s="23"/>
      <c r="AJ2008" s="23"/>
      <c r="AK2008" s="23"/>
      <c r="AL2008" s="23"/>
      <c r="AM2008" s="23"/>
      <c r="AN2008" s="23"/>
      <c r="AO2008" s="23"/>
      <c r="AP2008" s="23"/>
      <c r="AQ2008" s="23"/>
      <c r="AR2008" s="24"/>
      <c r="AS2008" s="24"/>
      <c r="AT2008" s="24"/>
      <c r="AU2008" s="24"/>
      <c r="AV2008" s="24"/>
      <c r="AW2008" s="24"/>
      <c r="AX2008" s="24"/>
      <c r="AY2008" s="24"/>
      <c r="AZ2008" s="24"/>
      <c r="BA2008" s="24"/>
      <c r="BB2008" s="24"/>
      <c r="BC2008" s="24"/>
      <c r="BD2008" s="24"/>
      <c r="BE2008" s="24"/>
      <c r="BF2008" s="24"/>
      <c r="BG2008" s="24"/>
      <c r="BH2008" s="24"/>
      <c r="BI2008" s="24"/>
      <c r="BJ2008" s="24"/>
      <c r="BK2008" s="24"/>
      <c r="BL2008" s="24"/>
      <c r="BM2008" s="24"/>
      <c r="BN2008" s="24"/>
      <c r="BO2008" s="24"/>
      <c r="BP2008" s="24"/>
      <c r="BQ2008" s="24"/>
      <c r="BR2008" s="24"/>
      <c r="BS2008" s="24"/>
      <c r="BT2008" s="24"/>
      <c r="BU2008" s="24"/>
      <c r="BV2008" s="24"/>
      <c r="BW2008" s="24"/>
      <c r="BX2008" s="24"/>
      <c r="BY2008" s="24"/>
      <c r="BZ2008" s="24"/>
      <c r="CA2008" s="24"/>
      <c r="CB2008" s="24"/>
      <c r="CC2008" s="24"/>
      <c r="CD2008" s="24"/>
      <c r="CE2008" s="24"/>
      <c r="CF2008" s="24"/>
      <c r="CG2008" s="24"/>
      <c r="CH2008" s="24"/>
      <c r="CI2008" s="24"/>
      <c r="CJ2008" s="39"/>
      <c r="CK2008" s="39"/>
      <c r="CL2008" s="39"/>
      <c r="CM2008" s="39"/>
      <c r="CN2008" s="24"/>
    </row>
    <row r="2009" spans="1:92" s="24" customFormat="1" ht="50.1" customHeight="1">
      <c r="A2009" s="118" t="s">
        <v>6508</v>
      </c>
      <c r="B2009" s="120" t="s">
        <v>5974</v>
      </c>
      <c r="C2009" s="103" t="s">
        <v>6509</v>
      </c>
      <c r="D2009" s="103" t="s">
        <v>6489</v>
      </c>
      <c r="E2009" s="103" t="s">
        <v>6510</v>
      </c>
      <c r="F2009" s="349" t="s">
        <v>6491</v>
      </c>
      <c r="G2009" s="103" t="s">
        <v>4</v>
      </c>
      <c r="H2009" s="128">
        <v>0</v>
      </c>
      <c r="I2009" s="118">
        <v>590000000</v>
      </c>
      <c r="J2009" s="127" t="s">
        <v>5</v>
      </c>
      <c r="K2009" s="127" t="s">
        <v>133</v>
      </c>
      <c r="L2009" s="103" t="s">
        <v>2688</v>
      </c>
      <c r="M2009" s="127" t="s">
        <v>54</v>
      </c>
      <c r="N2009" s="127" t="s">
        <v>6365</v>
      </c>
      <c r="O2009" s="130" t="s">
        <v>1946</v>
      </c>
      <c r="P2009" s="118">
        <v>796</v>
      </c>
      <c r="Q2009" s="118" t="s">
        <v>57</v>
      </c>
      <c r="R2009" s="128">
        <v>30</v>
      </c>
      <c r="S2009" s="198">
        <v>38.520000000000003</v>
      </c>
      <c r="T2009" s="107">
        <f t="shared" si="186"/>
        <v>1155.6000000000001</v>
      </c>
      <c r="U2009" s="107">
        <f t="shared" si="187"/>
        <v>1294.2720000000004</v>
      </c>
      <c r="V2009" s="127"/>
      <c r="W2009" s="103">
        <v>2016</v>
      </c>
      <c r="X2009" s="127"/>
      <c r="Y2009" s="23"/>
      <c r="Z2009" s="23"/>
      <c r="AA2009" s="23"/>
      <c r="AB2009" s="23"/>
      <c r="AC2009" s="23"/>
      <c r="AD2009" s="23"/>
      <c r="AE2009" s="23"/>
      <c r="AF2009" s="23"/>
      <c r="AG2009" s="23"/>
      <c r="AH2009" s="23"/>
      <c r="AI2009" s="23"/>
      <c r="AJ2009" s="23"/>
      <c r="AK2009" s="23"/>
      <c r="AL2009" s="23"/>
      <c r="AM2009" s="23"/>
      <c r="AN2009" s="23"/>
      <c r="AO2009" s="23"/>
      <c r="AP2009" s="23"/>
      <c r="AQ2009" s="23"/>
      <c r="CJ2009" s="39"/>
      <c r="CK2009" s="39"/>
      <c r="CL2009" s="39"/>
      <c r="CM2009" s="39"/>
    </row>
    <row r="2010" spans="1:92" s="24" customFormat="1" ht="50.1" customHeight="1">
      <c r="A2010" s="118" t="s">
        <v>6511</v>
      </c>
      <c r="B2010" s="120" t="s">
        <v>5974</v>
      </c>
      <c r="C2010" s="103" t="s">
        <v>6512</v>
      </c>
      <c r="D2010" s="103" t="s">
        <v>6489</v>
      </c>
      <c r="E2010" s="103" t="s">
        <v>6513</v>
      </c>
      <c r="F2010" s="349" t="s">
        <v>6491</v>
      </c>
      <c r="G2010" s="127" t="s">
        <v>4</v>
      </c>
      <c r="H2010" s="110" t="s">
        <v>5861</v>
      </c>
      <c r="I2010" s="118">
        <v>590000000</v>
      </c>
      <c r="J2010" s="110" t="s">
        <v>132</v>
      </c>
      <c r="K2010" s="127" t="s">
        <v>133</v>
      </c>
      <c r="L2010" s="110" t="s">
        <v>132</v>
      </c>
      <c r="M2010" s="110" t="s">
        <v>54</v>
      </c>
      <c r="N2010" s="103" t="s">
        <v>6117</v>
      </c>
      <c r="O2010" s="103" t="s">
        <v>6118</v>
      </c>
      <c r="P2010" s="118">
        <v>796</v>
      </c>
      <c r="Q2010" s="118" t="s">
        <v>57</v>
      </c>
      <c r="R2010" s="119">
        <v>30</v>
      </c>
      <c r="S2010" s="106">
        <v>40.659999999999997</v>
      </c>
      <c r="T2010" s="107">
        <f t="shared" si="186"/>
        <v>1219.8</v>
      </c>
      <c r="U2010" s="107">
        <f t="shared" si="187"/>
        <v>1366.1760000000002</v>
      </c>
      <c r="V2010" s="57"/>
      <c r="W2010" s="103">
        <v>2016</v>
      </c>
      <c r="X2010" s="127"/>
      <c r="Y2010" s="23"/>
      <c r="Z2010" s="23"/>
      <c r="AA2010" s="23"/>
      <c r="AB2010" s="23"/>
      <c r="AC2010" s="23"/>
      <c r="AD2010" s="23"/>
      <c r="AE2010" s="23"/>
      <c r="AF2010" s="23"/>
      <c r="AG2010" s="23"/>
      <c r="AH2010" s="23"/>
      <c r="AI2010" s="23"/>
      <c r="AJ2010" s="23"/>
      <c r="AK2010" s="23"/>
      <c r="AL2010" s="23"/>
      <c r="AM2010" s="23"/>
      <c r="AN2010" s="23"/>
      <c r="AO2010" s="23"/>
      <c r="AP2010" s="23"/>
      <c r="AQ2010" s="23"/>
      <c r="AR2010" s="31"/>
      <c r="AS2010" s="31"/>
      <c r="AT2010" s="31"/>
      <c r="AU2010" s="31"/>
      <c r="AV2010" s="31"/>
      <c r="AW2010" s="31"/>
      <c r="AX2010" s="31"/>
      <c r="AY2010" s="31"/>
      <c r="AZ2010" s="31"/>
      <c r="BA2010" s="31"/>
      <c r="BB2010" s="31"/>
      <c r="BC2010" s="31"/>
      <c r="BD2010" s="31"/>
      <c r="BE2010" s="31"/>
      <c r="BF2010" s="31"/>
      <c r="BG2010" s="31"/>
      <c r="BH2010" s="31"/>
      <c r="BI2010" s="31"/>
      <c r="BJ2010" s="31"/>
      <c r="BK2010" s="31"/>
      <c r="BL2010" s="31"/>
      <c r="BM2010" s="31"/>
      <c r="BN2010" s="31"/>
      <c r="BO2010" s="31"/>
      <c r="BP2010" s="31"/>
      <c r="BQ2010" s="31"/>
      <c r="BR2010" s="31"/>
      <c r="BS2010" s="31"/>
      <c r="BT2010" s="31"/>
      <c r="BU2010" s="31"/>
      <c r="BV2010" s="31"/>
      <c r="BW2010" s="31"/>
      <c r="BX2010" s="31"/>
      <c r="BY2010" s="31"/>
      <c r="BZ2010" s="31"/>
      <c r="CA2010" s="31"/>
      <c r="CB2010" s="31"/>
      <c r="CC2010" s="31"/>
      <c r="CD2010" s="31"/>
      <c r="CE2010" s="31"/>
      <c r="CF2010" s="31"/>
      <c r="CG2010" s="31"/>
      <c r="CH2010" s="31"/>
      <c r="CI2010" s="31"/>
      <c r="CJ2010" s="40"/>
      <c r="CK2010" s="40"/>
      <c r="CL2010" s="40"/>
      <c r="CM2010" s="40"/>
    </row>
    <row r="2011" spans="1:92" s="31" customFormat="1" ht="50.1" customHeight="1">
      <c r="A2011" s="118" t="s">
        <v>6514</v>
      </c>
      <c r="B2011" s="120" t="s">
        <v>5974</v>
      </c>
      <c r="C2011" s="103" t="s">
        <v>6515</v>
      </c>
      <c r="D2011" s="103" t="s">
        <v>6489</v>
      </c>
      <c r="E2011" s="103" t="s">
        <v>6516</v>
      </c>
      <c r="F2011" s="349" t="s">
        <v>6491</v>
      </c>
      <c r="G2011" s="127" t="s">
        <v>4</v>
      </c>
      <c r="H2011" s="128">
        <v>0</v>
      </c>
      <c r="I2011" s="118">
        <v>590000000</v>
      </c>
      <c r="J2011" s="127" t="s">
        <v>5</v>
      </c>
      <c r="K2011" s="127" t="s">
        <v>133</v>
      </c>
      <c r="L2011" s="103" t="s">
        <v>2688</v>
      </c>
      <c r="M2011" s="127" t="s">
        <v>54</v>
      </c>
      <c r="N2011" s="127" t="s">
        <v>6365</v>
      </c>
      <c r="O2011" s="130" t="s">
        <v>1946</v>
      </c>
      <c r="P2011" s="118">
        <v>796</v>
      </c>
      <c r="Q2011" s="118" t="s">
        <v>57</v>
      </c>
      <c r="R2011" s="119">
        <v>30</v>
      </c>
      <c r="S2011" s="379">
        <v>40.659999999999997</v>
      </c>
      <c r="T2011" s="107">
        <f t="shared" si="186"/>
        <v>1219.8</v>
      </c>
      <c r="U2011" s="107">
        <f t="shared" si="187"/>
        <v>1366.1760000000002</v>
      </c>
      <c r="V2011" s="57"/>
      <c r="W2011" s="103">
        <v>2016</v>
      </c>
      <c r="X2011" s="127"/>
      <c r="Y2011" s="23"/>
      <c r="Z2011" s="23"/>
      <c r="AA2011" s="23"/>
      <c r="AB2011" s="23"/>
      <c r="AC2011" s="23"/>
      <c r="AD2011" s="23"/>
      <c r="AE2011" s="23"/>
      <c r="AF2011" s="23"/>
      <c r="AG2011" s="23"/>
      <c r="AH2011" s="23"/>
      <c r="AI2011" s="23"/>
      <c r="AJ2011" s="23"/>
      <c r="AK2011" s="23"/>
      <c r="AL2011" s="23"/>
      <c r="AM2011" s="23"/>
      <c r="AN2011" s="23"/>
      <c r="AO2011" s="23"/>
      <c r="AP2011" s="23"/>
      <c r="AQ2011" s="23"/>
      <c r="AR2011" s="24"/>
      <c r="AS2011" s="24"/>
      <c r="AT2011" s="24"/>
      <c r="AU2011" s="24"/>
      <c r="AV2011" s="24"/>
      <c r="AW2011" s="24"/>
      <c r="AX2011" s="24"/>
      <c r="AY2011" s="24"/>
      <c r="AZ2011" s="24"/>
      <c r="BA2011" s="24"/>
      <c r="BB2011" s="24"/>
      <c r="BC2011" s="24"/>
      <c r="BD2011" s="24"/>
      <c r="BE2011" s="24"/>
      <c r="BF2011" s="24"/>
      <c r="BG2011" s="24"/>
      <c r="BH2011" s="24"/>
      <c r="BI2011" s="24"/>
      <c r="BJ2011" s="24"/>
      <c r="BK2011" s="24"/>
      <c r="BL2011" s="24"/>
      <c r="BM2011" s="24"/>
      <c r="BN2011" s="24"/>
      <c r="BO2011" s="24"/>
      <c r="BP2011" s="24"/>
      <c r="BQ2011" s="24"/>
      <c r="BR2011" s="24"/>
      <c r="BS2011" s="24"/>
      <c r="BT2011" s="24"/>
      <c r="BU2011" s="24"/>
      <c r="BV2011" s="24"/>
      <c r="BW2011" s="24"/>
      <c r="BX2011" s="24"/>
      <c r="BY2011" s="24"/>
      <c r="BZ2011" s="24"/>
      <c r="CA2011" s="24"/>
      <c r="CB2011" s="24"/>
      <c r="CC2011" s="24"/>
      <c r="CD2011" s="24"/>
      <c r="CE2011" s="24"/>
      <c r="CF2011" s="24"/>
      <c r="CG2011" s="24"/>
      <c r="CH2011" s="24"/>
      <c r="CI2011" s="24"/>
      <c r="CJ2011" s="40"/>
      <c r="CK2011" s="40"/>
      <c r="CL2011" s="40"/>
      <c r="CM2011" s="40"/>
      <c r="CN2011" s="24"/>
    </row>
    <row r="2012" spans="1:92" s="24" customFormat="1" ht="50.1" customHeight="1">
      <c r="A2012" s="118" t="s">
        <v>6517</v>
      </c>
      <c r="B2012" s="120" t="s">
        <v>5974</v>
      </c>
      <c r="C2012" s="103" t="s">
        <v>6518</v>
      </c>
      <c r="D2012" s="103" t="s">
        <v>6489</v>
      </c>
      <c r="E2012" s="103" t="s">
        <v>6519</v>
      </c>
      <c r="F2012" s="127" t="s">
        <v>6491</v>
      </c>
      <c r="G2012" s="127" t="s">
        <v>4</v>
      </c>
      <c r="H2012" s="110" t="s">
        <v>5861</v>
      </c>
      <c r="I2012" s="118">
        <v>590000000</v>
      </c>
      <c r="J2012" s="110" t="s">
        <v>132</v>
      </c>
      <c r="K2012" s="127" t="s">
        <v>133</v>
      </c>
      <c r="L2012" s="110" t="s">
        <v>132</v>
      </c>
      <c r="M2012" s="110" t="s">
        <v>54</v>
      </c>
      <c r="N2012" s="103" t="s">
        <v>6117</v>
      </c>
      <c r="O2012" s="103" t="s">
        <v>6118</v>
      </c>
      <c r="P2012" s="118">
        <v>796</v>
      </c>
      <c r="Q2012" s="118" t="s">
        <v>57</v>
      </c>
      <c r="R2012" s="119">
        <v>30</v>
      </c>
      <c r="S2012" s="379">
        <v>42.8</v>
      </c>
      <c r="T2012" s="107">
        <f t="shared" si="186"/>
        <v>1284</v>
      </c>
      <c r="U2012" s="107">
        <f t="shared" si="187"/>
        <v>1438.0800000000002</v>
      </c>
      <c r="V2012" s="57"/>
      <c r="W2012" s="103">
        <v>2016</v>
      </c>
      <c r="X2012" s="127"/>
      <c r="Y2012" s="23"/>
      <c r="Z2012" s="23"/>
      <c r="AA2012" s="23"/>
      <c r="AB2012" s="23"/>
      <c r="AC2012" s="23"/>
      <c r="AD2012" s="23"/>
      <c r="AE2012" s="23"/>
      <c r="AF2012" s="23"/>
      <c r="AG2012" s="23"/>
      <c r="AH2012" s="23"/>
      <c r="AI2012" s="23"/>
      <c r="AJ2012" s="23"/>
      <c r="AK2012" s="23"/>
      <c r="AL2012" s="23"/>
      <c r="AM2012" s="23"/>
      <c r="AN2012" s="23"/>
      <c r="AO2012" s="23"/>
      <c r="AP2012" s="23"/>
      <c r="AQ2012" s="23"/>
      <c r="AR2012" s="31"/>
      <c r="AS2012" s="31"/>
      <c r="AT2012" s="31"/>
      <c r="AU2012" s="31"/>
      <c r="AV2012" s="31"/>
      <c r="AW2012" s="31"/>
      <c r="AX2012" s="31"/>
      <c r="AY2012" s="31"/>
      <c r="AZ2012" s="31"/>
      <c r="BA2012" s="31"/>
      <c r="BB2012" s="31"/>
      <c r="BC2012" s="31"/>
      <c r="BD2012" s="31"/>
      <c r="BE2012" s="31"/>
      <c r="BF2012" s="31"/>
      <c r="BG2012" s="31"/>
      <c r="BH2012" s="31"/>
      <c r="BI2012" s="31"/>
      <c r="BJ2012" s="31"/>
      <c r="BK2012" s="31"/>
      <c r="BL2012" s="31"/>
      <c r="BM2012" s="31"/>
      <c r="BN2012" s="31"/>
      <c r="BO2012" s="31"/>
      <c r="BP2012" s="31"/>
      <c r="BQ2012" s="31"/>
      <c r="BR2012" s="31"/>
      <c r="BS2012" s="31"/>
      <c r="BT2012" s="31"/>
      <c r="BU2012" s="31"/>
      <c r="BV2012" s="31"/>
      <c r="BW2012" s="31"/>
      <c r="BX2012" s="31"/>
      <c r="BY2012" s="31"/>
      <c r="BZ2012" s="31"/>
      <c r="CA2012" s="31"/>
      <c r="CB2012" s="31"/>
      <c r="CC2012" s="31"/>
      <c r="CD2012" s="31"/>
      <c r="CE2012" s="31"/>
      <c r="CF2012" s="31"/>
      <c r="CG2012" s="31"/>
      <c r="CH2012" s="31"/>
      <c r="CI2012" s="31"/>
      <c r="CJ2012" s="40"/>
      <c r="CK2012" s="40"/>
      <c r="CL2012" s="40"/>
      <c r="CM2012" s="40"/>
    </row>
    <row r="2013" spans="1:92" s="24" customFormat="1" ht="50.1" customHeight="1">
      <c r="A2013" s="118" t="s">
        <v>6520</v>
      </c>
      <c r="B2013" s="120" t="s">
        <v>5974</v>
      </c>
      <c r="C2013" s="103" t="s">
        <v>6521</v>
      </c>
      <c r="D2013" s="103" t="s">
        <v>6489</v>
      </c>
      <c r="E2013" s="103" t="s">
        <v>6522</v>
      </c>
      <c r="F2013" s="127" t="s">
        <v>6491</v>
      </c>
      <c r="G2013" s="127" t="s">
        <v>4</v>
      </c>
      <c r="H2013" s="128">
        <v>0</v>
      </c>
      <c r="I2013" s="118">
        <v>590000000</v>
      </c>
      <c r="J2013" s="127" t="s">
        <v>5</v>
      </c>
      <c r="K2013" s="127" t="s">
        <v>133</v>
      </c>
      <c r="L2013" s="103" t="s">
        <v>2688</v>
      </c>
      <c r="M2013" s="127" t="s">
        <v>54</v>
      </c>
      <c r="N2013" s="127" t="s">
        <v>6365</v>
      </c>
      <c r="O2013" s="130" t="s">
        <v>1946</v>
      </c>
      <c r="P2013" s="118">
        <v>796</v>
      </c>
      <c r="Q2013" s="118" t="s">
        <v>57</v>
      </c>
      <c r="R2013" s="128">
        <v>30</v>
      </c>
      <c r="S2013" s="379">
        <v>42.8</v>
      </c>
      <c r="T2013" s="107">
        <f t="shared" si="186"/>
        <v>1284</v>
      </c>
      <c r="U2013" s="107">
        <f t="shared" si="187"/>
        <v>1438.0800000000002</v>
      </c>
      <c r="V2013" s="127"/>
      <c r="W2013" s="103">
        <v>2016</v>
      </c>
      <c r="X2013" s="127"/>
      <c r="Y2013" s="23"/>
      <c r="Z2013" s="23"/>
      <c r="AA2013" s="23"/>
      <c r="AB2013" s="23"/>
      <c r="AC2013" s="23"/>
      <c r="AD2013" s="23"/>
      <c r="AE2013" s="23"/>
      <c r="AF2013" s="23"/>
      <c r="AG2013" s="23"/>
      <c r="AH2013" s="23"/>
      <c r="AI2013" s="23"/>
      <c r="AJ2013" s="23"/>
      <c r="AK2013" s="23"/>
      <c r="AL2013" s="23"/>
      <c r="AM2013" s="23"/>
      <c r="AN2013" s="23"/>
      <c r="AO2013" s="23"/>
      <c r="AP2013" s="23"/>
      <c r="AQ2013" s="23"/>
      <c r="CJ2013" s="40"/>
      <c r="CK2013" s="40"/>
      <c r="CL2013" s="40"/>
      <c r="CM2013" s="40"/>
    </row>
    <row r="2014" spans="1:92" s="37" customFormat="1" ht="50.1" customHeight="1">
      <c r="A2014" s="118" t="s">
        <v>6523</v>
      </c>
      <c r="B2014" s="120" t="s">
        <v>5974</v>
      </c>
      <c r="C2014" s="103" t="s">
        <v>6524</v>
      </c>
      <c r="D2014" s="103" t="s">
        <v>6489</v>
      </c>
      <c r="E2014" s="103" t="s">
        <v>6525</v>
      </c>
      <c r="F2014" s="349" t="s">
        <v>6491</v>
      </c>
      <c r="G2014" s="127" t="s">
        <v>4</v>
      </c>
      <c r="H2014" s="110" t="s">
        <v>5861</v>
      </c>
      <c r="I2014" s="118">
        <v>590000000</v>
      </c>
      <c r="J2014" s="110" t="s">
        <v>132</v>
      </c>
      <c r="K2014" s="127" t="s">
        <v>133</v>
      </c>
      <c r="L2014" s="110" t="s">
        <v>132</v>
      </c>
      <c r="M2014" s="110" t="s">
        <v>54</v>
      </c>
      <c r="N2014" s="103" t="s">
        <v>6117</v>
      </c>
      <c r="O2014" s="103" t="s">
        <v>6118</v>
      </c>
      <c r="P2014" s="118">
        <v>796</v>
      </c>
      <c r="Q2014" s="118" t="s">
        <v>57</v>
      </c>
      <c r="R2014" s="119">
        <v>30</v>
      </c>
      <c r="S2014" s="379">
        <v>53.5</v>
      </c>
      <c r="T2014" s="107">
        <f t="shared" si="186"/>
        <v>1605</v>
      </c>
      <c r="U2014" s="107">
        <f t="shared" si="187"/>
        <v>1797.6000000000001</v>
      </c>
      <c r="V2014" s="57"/>
      <c r="W2014" s="103">
        <v>2016</v>
      </c>
      <c r="X2014" s="127"/>
      <c r="Y2014" s="23"/>
      <c r="Z2014" s="23"/>
      <c r="AA2014" s="23"/>
      <c r="AB2014" s="23"/>
      <c r="AC2014" s="23"/>
      <c r="AD2014" s="23"/>
      <c r="AE2014" s="23"/>
      <c r="AF2014" s="23"/>
      <c r="AG2014" s="23"/>
      <c r="AH2014" s="23"/>
      <c r="AI2014" s="23"/>
      <c r="AJ2014" s="23"/>
      <c r="AK2014" s="23"/>
      <c r="AL2014" s="23"/>
      <c r="AM2014" s="23"/>
      <c r="AN2014" s="23"/>
      <c r="AO2014" s="23"/>
      <c r="AP2014" s="23"/>
      <c r="AQ2014" s="23"/>
      <c r="AR2014" s="31"/>
      <c r="AS2014" s="31"/>
      <c r="AT2014" s="31"/>
      <c r="AU2014" s="31"/>
      <c r="AV2014" s="31"/>
      <c r="AW2014" s="31"/>
      <c r="AX2014" s="31"/>
      <c r="AY2014" s="31"/>
      <c r="AZ2014" s="31"/>
      <c r="BA2014" s="31"/>
      <c r="BB2014" s="31"/>
      <c r="BC2014" s="31"/>
      <c r="BD2014" s="31"/>
      <c r="BE2014" s="31"/>
      <c r="BF2014" s="31"/>
      <c r="BG2014" s="31"/>
      <c r="BH2014" s="31"/>
      <c r="BI2014" s="31"/>
      <c r="BJ2014" s="31"/>
      <c r="BK2014" s="31"/>
      <c r="BL2014" s="31"/>
      <c r="BM2014" s="31"/>
      <c r="BN2014" s="31"/>
      <c r="BO2014" s="31"/>
      <c r="BP2014" s="31"/>
      <c r="BQ2014" s="31"/>
      <c r="BR2014" s="31"/>
      <c r="BS2014" s="31"/>
      <c r="BT2014" s="31"/>
      <c r="BU2014" s="31"/>
      <c r="BV2014" s="31"/>
      <c r="BW2014" s="31"/>
      <c r="BX2014" s="31"/>
      <c r="BY2014" s="31"/>
      <c r="BZ2014" s="31"/>
      <c r="CA2014" s="31"/>
      <c r="CB2014" s="31"/>
      <c r="CC2014" s="31"/>
      <c r="CD2014" s="31"/>
      <c r="CE2014" s="31"/>
      <c r="CF2014" s="31"/>
      <c r="CG2014" s="31"/>
      <c r="CH2014" s="31"/>
      <c r="CI2014" s="31"/>
      <c r="CJ2014" s="40"/>
      <c r="CK2014" s="40"/>
      <c r="CL2014" s="40"/>
      <c r="CM2014" s="40"/>
      <c r="CN2014" s="24"/>
    </row>
    <row r="2015" spans="1:92" s="41" customFormat="1" ht="50.1" customHeight="1">
      <c r="A2015" s="118" t="s">
        <v>6526</v>
      </c>
      <c r="B2015" s="120" t="s">
        <v>5974</v>
      </c>
      <c r="C2015" s="103" t="s">
        <v>6527</v>
      </c>
      <c r="D2015" s="103" t="s">
        <v>6489</v>
      </c>
      <c r="E2015" s="103" t="s">
        <v>6528</v>
      </c>
      <c r="F2015" s="349" t="s">
        <v>6491</v>
      </c>
      <c r="G2015" s="127" t="s">
        <v>4</v>
      </c>
      <c r="H2015" s="128">
        <v>0</v>
      </c>
      <c r="I2015" s="118">
        <v>590000000</v>
      </c>
      <c r="J2015" s="127" t="s">
        <v>5</v>
      </c>
      <c r="K2015" s="127" t="s">
        <v>133</v>
      </c>
      <c r="L2015" s="103" t="s">
        <v>2688</v>
      </c>
      <c r="M2015" s="127" t="s">
        <v>54</v>
      </c>
      <c r="N2015" s="127" t="s">
        <v>6365</v>
      </c>
      <c r="O2015" s="130" t="s">
        <v>1946</v>
      </c>
      <c r="P2015" s="118">
        <v>796</v>
      </c>
      <c r="Q2015" s="118" t="s">
        <v>57</v>
      </c>
      <c r="R2015" s="119">
        <v>30</v>
      </c>
      <c r="S2015" s="379">
        <v>58.85</v>
      </c>
      <c r="T2015" s="107">
        <f t="shared" si="186"/>
        <v>1765.5</v>
      </c>
      <c r="U2015" s="107">
        <f t="shared" si="187"/>
        <v>1977.3600000000001</v>
      </c>
      <c r="V2015" s="57"/>
      <c r="W2015" s="103">
        <v>2016</v>
      </c>
      <c r="X2015" s="127"/>
      <c r="Y2015" s="23"/>
      <c r="Z2015" s="23"/>
      <c r="AA2015" s="23"/>
      <c r="AB2015" s="23"/>
      <c r="AC2015" s="23"/>
      <c r="AD2015" s="23"/>
      <c r="AE2015" s="23"/>
      <c r="AF2015" s="23"/>
      <c r="AG2015" s="23"/>
      <c r="AH2015" s="23"/>
      <c r="AI2015" s="23"/>
      <c r="AJ2015" s="23"/>
      <c r="AK2015" s="23"/>
      <c r="AL2015" s="23"/>
      <c r="AM2015" s="23"/>
      <c r="AN2015" s="23"/>
      <c r="AO2015" s="23"/>
      <c r="AP2015" s="23"/>
      <c r="AQ2015" s="23"/>
      <c r="AR2015" s="31"/>
      <c r="AS2015" s="31"/>
      <c r="AT2015" s="31"/>
      <c r="AU2015" s="31"/>
      <c r="AV2015" s="31"/>
      <c r="AW2015" s="31"/>
      <c r="AX2015" s="31"/>
      <c r="AY2015" s="31"/>
      <c r="AZ2015" s="31"/>
      <c r="BA2015" s="31"/>
      <c r="BB2015" s="31"/>
      <c r="BC2015" s="31"/>
      <c r="BD2015" s="31"/>
      <c r="BE2015" s="31"/>
      <c r="BF2015" s="31"/>
      <c r="BG2015" s="31"/>
      <c r="BH2015" s="31"/>
      <c r="BI2015" s="31"/>
      <c r="BJ2015" s="31"/>
      <c r="BK2015" s="31"/>
      <c r="BL2015" s="31"/>
      <c r="BM2015" s="31"/>
      <c r="BN2015" s="31"/>
      <c r="BO2015" s="31"/>
      <c r="BP2015" s="31"/>
      <c r="BQ2015" s="31"/>
      <c r="BR2015" s="31"/>
      <c r="BS2015" s="31"/>
      <c r="BT2015" s="31"/>
      <c r="BU2015" s="31"/>
      <c r="BV2015" s="31"/>
      <c r="BW2015" s="31"/>
      <c r="BX2015" s="31"/>
      <c r="BY2015" s="31"/>
      <c r="BZ2015" s="31"/>
      <c r="CA2015" s="31"/>
      <c r="CB2015" s="31"/>
      <c r="CC2015" s="31"/>
      <c r="CD2015" s="31"/>
      <c r="CE2015" s="31"/>
      <c r="CF2015" s="31"/>
      <c r="CG2015" s="31"/>
      <c r="CH2015" s="31"/>
      <c r="CI2015" s="31"/>
      <c r="CJ2015" s="40"/>
      <c r="CK2015" s="40"/>
      <c r="CL2015" s="40"/>
      <c r="CM2015" s="40"/>
      <c r="CN2015" s="24"/>
    </row>
    <row r="2016" spans="1:92" s="41" customFormat="1" ht="50.1" customHeight="1">
      <c r="A2016" s="118" t="s">
        <v>6529</v>
      </c>
      <c r="B2016" s="120" t="s">
        <v>5974</v>
      </c>
      <c r="C2016" s="103" t="s">
        <v>6530</v>
      </c>
      <c r="D2016" s="103" t="s">
        <v>6489</v>
      </c>
      <c r="E2016" s="103" t="s">
        <v>6531</v>
      </c>
      <c r="F2016" s="349" t="s">
        <v>6491</v>
      </c>
      <c r="G2016" s="127" t="s">
        <v>4</v>
      </c>
      <c r="H2016" s="128">
        <v>0</v>
      </c>
      <c r="I2016" s="118">
        <v>590000000</v>
      </c>
      <c r="J2016" s="127" t="s">
        <v>5</v>
      </c>
      <c r="K2016" s="127" t="s">
        <v>133</v>
      </c>
      <c r="L2016" s="103" t="s">
        <v>2688</v>
      </c>
      <c r="M2016" s="127" t="s">
        <v>54</v>
      </c>
      <c r="N2016" s="127" t="s">
        <v>6365</v>
      </c>
      <c r="O2016" s="130" t="s">
        <v>1946</v>
      </c>
      <c r="P2016" s="118">
        <v>796</v>
      </c>
      <c r="Q2016" s="118" t="s">
        <v>57</v>
      </c>
      <c r="R2016" s="119">
        <v>30</v>
      </c>
      <c r="S2016" s="379">
        <v>64.2</v>
      </c>
      <c r="T2016" s="107">
        <f t="shared" si="186"/>
        <v>1926</v>
      </c>
      <c r="U2016" s="107">
        <f t="shared" si="187"/>
        <v>2157.1200000000003</v>
      </c>
      <c r="V2016" s="57"/>
      <c r="W2016" s="103">
        <v>2016</v>
      </c>
      <c r="X2016" s="127"/>
      <c r="Y2016" s="23"/>
      <c r="Z2016" s="23"/>
      <c r="AA2016" s="23"/>
      <c r="AB2016" s="23"/>
      <c r="AC2016" s="23"/>
      <c r="AD2016" s="23"/>
      <c r="AE2016" s="23"/>
      <c r="AF2016" s="23"/>
      <c r="AG2016" s="23"/>
      <c r="AH2016" s="23"/>
      <c r="AI2016" s="23"/>
      <c r="AJ2016" s="23"/>
      <c r="AK2016" s="23"/>
      <c r="AL2016" s="23"/>
      <c r="AM2016" s="23"/>
      <c r="AN2016" s="23"/>
      <c r="AO2016" s="23"/>
      <c r="AP2016" s="23"/>
      <c r="AQ2016" s="23"/>
      <c r="AR2016" s="31"/>
      <c r="AS2016" s="31"/>
      <c r="AT2016" s="31"/>
      <c r="AU2016" s="31"/>
      <c r="AV2016" s="31"/>
      <c r="AW2016" s="31"/>
      <c r="AX2016" s="31"/>
      <c r="AY2016" s="31"/>
      <c r="AZ2016" s="31"/>
      <c r="BA2016" s="31"/>
      <c r="BB2016" s="31"/>
      <c r="BC2016" s="31"/>
      <c r="BD2016" s="31"/>
      <c r="BE2016" s="31"/>
      <c r="BF2016" s="31"/>
      <c r="BG2016" s="31"/>
      <c r="BH2016" s="31"/>
      <c r="BI2016" s="31"/>
      <c r="BJ2016" s="31"/>
      <c r="BK2016" s="31"/>
      <c r="BL2016" s="31"/>
      <c r="BM2016" s="31"/>
      <c r="BN2016" s="31"/>
      <c r="BO2016" s="31"/>
      <c r="BP2016" s="31"/>
      <c r="BQ2016" s="31"/>
      <c r="BR2016" s="31"/>
      <c r="BS2016" s="31"/>
      <c r="BT2016" s="31"/>
      <c r="BU2016" s="31"/>
      <c r="BV2016" s="31"/>
      <c r="BW2016" s="31"/>
      <c r="BX2016" s="31"/>
      <c r="BY2016" s="31"/>
      <c r="BZ2016" s="31"/>
      <c r="CA2016" s="31"/>
      <c r="CB2016" s="31"/>
      <c r="CC2016" s="31"/>
      <c r="CD2016" s="31"/>
      <c r="CE2016" s="31"/>
      <c r="CF2016" s="31"/>
      <c r="CG2016" s="31"/>
      <c r="CH2016" s="31"/>
      <c r="CI2016" s="31"/>
      <c r="CJ2016" s="40"/>
      <c r="CK2016" s="40"/>
      <c r="CL2016" s="40"/>
      <c r="CM2016" s="40"/>
      <c r="CN2016" s="24"/>
    </row>
    <row r="2017" spans="1:92" s="41" customFormat="1" ht="50.1" customHeight="1">
      <c r="A2017" s="118" t="s">
        <v>6532</v>
      </c>
      <c r="B2017" s="120" t="s">
        <v>5974</v>
      </c>
      <c r="C2017" s="103" t="s">
        <v>6533</v>
      </c>
      <c r="D2017" s="103" t="s">
        <v>6489</v>
      </c>
      <c r="E2017" s="103" t="s">
        <v>6534</v>
      </c>
      <c r="F2017" s="349" t="s">
        <v>6491</v>
      </c>
      <c r="G2017" s="127" t="s">
        <v>4</v>
      </c>
      <c r="H2017" s="110" t="s">
        <v>5861</v>
      </c>
      <c r="I2017" s="118">
        <v>590000000</v>
      </c>
      <c r="J2017" s="110" t="s">
        <v>6501</v>
      </c>
      <c r="K2017" s="127" t="s">
        <v>133</v>
      </c>
      <c r="L2017" s="103" t="s">
        <v>2688</v>
      </c>
      <c r="M2017" s="127" t="s">
        <v>54</v>
      </c>
      <c r="N2017" s="127" t="s">
        <v>6365</v>
      </c>
      <c r="O2017" s="130" t="s">
        <v>1946</v>
      </c>
      <c r="P2017" s="118">
        <v>796</v>
      </c>
      <c r="Q2017" s="118" t="s">
        <v>57</v>
      </c>
      <c r="R2017" s="139">
        <v>30</v>
      </c>
      <c r="S2017" s="379">
        <v>69.55</v>
      </c>
      <c r="T2017" s="107">
        <f t="shared" si="186"/>
        <v>2086.5</v>
      </c>
      <c r="U2017" s="107">
        <f t="shared" si="187"/>
        <v>2336.88</v>
      </c>
      <c r="V2017" s="57"/>
      <c r="W2017" s="103">
        <v>2016</v>
      </c>
      <c r="X2017" s="127"/>
      <c r="Y2017" s="23"/>
      <c r="Z2017" s="23"/>
      <c r="AA2017" s="23"/>
      <c r="AB2017" s="23"/>
      <c r="AC2017" s="23"/>
      <c r="AD2017" s="23"/>
      <c r="AE2017" s="23"/>
      <c r="AF2017" s="23"/>
      <c r="AG2017" s="23"/>
      <c r="AH2017" s="23"/>
      <c r="AI2017" s="23"/>
      <c r="AJ2017" s="23"/>
      <c r="AK2017" s="23"/>
      <c r="AL2017" s="23"/>
      <c r="AM2017" s="23"/>
      <c r="AN2017" s="23"/>
      <c r="AO2017" s="23"/>
      <c r="AP2017" s="23"/>
      <c r="AQ2017" s="23"/>
      <c r="AR2017" s="31"/>
      <c r="AS2017" s="31"/>
      <c r="AT2017" s="31"/>
      <c r="AU2017" s="31"/>
      <c r="AV2017" s="31"/>
      <c r="AW2017" s="31"/>
      <c r="AX2017" s="31"/>
      <c r="AY2017" s="31"/>
      <c r="AZ2017" s="31"/>
      <c r="BA2017" s="31"/>
      <c r="BB2017" s="31"/>
      <c r="BC2017" s="31"/>
      <c r="BD2017" s="31"/>
      <c r="BE2017" s="31"/>
      <c r="BF2017" s="31"/>
      <c r="BG2017" s="31"/>
      <c r="BH2017" s="31"/>
      <c r="BI2017" s="31"/>
      <c r="BJ2017" s="31"/>
      <c r="BK2017" s="31"/>
      <c r="BL2017" s="31"/>
      <c r="BM2017" s="31"/>
      <c r="BN2017" s="31"/>
      <c r="BO2017" s="31"/>
      <c r="BP2017" s="31"/>
      <c r="BQ2017" s="31"/>
      <c r="BR2017" s="31"/>
      <c r="BS2017" s="31"/>
      <c r="BT2017" s="31"/>
      <c r="BU2017" s="31"/>
      <c r="BV2017" s="31"/>
      <c r="BW2017" s="31"/>
      <c r="BX2017" s="31"/>
      <c r="BY2017" s="31"/>
      <c r="BZ2017" s="31"/>
      <c r="CA2017" s="31"/>
      <c r="CB2017" s="31"/>
      <c r="CC2017" s="31"/>
      <c r="CD2017" s="31"/>
      <c r="CE2017" s="31"/>
      <c r="CF2017" s="31"/>
      <c r="CG2017" s="31"/>
      <c r="CH2017" s="31"/>
      <c r="CI2017" s="31"/>
      <c r="CJ2017" s="40"/>
      <c r="CK2017" s="40"/>
      <c r="CL2017" s="40"/>
      <c r="CM2017" s="40"/>
      <c r="CN2017" s="24"/>
    </row>
    <row r="2018" spans="1:92" s="41" customFormat="1" ht="50.1" customHeight="1">
      <c r="A2018" s="118" t="s">
        <v>6535</v>
      </c>
      <c r="B2018" s="120" t="s">
        <v>5974</v>
      </c>
      <c r="C2018" s="103" t="s">
        <v>6536</v>
      </c>
      <c r="D2018" s="103" t="s">
        <v>6489</v>
      </c>
      <c r="E2018" s="103" t="s">
        <v>6537</v>
      </c>
      <c r="F2018" s="349" t="s">
        <v>6491</v>
      </c>
      <c r="G2018" s="127" t="s">
        <v>4</v>
      </c>
      <c r="H2018" s="128">
        <v>0</v>
      </c>
      <c r="I2018" s="118">
        <v>590000000</v>
      </c>
      <c r="J2018" s="127" t="s">
        <v>5</v>
      </c>
      <c r="K2018" s="127" t="s">
        <v>133</v>
      </c>
      <c r="L2018" s="103" t="s">
        <v>2688</v>
      </c>
      <c r="M2018" s="127" t="s">
        <v>54</v>
      </c>
      <c r="N2018" s="127" t="s">
        <v>6365</v>
      </c>
      <c r="O2018" s="130" t="s">
        <v>1946</v>
      </c>
      <c r="P2018" s="118">
        <v>796</v>
      </c>
      <c r="Q2018" s="118" t="s">
        <v>57</v>
      </c>
      <c r="R2018" s="119">
        <v>20</v>
      </c>
      <c r="S2018" s="379">
        <v>72.760000000000005</v>
      </c>
      <c r="T2018" s="107">
        <f t="shared" si="186"/>
        <v>1455.2</v>
      </c>
      <c r="U2018" s="107">
        <f t="shared" si="187"/>
        <v>1629.8240000000003</v>
      </c>
      <c r="V2018" s="57"/>
      <c r="W2018" s="103">
        <v>2016</v>
      </c>
      <c r="X2018" s="127"/>
      <c r="Y2018" s="23"/>
      <c r="Z2018" s="23"/>
      <c r="AA2018" s="23"/>
      <c r="AB2018" s="23"/>
      <c r="AC2018" s="23"/>
      <c r="AD2018" s="23"/>
      <c r="AE2018" s="23"/>
      <c r="AF2018" s="23"/>
      <c r="AG2018" s="23"/>
      <c r="AH2018" s="23"/>
      <c r="AI2018" s="23"/>
      <c r="AJ2018" s="23"/>
      <c r="AK2018" s="23"/>
      <c r="AL2018" s="23"/>
      <c r="AM2018" s="23"/>
      <c r="AN2018" s="23"/>
      <c r="AO2018" s="23"/>
      <c r="AP2018" s="23"/>
      <c r="AQ2018" s="23"/>
      <c r="AR2018" s="31"/>
      <c r="AS2018" s="31"/>
      <c r="AT2018" s="31"/>
      <c r="AU2018" s="31"/>
      <c r="AV2018" s="31"/>
      <c r="AW2018" s="31"/>
      <c r="AX2018" s="31"/>
      <c r="AY2018" s="31"/>
      <c r="AZ2018" s="31"/>
      <c r="BA2018" s="31"/>
      <c r="BB2018" s="31"/>
      <c r="BC2018" s="31"/>
      <c r="BD2018" s="31"/>
      <c r="BE2018" s="31"/>
      <c r="BF2018" s="31"/>
      <c r="BG2018" s="31"/>
      <c r="BH2018" s="31"/>
      <c r="BI2018" s="31"/>
      <c r="BJ2018" s="31"/>
      <c r="BK2018" s="31"/>
      <c r="BL2018" s="31"/>
      <c r="BM2018" s="31"/>
      <c r="BN2018" s="31"/>
      <c r="BO2018" s="31"/>
      <c r="BP2018" s="31"/>
      <c r="BQ2018" s="31"/>
      <c r="BR2018" s="31"/>
      <c r="BS2018" s="31"/>
      <c r="BT2018" s="31"/>
      <c r="BU2018" s="31"/>
      <c r="BV2018" s="31"/>
      <c r="BW2018" s="31"/>
      <c r="BX2018" s="31"/>
      <c r="BY2018" s="31"/>
      <c r="BZ2018" s="31"/>
      <c r="CA2018" s="31"/>
      <c r="CB2018" s="31"/>
      <c r="CC2018" s="31"/>
      <c r="CD2018" s="31"/>
      <c r="CE2018" s="31"/>
      <c r="CF2018" s="31"/>
      <c r="CG2018" s="31"/>
      <c r="CH2018" s="31"/>
      <c r="CI2018" s="31"/>
      <c r="CJ2018" s="40"/>
      <c r="CK2018" s="40"/>
      <c r="CL2018" s="40"/>
      <c r="CM2018" s="40"/>
      <c r="CN2018" s="24"/>
    </row>
    <row r="2019" spans="1:92" s="41" customFormat="1" ht="50.1" customHeight="1">
      <c r="A2019" s="118" t="s">
        <v>6538</v>
      </c>
      <c r="B2019" s="120" t="s">
        <v>5974</v>
      </c>
      <c r="C2019" s="103" t="s">
        <v>6539</v>
      </c>
      <c r="D2019" s="103" t="s">
        <v>6489</v>
      </c>
      <c r="E2019" s="103" t="s">
        <v>6540</v>
      </c>
      <c r="F2019" s="349" t="s">
        <v>6491</v>
      </c>
      <c r="G2019" s="127" t="s">
        <v>4</v>
      </c>
      <c r="H2019" s="128">
        <v>0</v>
      </c>
      <c r="I2019" s="118">
        <v>590000000</v>
      </c>
      <c r="J2019" s="127" t="s">
        <v>5</v>
      </c>
      <c r="K2019" s="127" t="s">
        <v>133</v>
      </c>
      <c r="L2019" s="103" t="s">
        <v>2688</v>
      </c>
      <c r="M2019" s="127" t="s">
        <v>54</v>
      </c>
      <c r="N2019" s="127" t="s">
        <v>6365</v>
      </c>
      <c r="O2019" s="130" t="s">
        <v>1946</v>
      </c>
      <c r="P2019" s="118">
        <v>796</v>
      </c>
      <c r="Q2019" s="118" t="s">
        <v>57</v>
      </c>
      <c r="R2019" s="119">
        <v>20</v>
      </c>
      <c r="S2019" s="379">
        <v>80.25</v>
      </c>
      <c r="T2019" s="107">
        <f t="shared" si="186"/>
        <v>1605</v>
      </c>
      <c r="U2019" s="107">
        <f t="shared" si="187"/>
        <v>1797.6000000000001</v>
      </c>
      <c r="V2019" s="57"/>
      <c r="W2019" s="103">
        <v>2016</v>
      </c>
      <c r="X2019" s="127"/>
      <c r="Y2019" s="23"/>
      <c r="Z2019" s="23"/>
      <c r="AA2019" s="23"/>
      <c r="AB2019" s="23"/>
      <c r="AC2019" s="23"/>
      <c r="AD2019" s="23"/>
      <c r="AE2019" s="23"/>
      <c r="AF2019" s="23"/>
      <c r="AG2019" s="23"/>
      <c r="AH2019" s="23"/>
      <c r="AI2019" s="23"/>
      <c r="AJ2019" s="23"/>
      <c r="AK2019" s="23"/>
      <c r="AL2019" s="23"/>
      <c r="AM2019" s="23"/>
      <c r="AN2019" s="23"/>
      <c r="AO2019" s="23"/>
      <c r="AP2019" s="23"/>
      <c r="AQ2019" s="23"/>
      <c r="AR2019" s="31"/>
      <c r="AS2019" s="31"/>
      <c r="AT2019" s="31"/>
      <c r="AU2019" s="31"/>
      <c r="AV2019" s="31"/>
      <c r="AW2019" s="31"/>
      <c r="AX2019" s="31"/>
      <c r="AY2019" s="31"/>
      <c r="AZ2019" s="31"/>
      <c r="BA2019" s="31"/>
      <c r="BB2019" s="31"/>
      <c r="BC2019" s="31"/>
      <c r="BD2019" s="31"/>
      <c r="BE2019" s="31"/>
      <c r="BF2019" s="31"/>
      <c r="BG2019" s="31"/>
      <c r="BH2019" s="31"/>
      <c r="BI2019" s="31"/>
      <c r="BJ2019" s="31"/>
      <c r="BK2019" s="31"/>
      <c r="BL2019" s="31"/>
      <c r="BM2019" s="31"/>
      <c r="BN2019" s="31"/>
      <c r="BO2019" s="31"/>
      <c r="BP2019" s="31"/>
      <c r="BQ2019" s="31"/>
      <c r="BR2019" s="31"/>
      <c r="BS2019" s="31"/>
      <c r="BT2019" s="31"/>
      <c r="BU2019" s="31"/>
      <c r="BV2019" s="31"/>
      <c r="BW2019" s="31"/>
      <c r="BX2019" s="31"/>
      <c r="BY2019" s="31"/>
      <c r="BZ2019" s="31"/>
      <c r="CA2019" s="31"/>
      <c r="CB2019" s="31"/>
      <c r="CC2019" s="31"/>
      <c r="CD2019" s="31"/>
      <c r="CE2019" s="31"/>
      <c r="CF2019" s="31"/>
      <c r="CG2019" s="31"/>
      <c r="CH2019" s="31"/>
      <c r="CI2019" s="31"/>
      <c r="CJ2019" s="40"/>
      <c r="CK2019" s="40"/>
      <c r="CL2019" s="40"/>
      <c r="CM2019" s="40"/>
      <c r="CN2019" s="24"/>
    </row>
    <row r="2020" spans="1:92" s="41" customFormat="1" ht="50.1" customHeight="1">
      <c r="A2020" s="118" t="s">
        <v>6541</v>
      </c>
      <c r="B2020" s="120" t="s">
        <v>5974</v>
      </c>
      <c r="C2020" s="103" t="s">
        <v>6542</v>
      </c>
      <c r="D2020" s="103" t="s">
        <v>6489</v>
      </c>
      <c r="E2020" s="103" t="s">
        <v>6543</v>
      </c>
      <c r="F2020" s="349" t="s">
        <v>6491</v>
      </c>
      <c r="G2020" s="127" t="s">
        <v>4</v>
      </c>
      <c r="H2020" s="128">
        <v>0</v>
      </c>
      <c r="I2020" s="118">
        <v>590000000</v>
      </c>
      <c r="J2020" s="127" t="s">
        <v>5</v>
      </c>
      <c r="K2020" s="127" t="s">
        <v>133</v>
      </c>
      <c r="L2020" s="103" t="s">
        <v>2688</v>
      </c>
      <c r="M2020" s="127" t="s">
        <v>54</v>
      </c>
      <c r="N2020" s="127" t="s">
        <v>6365</v>
      </c>
      <c r="O2020" s="130" t="s">
        <v>1946</v>
      </c>
      <c r="P2020" s="118">
        <v>796</v>
      </c>
      <c r="Q2020" s="118" t="s">
        <v>57</v>
      </c>
      <c r="R2020" s="119">
        <v>20</v>
      </c>
      <c r="S2020" s="379">
        <v>85.6</v>
      </c>
      <c r="T2020" s="107">
        <f t="shared" si="186"/>
        <v>1712</v>
      </c>
      <c r="U2020" s="107">
        <f t="shared" si="187"/>
        <v>1917.4400000000003</v>
      </c>
      <c r="V2020" s="57"/>
      <c r="W2020" s="103">
        <v>2016</v>
      </c>
      <c r="X2020" s="127"/>
      <c r="Y2020" s="23"/>
      <c r="Z2020" s="23"/>
      <c r="AA2020" s="23"/>
      <c r="AB2020" s="23"/>
      <c r="AC2020" s="23"/>
      <c r="AD2020" s="23"/>
      <c r="AE2020" s="23"/>
      <c r="AF2020" s="23"/>
      <c r="AG2020" s="23"/>
      <c r="AH2020" s="23"/>
      <c r="AI2020" s="23"/>
      <c r="AJ2020" s="23"/>
      <c r="AK2020" s="23"/>
      <c r="AL2020" s="23"/>
      <c r="AM2020" s="23"/>
      <c r="AN2020" s="23"/>
      <c r="AO2020" s="23"/>
      <c r="AP2020" s="23"/>
      <c r="AQ2020" s="23"/>
      <c r="AR2020" s="31"/>
      <c r="AS2020" s="31"/>
      <c r="AT2020" s="31"/>
      <c r="AU2020" s="31"/>
      <c r="AV2020" s="31"/>
      <c r="AW2020" s="31"/>
      <c r="AX2020" s="31"/>
      <c r="AY2020" s="31"/>
      <c r="AZ2020" s="31"/>
      <c r="BA2020" s="31"/>
      <c r="BB2020" s="31"/>
      <c r="BC2020" s="31"/>
      <c r="BD2020" s="31"/>
      <c r="BE2020" s="31"/>
      <c r="BF2020" s="31"/>
      <c r="BG2020" s="31"/>
      <c r="BH2020" s="31"/>
      <c r="BI2020" s="31"/>
      <c r="BJ2020" s="31"/>
      <c r="BK2020" s="31"/>
      <c r="BL2020" s="31"/>
      <c r="BM2020" s="31"/>
      <c r="BN2020" s="31"/>
      <c r="BO2020" s="31"/>
      <c r="BP2020" s="31"/>
      <c r="BQ2020" s="31"/>
      <c r="BR2020" s="31"/>
      <c r="BS2020" s="31"/>
      <c r="BT2020" s="31"/>
      <c r="BU2020" s="31"/>
      <c r="BV2020" s="31"/>
      <c r="BW2020" s="31"/>
      <c r="BX2020" s="31"/>
      <c r="BY2020" s="31"/>
      <c r="BZ2020" s="31"/>
      <c r="CA2020" s="31"/>
      <c r="CB2020" s="31"/>
      <c r="CC2020" s="31"/>
      <c r="CD2020" s="31"/>
      <c r="CE2020" s="31"/>
      <c r="CF2020" s="31"/>
      <c r="CG2020" s="31"/>
      <c r="CH2020" s="31"/>
      <c r="CI2020" s="31"/>
      <c r="CJ2020" s="40"/>
      <c r="CK2020" s="40"/>
      <c r="CL2020" s="40"/>
      <c r="CM2020" s="40"/>
      <c r="CN2020" s="24"/>
    </row>
    <row r="2021" spans="1:92" s="41" customFormat="1" ht="50.1" customHeight="1">
      <c r="A2021" s="118" t="s">
        <v>6544</v>
      </c>
      <c r="B2021" s="120" t="s">
        <v>5974</v>
      </c>
      <c r="C2021" s="178" t="s">
        <v>6545</v>
      </c>
      <c r="D2021" s="178" t="s">
        <v>6489</v>
      </c>
      <c r="E2021" s="178" t="s">
        <v>6546</v>
      </c>
      <c r="F2021" s="127" t="s">
        <v>6491</v>
      </c>
      <c r="G2021" s="127" t="s">
        <v>4</v>
      </c>
      <c r="H2021" s="128">
        <v>0</v>
      </c>
      <c r="I2021" s="118">
        <v>590000000</v>
      </c>
      <c r="J2021" s="127" t="s">
        <v>5</v>
      </c>
      <c r="K2021" s="127" t="s">
        <v>133</v>
      </c>
      <c r="L2021" s="103" t="s">
        <v>2688</v>
      </c>
      <c r="M2021" s="127" t="s">
        <v>54</v>
      </c>
      <c r="N2021" s="127" t="s">
        <v>6365</v>
      </c>
      <c r="O2021" s="130" t="s">
        <v>1946</v>
      </c>
      <c r="P2021" s="118">
        <v>796</v>
      </c>
      <c r="Q2021" s="118" t="s">
        <v>57</v>
      </c>
      <c r="R2021" s="128">
        <v>20</v>
      </c>
      <c r="S2021" s="198">
        <v>74.900000000000006</v>
      </c>
      <c r="T2021" s="107">
        <f t="shared" si="186"/>
        <v>1498</v>
      </c>
      <c r="U2021" s="107">
        <f t="shared" si="187"/>
        <v>1677.7600000000002</v>
      </c>
      <c r="V2021" s="127"/>
      <c r="W2021" s="103">
        <v>2016</v>
      </c>
      <c r="X2021" s="127"/>
      <c r="Y2021" s="23"/>
      <c r="Z2021" s="23"/>
      <c r="AA2021" s="23"/>
      <c r="AB2021" s="23"/>
      <c r="AC2021" s="23"/>
      <c r="AD2021" s="23"/>
      <c r="AE2021" s="23"/>
      <c r="AF2021" s="23"/>
      <c r="AG2021" s="23"/>
      <c r="AH2021" s="23"/>
      <c r="AI2021" s="23"/>
      <c r="AJ2021" s="23"/>
      <c r="AK2021" s="23"/>
      <c r="AL2021" s="23"/>
      <c r="AM2021" s="23"/>
      <c r="AN2021" s="23"/>
      <c r="AO2021" s="23"/>
      <c r="AP2021" s="23"/>
      <c r="AQ2021" s="23"/>
      <c r="AR2021" s="31"/>
      <c r="AS2021" s="31"/>
      <c r="AT2021" s="31"/>
      <c r="AU2021" s="31"/>
      <c r="AV2021" s="31"/>
      <c r="AW2021" s="31"/>
      <c r="AX2021" s="31"/>
      <c r="AY2021" s="31"/>
      <c r="AZ2021" s="31"/>
      <c r="BA2021" s="31"/>
      <c r="BB2021" s="31"/>
      <c r="BC2021" s="31"/>
      <c r="BD2021" s="31"/>
      <c r="BE2021" s="31"/>
      <c r="BF2021" s="31"/>
      <c r="BG2021" s="31"/>
      <c r="BH2021" s="31"/>
      <c r="BI2021" s="31"/>
      <c r="BJ2021" s="31"/>
      <c r="BK2021" s="31"/>
      <c r="BL2021" s="31"/>
      <c r="BM2021" s="31"/>
      <c r="BN2021" s="31"/>
      <c r="BO2021" s="31"/>
      <c r="BP2021" s="31"/>
      <c r="BQ2021" s="31"/>
      <c r="BR2021" s="31"/>
      <c r="BS2021" s="31"/>
      <c r="BT2021" s="31"/>
      <c r="BU2021" s="31"/>
      <c r="BV2021" s="31"/>
      <c r="BW2021" s="31"/>
      <c r="BX2021" s="31"/>
      <c r="BY2021" s="31"/>
      <c r="BZ2021" s="31"/>
      <c r="CA2021" s="31"/>
      <c r="CB2021" s="31"/>
      <c r="CC2021" s="31"/>
      <c r="CD2021" s="31"/>
      <c r="CE2021" s="31"/>
      <c r="CF2021" s="31"/>
      <c r="CG2021" s="31"/>
      <c r="CH2021" s="31"/>
      <c r="CI2021" s="31"/>
      <c r="CJ2021" s="40"/>
      <c r="CK2021" s="40"/>
      <c r="CL2021" s="40"/>
      <c r="CM2021" s="40"/>
      <c r="CN2021" s="24"/>
    </row>
    <row r="2022" spans="1:92" s="41" customFormat="1" ht="50.1" customHeight="1">
      <c r="A2022" s="118" t="s">
        <v>6547</v>
      </c>
      <c r="B2022" s="120" t="s">
        <v>5974</v>
      </c>
      <c r="C2022" s="103" t="s">
        <v>6548</v>
      </c>
      <c r="D2022" s="103" t="s">
        <v>6489</v>
      </c>
      <c r="E2022" s="103" t="s">
        <v>6549</v>
      </c>
      <c r="F2022" s="127" t="s">
        <v>6491</v>
      </c>
      <c r="G2022" s="127" t="s">
        <v>4</v>
      </c>
      <c r="H2022" s="110" t="s">
        <v>5861</v>
      </c>
      <c r="I2022" s="118">
        <v>590000000</v>
      </c>
      <c r="J2022" s="110" t="s">
        <v>6501</v>
      </c>
      <c r="K2022" s="127" t="s">
        <v>133</v>
      </c>
      <c r="L2022" s="103" t="s">
        <v>2688</v>
      </c>
      <c r="M2022" s="127" t="s">
        <v>54</v>
      </c>
      <c r="N2022" s="127" t="s">
        <v>6365</v>
      </c>
      <c r="O2022" s="130" t="s">
        <v>1946</v>
      </c>
      <c r="P2022" s="118">
        <v>796</v>
      </c>
      <c r="Q2022" s="118" t="s">
        <v>57</v>
      </c>
      <c r="R2022" s="139">
        <v>20</v>
      </c>
      <c r="S2022" s="379">
        <v>90.95</v>
      </c>
      <c r="T2022" s="107">
        <f t="shared" si="186"/>
        <v>1819</v>
      </c>
      <c r="U2022" s="107">
        <f t="shared" si="187"/>
        <v>2037.2800000000002</v>
      </c>
      <c r="V2022" s="57"/>
      <c r="W2022" s="103">
        <v>2016</v>
      </c>
      <c r="X2022" s="127"/>
      <c r="Y2022" s="23"/>
      <c r="Z2022" s="23"/>
      <c r="AA2022" s="23"/>
      <c r="AB2022" s="23"/>
      <c r="AC2022" s="23"/>
      <c r="AD2022" s="23"/>
      <c r="AE2022" s="23"/>
      <c r="AF2022" s="23"/>
      <c r="AG2022" s="23"/>
      <c r="AH2022" s="23"/>
      <c r="AI2022" s="23"/>
      <c r="AJ2022" s="23"/>
      <c r="AK2022" s="23"/>
      <c r="AL2022" s="23"/>
      <c r="AM2022" s="23"/>
      <c r="AN2022" s="23"/>
      <c r="AO2022" s="23"/>
      <c r="AP2022" s="23"/>
      <c r="AQ2022" s="23"/>
      <c r="AR2022" s="31"/>
      <c r="AS2022" s="31"/>
      <c r="AT2022" s="31"/>
      <c r="AU2022" s="31"/>
      <c r="AV2022" s="31"/>
      <c r="AW2022" s="31"/>
      <c r="AX2022" s="31"/>
      <c r="AY2022" s="31"/>
      <c r="AZ2022" s="31"/>
      <c r="BA2022" s="31"/>
      <c r="BB2022" s="31"/>
      <c r="BC2022" s="31"/>
      <c r="BD2022" s="31"/>
      <c r="BE2022" s="31"/>
      <c r="BF2022" s="31"/>
      <c r="BG2022" s="31"/>
      <c r="BH2022" s="31"/>
      <c r="BI2022" s="31"/>
      <c r="BJ2022" s="31"/>
      <c r="BK2022" s="31"/>
      <c r="BL2022" s="31"/>
      <c r="BM2022" s="31"/>
      <c r="BN2022" s="31"/>
      <c r="BO2022" s="31"/>
      <c r="BP2022" s="31"/>
      <c r="BQ2022" s="31"/>
      <c r="BR2022" s="31"/>
      <c r="BS2022" s="31"/>
      <c r="BT2022" s="31"/>
      <c r="BU2022" s="31"/>
      <c r="BV2022" s="31"/>
      <c r="BW2022" s="31"/>
      <c r="BX2022" s="31"/>
      <c r="BY2022" s="31"/>
      <c r="BZ2022" s="31"/>
      <c r="CA2022" s="31"/>
      <c r="CB2022" s="31"/>
      <c r="CC2022" s="31"/>
      <c r="CD2022" s="31"/>
      <c r="CE2022" s="31"/>
      <c r="CF2022" s="31"/>
      <c r="CG2022" s="31"/>
      <c r="CH2022" s="31"/>
      <c r="CI2022" s="31"/>
      <c r="CJ2022" s="40"/>
      <c r="CK2022" s="40"/>
      <c r="CL2022" s="40"/>
      <c r="CM2022" s="40"/>
      <c r="CN2022" s="31"/>
    </row>
    <row r="2023" spans="1:92" s="41" customFormat="1" ht="50.1" customHeight="1">
      <c r="A2023" s="118" t="s">
        <v>6550</v>
      </c>
      <c r="B2023" s="120" t="s">
        <v>5974</v>
      </c>
      <c r="C2023" s="103" t="s">
        <v>6551</v>
      </c>
      <c r="D2023" s="103" t="s">
        <v>6489</v>
      </c>
      <c r="E2023" s="103" t="s">
        <v>6552</v>
      </c>
      <c r="F2023" s="127" t="s">
        <v>6491</v>
      </c>
      <c r="G2023" s="127" t="s">
        <v>4</v>
      </c>
      <c r="H2023" s="128">
        <v>0</v>
      </c>
      <c r="I2023" s="118">
        <v>590000000</v>
      </c>
      <c r="J2023" s="127" t="s">
        <v>5</v>
      </c>
      <c r="K2023" s="127" t="s">
        <v>133</v>
      </c>
      <c r="L2023" s="103" t="s">
        <v>2688</v>
      </c>
      <c r="M2023" s="127" t="s">
        <v>54</v>
      </c>
      <c r="N2023" s="127" t="s">
        <v>6365</v>
      </c>
      <c r="O2023" s="130" t="s">
        <v>1946</v>
      </c>
      <c r="P2023" s="118">
        <v>796</v>
      </c>
      <c r="Q2023" s="118" t="s">
        <v>57</v>
      </c>
      <c r="R2023" s="119">
        <v>20</v>
      </c>
      <c r="S2023" s="379">
        <v>107</v>
      </c>
      <c r="T2023" s="107">
        <f t="shared" si="186"/>
        <v>2140</v>
      </c>
      <c r="U2023" s="107">
        <f t="shared" si="187"/>
        <v>2396.8000000000002</v>
      </c>
      <c r="V2023" s="57"/>
      <c r="W2023" s="103">
        <v>2016</v>
      </c>
      <c r="X2023" s="127"/>
      <c r="Y2023" s="21"/>
      <c r="Z2023" s="21"/>
      <c r="AA2023" s="21"/>
      <c r="AB2023" s="21"/>
      <c r="AC2023" s="21"/>
      <c r="AD2023" s="21"/>
      <c r="AE2023" s="21"/>
      <c r="AF2023" s="21"/>
      <c r="AG2023" s="21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21"/>
      <c r="AR2023" s="42"/>
      <c r="AS2023" s="42"/>
      <c r="AT2023" s="42"/>
      <c r="AU2023" s="42"/>
      <c r="AV2023" s="42"/>
      <c r="AW2023" s="42"/>
      <c r="AX2023" s="42"/>
      <c r="AY2023" s="42"/>
      <c r="AZ2023" s="42"/>
      <c r="BA2023" s="42"/>
      <c r="BB2023" s="42"/>
      <c r="BC2023" s="42"/>
      <c r="BD2023" s="42"/>
      <c r="BE2023" s="42"/>
      <c r="BF2023" s="42"/>
      <c r="BG2023" s="42"/>
      <c r="BH2023" s="42"/>
      <c r="BI2023" s="42"/>
      <c r="BJ2023" s="42"/>
      <c r="BK2023" s="42"/>
      <c r="BL2023" s="42"/>
      <c r="BM2023" s="42"/>
      <c r="BN2023" s="42"/>
      <c r="BO2023" s="42"/>
      <c r="BP2023" s="42"/>
      <c r="BQ2023" s="42"/>
      <c r="BR2023" s="42"/>
      <c r="BS2023" s="42"/>
      <c r="BT2023" s="42"/>
      <c r="BU2023" s="42"/>
      <c r="BV2023" s="42"/>
      <c r="BW2023" s="42"/>
      <c r="BX2023" s="42"/>
      <c r="BY2023" s="42"/>
      <c r="BZ2023" s="42"/>
      <c r="CA2023" s="42"/>
      <c r="CB2023" s="42"/>
      <c r="CC2023" s="42"/>
      <c r="CD2023" s="42"/>
      <c r="CE2023" s="42"/>
      <c r="CF2023" s="42"/>
      <c r="CG2023" s="42"/>
      <c r="CH2023" s="42"/>
      <c r="CI2023" s="42"/>
      <c r="CJ2023" s="40"/>
      <c r="CK2023" s="40"/>
      <c r="CL2023" s="40"/>
      <c r="CM2023" s="40"/>
      <c r="CN2023" s="31"/>
    </row>
    <row r="2024" spans="1:92" s="41" customFormat="1" ht="50.1" customHeight="1">
      <c r="A2024" s="118" t="s">
        <v>6553</v>
      </c>
      <c r="B2024" s="120" t="s">
        <v>5974</v>
      </c>
      <c r="C2024" s="103" t="s">
        <v>6554</v>
      </c>
      <c r="D2024" s="103" t="s">
        <v>6489</v>
      </c>
      <c r="E2024" s="103" t="s">
        <v>6555</v>
      </c>
      <c r="F2024" s="127" t="s">
        <v>6491</v>
      </c>
      <c r="G2024" s="127" t="s">
        <v>4</v>
      </c>
      <c r="H2024" s="128">
        <v>0</v>
      </c>
      <c r="I2024" s="118">
        <v>590000000</v>
      </c>
      <c r="J2024" s="127" t="s">
        <v>5</v>
      </c>
      <c r="K2024" s="127" t="s">
        <v>133</v>
      </c>
      <c r="L2024" s="103" t="s">
        <v>2688</v>
      </c>
      <c r="M2024" s="127" t="s">
        <v>54</v>
      </c>
      <c r="N2024" s="127" t="s">
        <v>6365</v>
      </c>
      <c r="O2024" s="130" t="s">
        <v>1946</v>
      </c>
      <c r="P2024" s="118">
        <v>796</v>
      </c>
      <c r="Q2024" s="118" t="s">
        <v>57</v>
      </c>
      <c r="R2024" s="128">
        <v>20</v>
      </c>
      <c r="S2024" s="198">
        <v>160.5</v>
      </c>
      <c r="T2024" s="107">
        <f t="shared" si="186"/>
        <v>3210</v>
      </c>
      <c r="U2024" s="107">
        <f t="shared" si="187"/>
        <v>3595.2000000000003</v>
      </c>
      <c r="V2024" s="127"/>
      <c r="W2024" s="103">
        <v>2016</v>
      </c>
      <c r="X2024" s="127"/>
      <c r="Y2024" s="23"/>
      <c r="Z2024" s="23"/>
      <c r="AA2024" s="23"/>
      <c r="AB2024" s="23"/>
      <c r="AC2024" s="23"/>
      <c r="AD2024" s="23"/>
      <c r="AE2024" s="23"/>
      <c r="AF2024" s="23"/>
      <c r="AG2024" s="23"/>
      <c r="AH2024" s="23"/>
      <c r="AI2024" s="23"/>
      <c r="AJ2024" s="23"/>
      <c r="AK2024" s="23"/>
      <c r="AL2024" s="23"/>
      <c r="AM2024" s="23"/>
      <c r="AN2024" s="23"/>
      <c r="AO2024" s="23"/>
      <c r="AP2024" s="23"/>
      <c r="AQ2024" s="23"/>
      <c r="AR2024" s="31"/>
      <c r="AS2024" s="31"/>
      <c r="AT2024" s="31"/>
      <c r="AU2024" s="31"/>
      <c r="AV2024" s="31"/>
      <c r="AW2024" s="31"/>
      <c r="AX2024" s="31"/>
      <c r="AY2024" s="31"/>
      <c r="AZ2024" s="31"/>
      <c r="BA2024" s="31"/>
      <c r="BB2024" s="31"/>
      <c r="BC2024" s="31"/>
      <c r="BD2024" s="31"/>
      <c r="BE2024" s="31"/>
      <c r="BF2024" s="31"/>
      <c r="BG2024" s="31"/>
      <c r="BH2024" s="31"/>
      <c r="BI2024" s="31"/>
      <c r="BJ2024" s="31"/>
      <c r="BK2024" s="31"/>
      <c r="BL2024" s="31"/>
      <c r="BM2024" s="31"/>
      <c r="BN2024" s="31"/>
      <c r="BO2024" s="31"/>
      <c r="BP2024" s="31"/>
      <c r="BQ2024" s="31"/>
      <c r="BR2024" s="31"/>
      <c r="BS2024" s="31"/>
      <c r="BT2024" s="31"/>
      <c r="BU2024" s="31"/>
      <c r="BV2024" s="31"/>
      <c r="BW2024" s="31"/>
      <c r="BX2024" s="31"/>
      <c r="BY2024" s="31"/>
      <c r="BZ2024" s="31"/>
      <c r="CA2024" s="31"/>
      <c r="CB2024" s="31"/>
      <c r="CC2024" s="31"/>
      <c r="CD2024" s="31"/>
      <c r="CE2024" s="31"/>
      <c r="CF2024" s="31"/>
      <c r="CG2024" s="31"/>
      <c r="CH2024" s="31"/>
      <c r="CI2024" s="31"/>
      <c r="CJ2024" s="40"/>
      <c r="CK2024" s="40"/>
      <c r="CL2024" s="40"/>
      <c r="CM2024" s="40"/>
      <c r="CN2024" s="31"/>
    </row>
    <row r="2025" spans="1:92" s="41" customFormat="1" ht="50.1" customHeight="1">
      <c r="A2025" s="118" t="s">
        <v>6556</v>
      </c>
      <c r="B2025" s="120" t="s">
        <v>5974</v>
      </c>
      <c r="C2025" s="103" t="s">
        <v>6557</v>
      </c>
      <c r="D2025" s="103" t="s">
        <v>6489</v>
      </c>
      <c r="E2025" s="103" t="s">
        <v>6558</v>
      </c>
      <c r="F2025" s="103" t="s">
        <v>6559</v>
      </c>
      <c r="G2025" s="127" t="s">
        <v>4</v>
      </c>
      <c r="H2025" s="128">
        <v>0</v>
      </c>
      <c r="I2025" s="118">
        <v>590000000</v>
      </c>
      <c r="J2025" s="127" t="s">
        <v>5</v>
      </c>
      <c r="K2025" s="127" t="s">
        <v>133</v>
      </c>
      <c r="L2025" s="103" t="s">
        <v>2688</v>
      </c>
      <c r="M2025" s="127" t="s">
        <v>54</v>
      </c>
      <c r="N2025" s="127" t="s">
        <v>6365</v>
      </c>
      <c r="O2025" s="130" t="s">
        <v>1946</v>
      </c>
      <c r="P2025" s="118">
        <v>796</v>
      </c>
      <c r="Q2025" s="118" t="s">
        <v>57</v>
      </c>
      <c r="R2025" s="119">
        <v>20</v>
      </c>
      <c r="S2025" s="379">
        <v>428</v>
      </c>
      <c r="T2025" s="107">
        <f t="shared" si="186"/>
        <v>8560</v>
      </c>
      <c r="U2025" s="107">
        <f t="shared" si="187"/>
        <v>9587.2000000000007</v>
      </c>
      <c r="V2025" s="57"/>
      <c r="W2025" s="103">
        <v>2016</v>
      </c>
      <c r="X2025" s="127"/>
      <c r="Y2025" s="23"/>
      <c r="Z2025" s="23"/>
      <c r="AA2025" s="23"/>
      <c r="AB2025" s="23"/>
      <c r="AC2025" s="23"/>
      <c r="AD2025" s="23"/>
      <c r="AE2025" s="23"/>
      <c r="AF2025" s="23"/>
      <c r="AG2025" s="23"/>
      <c r="AH2025" s="23"/>
      <c r="AI2025" s="23"/>
      <c r="AJ2025" s="23"/>
      <c r="AK2025" s="23"/>
      <c r="AL2025" s="23"/>
      <c r="AM2025" s="23"/>
      <c r="AN2025" s="23"/>
      <c r="AO2025" s="23"/>
      <c r="AP2025" s="23"/>
      <c r="AQ2025" s="23"/>
      <c r="AR2025" s="31"/>
      <c r="AS2025" s="31"/>
      <c r="AT2025" s="31"/>
      <c r="AU2025" s="31"/>
      <c r="AV2025" s="31"/>
      <c r="AW2025" s="31"/>
      <c r="AX2025" s="31"/>
      <c r="AY2025" s="31"/>
      <c r="AZ2025" s="31"/>
      <c r="BA2025" s="31"/>
      <c r="BB2025" s="31"/>
      <c r="BC2025" s="31"/>
      <c r="BD2025" s="31"/>
      <c r="BE2025" s="31"/>
      <c r="BF2025" s="31"/>
      <c r="BG2025" s="31"/>
      <c r="BH2025" s="31"/>
      <c r="BI2025" s="31"/>
      <c r="BJ2025" s="31"/>
      <c r="BK2025" s="31"/>
      <c r="BL2025" s="31"/>
      <c r="BM2025" s="31"/>
      <c r="BN2025" s="31"/>
      <c r="BO2025" s="31"/>
      <c r="BP2025" s="31"/>
      <c r="BQ2025" s="31"/>
      <c r="BR2025" s="31"/>
      <c r="BS2025" s="31"/>
      <c r="BT2025" s="31"/>
      <c r="BU2025" s="31"/>
      <c r="BV2025" s="31"/>
      <c r="BW2025" s="31"/>
      <c r="BX2025" s="31"/>
      <c r="BY2025" s="31"/>
      <c r="BZ2025" s="31"/>
      <c r="CA2025" s="31"/>
      <c r="CB2025" s="31"/>
      <c r="CC2025" s="31"/>
      <c r="CD2025" s="31"/>
      <c r="CE2025" s="31"/>
      <c r="CF2025" s="31"/>
      <c r="CG2025" s="31"/>
      <c r="CH2025" s="31"/>
      <c r="CI2025" s="31"/>
      <c r="CJ2025" s="40"/>
      <c r="CK2025" s="40"/>
      <c r="CL2025" s="40"/>
      <c r="CM2025" s="40"/>
      <c r="CN2025" s="31"/>
    </row>
    <row r="2026" spans="1:92" s="41" customFormat="1" ht="50.1" customHeight="1">
      <c r="A2026" s="118" t="s">
        <v>6560</v>
      </c>
      <c r="B2026" s="120" t="s">
        <v>5974</v>
      </c>
      <c r="C2026" s="103" t="s">
        <v>6561</v>
      </c>
      <c r="D2026" s="103" t="s">
        <v>6489</v>
      </c>
      <c r="E2026" s="103" t="s">
        <v>6562</v>
      </c>
      <c r="F2026" s="103" t="s">
        <v>6559</v>
      </c>
      <c r="G2026" s="127" t="s">
        <v>4</v>
      </c>
      <c r="H2026" s="128">
        <v>0</v>
      </c>
      <c r="I2026" s="118">
        <v>590000000</v>
      </c>
      <c r="J2026" s="127" t="s">
        <v>5</v>
      </c>
      <c r="K2026" s="127" t="s">
        <v>133</v>
      </c>
      <c r="L2026" s="103" t="s">
        <v>2688</v>
      </c>
      <c r="M2026" s="127" t="s">
        <v>54</v>
      </c>
      <c r="N2026" s="127" t="s">
        <v>6365</v>
      </c>
      <c r="O2026" s="130" t="s">
        <v>1946</v>
      </c>
      <c r="P2026" s="118">
        <v>796</v>
      </c>
      <c r="Q2026" s="118" t="s">
        <v>57</v>
      </c>
      <c r="R2026" s="128">
        <v>20</v>
      </c>
      <c r="S2026" s="198">
        <v>556.4</v>
      </c>
      <c r="T2026" s="107">
        <f t="shared" si="186"/>
        <v>11128</v>
      </c>
      <c r="U2026" s="107">
        <f t="shared" si="187"/>
        <v>12463.36</v>
      </c>
      <c r="V2026" s="127"/>
      <c r="W2026" s="103">
        <v>2016</v>
      </c>
      <c r="X2026" s="127"/>
      <c r="Y2026" s="23"/>
      <c r="Z2026" s="23"/>
      <c r="AA2026" s="23"/>
      <c r="AB2026" s="23"/>
      <c r="AC2026" s="23"/>
      <c r="AD2026" s="23"/>
      <c r="AE2026" s="23"/>
      <c r="AF2026" s="23"/>
      <c r="AG2026" s="23"/>
      <c r="AH2026" s="23"/>
      <c r="AI2026" s="23"/>
      <c r="AJ2026" s="23"/>
      <c r="AK2026" s="23"/>
      <c r="AL2026" s="23"/>
      <c r="AM2026" s="23"/>
      <c r="AN2026" s="23"/>
      <c r="AO2026" s="23"/>
      <c r="AP2026" s="23"/>
      <c r="AQ2026" s="23"/>
      <c r="AR2026" s="31"/>
      <c r="AS2026" s="31"/>
      <c r="AT2026" s="31"/>
      <c r="AU2026" s="31"/>
      <c r="AV2026" s="31"/>
      <c r="AW2026" s="31"/>
      <c r="AX2026" s="31"/>
      <c r="AY2026" s="31"/>
      <c r="AZ2026" s="31"/>
      <c r="BA2026" s="31"/>
      <c r="BB2026" s="31"/>
      <c r="BC2026" s="31"/>
      <c r="BD2026" s="31"/>
      <c r="BE2026" s="31"/>
      <c r="BF2026" s="31"/>
      <c r="BG2026" s="31"/>
      <c r="BH2026" s="31"/>
      <c r="BI2026" s="31"/>
      <c r="BJ2026" s="31"/>
      <c r="BK2026" s="31"/>
      <c r="BL2026" s="31"/>
      <c r="BM2026" s="31"/>
      <c r="BN2026" s="31"/>
      <c r="BO2026" s="31"/>
      <c r="BP2026" s="31"/>
      <c r="BQ2026" s="31"/>
      <c r="BR2026" s="31"/>
      <c r="BS2026" s="31"/>
      <c r="BT2026" s="31"/>
      <c r="BU2026" s="31"/>
      <c r="BV2026" s="31"/>
      <c r="BW2026" s="31"/>
      <c r="BX2026" s="31"/>
      <c r="BY2026" s="31"/>
      <c r="BZ2026" s="31"/>
      <c r="CA2026" s="31"/>
      <c r="CB2026" s="31"/>
      <c r="CC2026" s="31"/>
      <c r="CD2026" s="31"/>
      <c r="CE2026" s="31"/>
      <c r="CF2026" s="31"/>
      <c r="CG2026" s="31"/>
      <c r="CH2026" s="31"/>
      <c r="CI2026" s="31"/>
      <c r="CJ2026" s="40"/>
      <c r="CK2026" s="40"/>
      <c r="CL2026" s="40"/>
      <c r="CM2026" s="40"/>
      <c r="CN2026" s="31"/>
    </row>
    <row r="2027" spans="1:92" s="25" customFormat="1" ht="50.1" customHeight="1">
      <c r="A2027" s="118" t="s">
        <v>6563</v>
      </c>
      <c r="B2027" s="120" t="s">
        <v>5974</v>
      </c>
      <c r="C2027" s="103" t="s">
        <v>6564</v>
      </c>
      <c r="D2027" s="103" t="s">
        <v>6489</v>
      </c>
      <c r="E2027" s="103" t="s">
        <v>6565</v>
      </c>
      <c r="F2027" s="103" t="s">
        <v>6559</v>
      </c>
      <c r="G2027" s="127" t="s">
        <v>4</v>
      </c>
      <c r="H2027" s="110" t="s">
        <v>5861</v>
      </c>
      <c r="I2027" s="118">
        <v>590000000</v>
      </c>
      <c r="J2027" s="110" t="s">
        <v>132</v>
      </c>
      <c r="K2027" s="127" t="s">
        <v>133</v>
      </c>
      <c r="L2027" s="110" t="s">
        <v>132</v>
      </c>
      <c r="M2027" s="110" t="s">
        <v>54</v>
      </c>
      <c r="N2027" s="127" t="s">
        <v>6365</v>
      </c>
      <c r="O2027" s="103" t="s">
        <v>6118</v>
      </c>
      <c r="P2027" s="118">
        <v>796</v>
      </c>
      <c r="Q2027" s="118" t="s">
        <v>57</v>
      </c>
      <c r="R2027" s="402">
        <v>15</v>
      </c>
      <c r="S2027" s="379">
        <v>674.1</v>
      </c>
      <c r="T2027" s="107">
        <f t="shared" si="186"/>
        <v>10111.5</v>
      </c>
      <c r="U2027" s="107">
        <f t="shared" si="187"/>
        <v>11324.880000000001</v>
      </c>
      <c r="V2027" s="57"/>
      <c r="W2027" s="103">
        <v>2016</v>
      </c>
      <c r="X2027" s="127"/>
      <c r="Y2027" s="23"/>
      <c r="Z2027" s="23"/>
      <c r="AA2027" s="23"/>
      <c r="AB2027" s="23"/>
      <c r="AC2027" s="23"/>
      <c r="AD2027" s="23"/>
      <c r="AE2027" s="23"/>
      <c r="AF2027" s="23"/>
      <c r="AG2027" s="23"/>
      <c r="AH2027" s="23"/>
      <c r="AI2027" s="23"/>
      <c r="AJ2027" s="23"/>
      <c r="AK2027" s="23"/>
      <c r="AL2027" s="23"/>
      <c r="AM2027" s="23"/>
      <c r="AN2027" s="23"/>
      <c r="AO2027" s="23"/>
      <c r="AP2027" s="23"/>
      <c r="AQ2027" s="23"/>
      <c r="AR2027" s="31"/>
      <c r="AS2027" s="31"/>
      <c r="AT2027" s="31"/>
      <c r="AU2027" s="31"/>
      <c r="AV2027" s="31"/>
      <c r="AW2027" s="31"/>
      <c r="AX2027" s="31"/>
      <c r="AY2027" s="31"/>
      <c r="AZ2027" s="31"/>
      <c r="BA2027" s="31"/>
      <c r="BB2027" s="31"/>
      <c r="BC2027" s="31"/>
      <c r="BD2027" s="31"/>
      <c r="BE2027" s="31"/>
      <c r="BF2027" s="31"/>
      <c r="BG2027" s="31"/>
      <c r="BH2027" s="31"/>
      <c r="BI2027" s="31"/>
      <c r="BJ2027" s="31"/>
      <c r="BK2027" s="31"/>
      <c r="BL2027" s="31"/>
      <c r="BM2027" s="31"/>
      <c r="BN2027" s="31"/>
      <c r="BO2027" s="31"/>
      <c r="BP2027" s="31"/>
      <c r="BQ2027" s="31"/>
      <c r="BR2027" s="31"/>
      <c r="BS2027" s="31"/>
      <c r="BT2027" s="31"/>
      <c r="BU2027" s="31"/>
      <c r="BV2027" s="31"/>
      <c r="BW2027" s="31"/>
      <c r="BX2027" s="31"/>
      <c r="BY2027" s="31"/>
      <c r="BZ2027" s="31"/>
      <c r="CA2027" s="31"/>
      <c r="CB2027" s="31"/>
      <c r="CC2027" s="31"/>
      <c r="CD2027" s="31"/>
      <c r="CE2027" s="31"/>
      <c r="CF2027" s="31"/>
      <c r="CG2027" s="31"/>
      <c r="CH2027" s="31"/>
      <c r="CI2027" s="31"/>
      <c r="CJ2027" s="40"/>
      <c r="CK2027" s="40"/>
      <c r="CL2027" s="40"/>
      <c r="CM2027" s="40"/>
      <c r="CN2027" s="31"/>
    </row>
    <row r="2028" spans="1:92" s="25" customFormat="1" ht="50.1" customHeight="1">
      <c r="A2028" s="118" t="s">
        <v>6566</v>
      </c>
      <c r="B2028" s="120" t="s">
        <v>5974</v>
      </c>
      <c r="C2028" s="103" t="s">
        <v>6567</v>
      </c>
      <c r="D2028" s="103" t="s">
        <v>6489</v>
      </c>
      <c r="E2028" s="103" t="s">
        <v>6568</v>
      </c>
      <c r="F2028" s="103" t="s">
        <v>6559</v>
      </c>
      <c r="G2028" s="127" t="s">
        <v>4</v>
      </c>
      <c r="H2028" s="128">
        <v>0</v>
      </c>
      <c r="I2028" s="118">
        <v>590000000</v>
      </c>
      <c r="J2028" s="127" t="s">
        <v>5</v>
      </c>
      <c r="K2028" s="127" t="s">
        <v>133</v>
      </c>
      <c r="L2028" s="103" t="s">
        <v>2688</v>
      </c>
      <c r="M2028" s="127" t="s">
        <v>54</v>
      </c>
      <c r="N2028" s="127" t="s">
        <v>6365</v>
      </c>
      <c r="O2028" s="130" t="s">
        <v>1946</v>
      </c>
      <c r="P2028" s="180">
        <v>796</v>
      </c>
      <c r="Q2028" s="180" t="s">
        <v>57</v>
      </c>
      <c r="R2028" s="128">
        <v>15</v>
      </c>
      <c r="S2028" s="198">
        <v>706.2</v>
      </c>
      <c r="T2028" s="107">
        <f t="shared" si="186"/>
        <v>10593</v>
      </c>
      <c r="U2028" s="107">
        <f t="shared" si="187"/>
        <v>11864.160000000002</v>
      </c>
      <c r="V2028" s="127"/>
      <c r="W2028" s="103">
        <v>2016</v>
      </c>
      <c r="X2028" s="127"/>
      <c r="Y2028" s="23"/>
      <c r="Z2028" s="23"/>
      <c r="AA2028" s="23"/>
      <c r="AB2028" s="23"/>
      <c r="AC2028" s="23"/>
      <c r="AD2028" s="23"/>
      <c r="AE2028" s="23"/>
      <c r="AF2028" s="23"/>
      <c r="AG2028" s="23"/>
      <c r="AH2028" s="23"/>
      <c r="AI2028" s="23"/>
      <c r="AJ2028" s="23"/>
      <c r="AK2028" s="23"/>
      <c r="AL2028" s="23"/>
      <c r="AM2028" s="23"/>
      <c r="AN2028" s="23"/>
      <c r="AO2028" s="23"/>
      <c r="AP2028" s="23"/>
      <c r="AQ2028" s="23"/>
      <c r="AR2028" s="24"/>
      <c r="AS2028" s="24"/>
      <c r="AT2028" s="24"/>
      <c r="AU2028" s="24"/>
      <c r="AV2028" s="24"/>
      <c r="AW2028" s="24"/>
      <c r="AX2028" s="24"/>
      <c r="AY2028" s="24"/>
      <c r="AZ2028" s="24"/>
      <c r="BA2028" s="24"/>
      <c r="BB2028" s="24"/>
      <c r="BC2028" s="24"/>
      <c r="BD2028" s="24"/>
      <c r="BE2028" s="24"/>
      <c r="BF2028" s="24"/>
      <c r="BG2028" s="24"/>
      <c r="BH2028" s="24"/>
      <c r="BI2028" s="24"/>
      <c r="BJ2028" s="24"/>
      <c r="BK2028" s="24"/>
      <c r="BL2028" s="24"/>
      <c r="BM2028" s="24"/>
      <c r="BN2028" s="24"/>
      <c r="BO2028" s="24"/>
      <c r="BP2028" s="24"/>
      <c r="BQ2028" s="24"/>
      <c r="BR2028" s="24"/>
      <c r="BS2028" s="24"/>
      <c r="BT2028" s="24"/>
      <c r="BU2028" s="24"/>
      <c r="BV2028" s="24"/>
      <c r="BW2028" s="24"/>
      <c r="BX2028" s="24"/>
      <c r="BY2028" s="24"/>
      <c r="BZ2028" s="24"/>
      <c r="CA2028" s="24"/>
      <c r="CB2028" s="24"/>
      <c r="CC2028" s="24"/>
      <c r="CD2028" s="24"/>
      <c r="CE2028" s="24"/>
      <c r="CF2028" s="24"/>
      <c r="CG2028" s="24"/>
      <c r="CH2028" s="24"/>
      <c r="CI2028" s="24"/>
      <c r="CJ2028" s="40"/>
      <c r="CK2028" s="40"/>
      <c r="CL2028" s="40"/>
      <c r="CM2028" s="40"/>
      <c r="CN2028" s="31"/>
    </row>
    <row r="2029" spans="1:92" s="25" customFormat="1" ht="50.1" customHeight="1">
      <c r="A2029" s="118" t="s">
        <v>6569</v>
      </c>
      <c r="B2029" s="120" t="s">
        <v>5974</v>
      </c>
      <c r="C2029" s="103" t="s">
        <v>6570</v>
      </c>
      <c r="D2029" s="103" t="s">
        <v>6489</v>
      </c>
      <c r="E2029" s="103" t="s">
        <v>6571</v>
      </c>
      <c r="F2029" s="103" t="s">
        <v>6559</v>
      </c>
      <c r="G2029" s="127" t="s">
        <v>4</v>
      </c>
      <c r="H2029" s="110" t="s">
        <v>5861</v>
      </c>
      <c r="I2029" s="118">
        <v>590000000</v>
      </c>
      <c r="J2029" s="110" t="s">
        <v>132</v>
      </c>
      <c r="K2029" s="127" t="s">
        <v>133</v>
      </c>
      <c r="L2029" s="110" t="s">
        <v>132</v>
      </c>
      <c r="M2029" s="110" t="s">
        <v>54</v>
      </c>
      <c r="N2029" s="127" t="s">
        <v>6365</v>
      </c>
      <c r="O2029" s="103" t="s">
        <v>6118</v>
      </c>
      <c r="P2029" s="118">
        <v>796</v>
      </c>
      <c r="Q2029" s="118" t="s">
        <v>57</v>
      </c>
      <c r="R2029" s="119">
        <v>10</v>
      </c>
      <c r="S2029" s="379">
        <v>449.4</v>
      </c>
      <c r="T2029" s="107">
        <f t="shared" si="186"/>
        <v>4494</v>
      </c>
      <c r="U2029" s="107">
        <f t="shared" si="187"/>
        <v>5033.2800000000007</v>
      </c>
      <c r="V2029" s="57"/>
      <c r="W2029" s="103">
        <v>2016</v>
      </c>
      <c r="X2029" s="127"/>
      <c r="Y2029" s="23"/>
      <c r="Z2029" s="23"/>
      <c r="AA2029" s="23"/>
      <c r="AB2029" s="23"/>
      <c r="AC2029" s="23"/>
      <c r="AD2029" s="23"/>
      <c r="AE2029" s="23"/>
      <c r="AF2029" s="23"/>
      <c r="AG2029" s="23"/>
      <c r="AH2029" s="23"/>
      <c r="AI2029" s="23"/>
      <c r="AJ2029" s="23"/>
      <c r="AK2029" s="23"/>
      <c r="AL2029" s="23"/>
      <c r="AM2029" s="23"/>
      <c r="AN2029" s="23"/>
      <c r="AO2029" s="23"/>
      <c r="AP2029" s="23"/>
      <c r="AQ2029" s="23"/>
      <c r="AR2029" s="31"/>
      <c r="AS2029" s="31"/>
      <c r="AT2029" s="31"/>
      <c r="AU2029" s="31"/>
      <c r="AV2029" s="31"/>
      <c r="AW2029" s="31"/>
      <c r="AX2029" s="31"/>
      <c r="AY2029" s="31"/>
      <c r="AZ2029" s="31"/>
      <c r="BA2029" s="31"/>
      <c r="BB2029" s="31"/>
      <c r="BC2029" s="31"/>
      <c r="BD2029" s="31"/>
      <c r="BE2029" s="31"/>
      <c r="BF2029" s="31"/>
      <c r="BG2029" s="31"/>
      <c r="BH2029" s="31"/>
      <c r="BI2029" s="31"/>
      <c r="BJ2029" s="31"/>
      <c r="BK2029" s="31"/>
      <c r="BL2029" s="31"/>
      <c r="BM2029" s="31"/>
      <c r="BN2029" s="31"/>
      <c r="BO2029" s="31"/>
      <c r="BP2029" s="31"/>
      <c r="BQ2029" s="31"/>
      <c r="BR2029" s="31"/>
      <c r="BS2029" s="31"/>
      <c r="BT2029" s="31"/>
      <c r="BU2029" s="31"/>
      <c r="BV2029" s="31"/>
      <c r="BW2029" s="31"/>
      <c r="BX2029" s="31"/>
      <c r="BY2029" s="31"/>
      <c r="BZ2029" s="31"/>
      <c r="CA2029" s="31"/>
      <c r="CB2029" s="31"/>
      <c r="CC2029" s="31"/>
      <c r="CD2029" s="31"/>
      <c r="CE2029" s="31"/>
      <c r="CF2029" s="31"/>
      <c r="CG2029" s="31"/>
      <c r="CH2029" s="31"/>
      <c r="CI2029" s="31"/>
      <c r="CJ2029" s="40"/>
      <c r="CK2029" s="40"/>
      <c r="CL2029" s="40"/>
      <c r="CM2029" s="40"/>
      <c r="CN2029" s="31"/>
    </row>
    <row r="2030" spans="1:92" s="25" customFormat="1" ht="50.1" customHeight="1">
      <c r="A2030" s="118" t="s">
        <v>6572</v>
      </c>
      <c r="B2030" s="120" t="s">
        <v>5974</v>
      </c>
      <c r="C2030" s="103" t="s">
        <v>6573</v>
      </c>
      <c r="D2030" s="103" t="s">
        <v>6489</v>
      </c>
      <c r="E2030" s="103" t="s">
        <v>6574</v>
      </c>
      <c r="F2030" s="103" t="s">
        <v>6559</v>
      </c>
      <c r="G2030" s="127" t="s">
        <v>4</v>
      </c>
      <c r="H2030" s="128">
        <v>0</v>
      </c>
      <c r="I2030" s="118">
        <v>590000000</v>
      </c>
      <c r="J2030" s="127" t="s">
        <v>5</v>
      </c>
      <c r="K2030" s="127" t="s">
        <v>133</v>
      </c>
      <c r="L2030" s="103" t="s">
        <v>2688</v>
      </c>
      <c r="M2030" s="127" t="s">
        <v>54</v>
      </c>
      <c r="N2030" s="127" t="s">
        <v>6365</v>
      </c>
      <c r="O2030" s="130" t="s">
        <v>1946</v>
      </c>
      <c r="P2030" s="118">
        <v>796</v>
      </c>
      <c r="Q2030" s="118" t="s">
        <v>57</v>
      </c>
      <c r="R2030" s="128">
        <v>10</v>
      </c>
      <c r="S2030" s="198">
        <v>449.4</v>
      </c>
      <c r="T2030" s="107">
        <f t="shared" si="186"/>
        <v>4494</v>
      </c>
      <c r="U2030" s="107">
        <f t="shared" si="187"/>
        <v>5033.2800000000007</v>
      </c>
      <c r="V2030" s="127"/>
      <c r="W2030" s="103">
        <v>2016</v>
      </c>
      <c r="X2030" s="127"/>
      <c r="Y2030" s="23"/>
      <c r="Z2030" s="23"/>
      <c r="AA2030" s="23"/>
      <c r="AB2030" s="23"/>
      <c r="AC2030" s="23"/>
      <c r="AD2030" s="23"/>
      <c r="AE2030" s="23"/>
      <c r="AF2030" s="23"/>
      <c r="AG2030" s="23"/>
      <c r="AH2030" s="23"/>
      <c r="AI2030" s="23"/>
      <c r="AJ2030" s="23"/>
      <c r="AK2030" s="23"/>
      <c r="AL2030" s="23"/>
      <c r="AM2030" s="23"/>
      <c r="AN2030" s="23"/>
      <c r="AO2030" s="23"/>
      <c r="AP2030" s="23"/>
      <c r="AQ2030" s="23"/>
      <c r="AR2030" s="24"/>
      <c r="AS2030" s="24"/>
      <c r="AT2030" s="24"/>
      <c r="AU2030" s="24"/>
      <c r="AV2030" s="24"/>
      <c r="AW2030" s="24"/>
      <c r="AX2030" s="24"/>
      <c r="AY2030" s="24"/>
      <c r="AZ2030" s="24"/>
      <c r="BA2030" s="24"/>
      <c r="BB2030" s="24"/>
      <c r="BC2030" s="24"/>
      <c r="BD2030" s="24"/>
      <c r="BE2030" s="24"/>
      <c r="BF2030" s="24"/>
      <c r="BG2030" s="24"/>
      <c r="BH2030" s="24"/>
      <c r="BI2030" s="24"/>
      <c r="BJ2030" s="24"/>
      <c r="BK2030" s="24"/>
      <c r="BL2030" s="24"/>
      <c r="BM2030" s="24"/>
      <c r="BN2030" s="24"/>
      <c r="BO2030" s="24"/>
      <c r="BP2030" s="24"/>
      <c r="BQ2030" s="24"/>
      <c r="BR2030" s="24"/>
      <c r="BS2030" s="24"/>
      <c r="BT2030" s="24"/>
      <c r="BU2030" s="24"/>
      <c r="BV2030" s="24"/>
      <c r="BW2030" s="24"/>
      <c r="BX2030" s="24"/>
      <c r="BY2030" s="24"/>
      <c r="BZ2030" s="24"/>
      <c r="CA2030" s="24"/>
      <c r="CB2030" s="24"/>
      <c r="CC2030" s="24"/>
      <c r="CD2030" s="24"/>
      <c r="CE2030" s="24"/>
      <c r="CF2030" s="24"/>
      <c r="CG2030" s="24"/>
      <c r="CH2030" s="24"/>
      <c r="CI2030" s="24"/>
      <c r="CJ2030" s="40"/>
      <c r="CK2030" s="40"/>
      <c r="CL2030" s="40"/>
      <c r="CM2030" s="40"/>
      <c r="CN2030" s="31"/>
    </row>
    <row r="2031" spans="1:92" s="25" customFormat="1" ht="50.1" customHeight="1">
      <c r="A2031" s="118" t="s">
        <v>6575</v>
      </c>
      <c r="B2031" s="120" t="s">
        <v>5974</v>
      </c>
      <c r="C2031" s="103" t="s">
        <v>6576</v>
      </c>
      <c r="D2031" s="103" t="s">
        <v>6489</v>
      </c>
      <c r="E2031" s="103" t="s">
        <v>6577</v>
      </c>
      <c r="F2031" s="103" t="s">
        <v>6559</v>
      </c>
      <c r="G2031" s="127" t="s">
        <v>4</v>
      </c>
      <c r="H2031" s="128">
        <v>0</v>
      </c>
      <c r="I2031" s="118">
        <v>590000000</v>
      </c>
      <c r="J2031" s="127" t="s">
        <v>5</v>
      </c>
      <c r="K2031" s="127" t="s">
        <v>133</v>
      </c>
      <c r="L2031" s="103" t="s">
        <v>2688</v>
      </c>
      <c r="M2031" s="127" t="s">
        <v>54</v>
      </c>
      <c r="N2031" s="127" t="s">
        <v>6365</v>
      </c>
      <c r="O2031" s="130" t="s">
        <v>1946</v>
      </c>
      <c r="P2031" s="118">
        <v>796</v>
      </c>
      <c r="Q2031" s="118" t="s">
        <v>57</v>
      </c>
      <c r="R2031" s="128">
        <v>15</v>
      </c>
      <c r="S2031" s="198">
        <v>588.5</v>
      </c>
      <c r="T2031" s="107">
        <f t="shared" si="186"/>
        <v>8827.5</v>
      </c>
      <c r="U2031" s="107">
        <f t="shared" si="187"/>
        <v>9886.8000000000011</v>
      </c>
      <c r="V2031" s="127"/>
      <c r="W2031" s="103">
        <v>2016</v>
      </c>
      <c r="X2031" s="127"/>
      <c r="Y2031" s="23"/>
      <c r="Z2031" s="23"/>
      <c r="AA2031" s="23"/>
      <c r="AB2031" s="23"/>
      <c r="AC2031" s="23"/>
      <c r="AD2031" s="23"/>
      <c r="AE2031" s="23"/>
      <c r="AF2031" s="23"/>
      <c r="AG2031" s="23"/>
      <c r="AH2031" s="23"/>
      <c r="AI2031" s="23"/>
      <c r="AJ2031" s="23"/>
      <c r="AK2031" s="23"/>
      <c r="AL2031" s="23"/>
      <c r="AM2031" s="23"/>
      <c r="AN2031" s="23"/>
      <c r="AO2031" s="23"/>
      <c r="AP2031" s="23"/>
      <c r="AQ2031" s="23"/>
      <c r="AR2031" s="24"/>
      <c r="AS2031" s="24"/>
      <c r="AT2031" s="24"/>
      <c r="AU2031" s="24"/>
      <c r="AV2031" s="24"/>
      <c r="AW2031" s="24"/>
      <c r="AX2031" s="24"/>
      <c r="AY2031" s="24"/>
      <c r="AZ2031" s="24"/>
      <c r="BA2031" s="24"/>
      <c r="BB2031" s="24"/>
      <c r="BC2031" s="24"/>
      <c r="BD2031" s="24"/>
      <c r="BE2031" s="24"/>
      <c r="BF2031" s="24"/>
      <c r="BG2031" s="24"/>
      <c r="BH2031" s="24"/>
      <c r="BI2031" s="24"/>
      <c r="BJ2031" s="24"/>
      <c r="BK2031" s="24"/>
      <c r="BL2031" s="24"/>
      <c r="BM2031" s="24"/>
      <c r="BN2031" s="24"/>
      <c r="BO2031" s="24"/>
      <c r="BP2031" s="24"/>
      <c r="BQ2031" s="24"/>
      <c r="BR2031" s="24"/>
      <c r="BS2031" s="24"/>
      <c r="BT2031" s="24"/>
      <c r="BU2031" s="24"/>
      <c r="BV2031" s="24"/>
      <c r="BW2031" s="24"/>
      <c r="BX2031" s="24"/>
      <c r="BY2031" s="24"/>
      <c r="BZ2031" s="24"/>
      <c r="CA2031" s="24"/>
      <c r="CB2031" s="24"/>
      <c r="CC2031" s="24"/>
      <c r="CD2031" s="24"/>
      <c r="CE2031" s="24"/>
      <c r="CF2031" s="24"/>
      <c r="CG2031" s="24"/>
      <c r="CH2031" s="24"/>
      <c r="CI2031" s="24"/>
      <c r="CJ2031" s="40"/>
      <c r="CK2031" s="40"/>
      <c r="CL2031" s="40"/>
      <c r="CM2031" s="40"/>
      <c r="CN2031" s="31"/>
    </row>
    <row r="2032" spans="1:92" s="29" customFormat="1" ht="50.1" customHeight="1">
      <c r="A2032" s="118" t="s">
        <v>6578</v>
      </c>
      <c r="B2032" s="112" t="s">
        <v>5974</v>
      </c>
      <c r="C2032" s="104" t="s">
        <v>6579</v>
      </c>
      <c r="D2032" s="104" t="s">
        <v>6489</v>
      </c>
      <c r="E2032" s="104" t="s">
        <v>6580</v>
      </c>
      <c r="F2032" s="104" t="s">
        <v>6559</v>
      </c>
      <c r="G2032" s="110" t="s">
        <v>4</v>
      </c>
      <c r="H2032" s="112">
        <v>0</v>
      </c>
      <c r="I2032" s="112">
        <v>590000000</v>
      </c>
      <c r="J2032" s="110" t="s">
        <v>132</v>
      </c>
      <c r="K2032" s="127" t="s">
        <v>133</v>
      </c>
      <c r="L2032" s="110" t="s">
        <v>132</v>
      </c>
      <c r="M2032" s="110" t="s">
        <v>54</v>
      </c>
      <c r="N2032" s="127" t="s">
        <v>6365</v>
      </c>
      <c r="O2032" s="130" t="s">
        <v>1946</v>
      </c>
      <c r="P2032" s="103">
        <v>796</v>
      </c>
      <c r="Q2032" s="103" t="s">
        <v>57</v>
      </c>
      <c r="R2032" s="379">
        <v>18</v>
      </c>
      <c r="S2032" s="106">
        <v>535</v>
      </c>
      <c r="T2032" s="294">
        <f>R2032*S2032</f>
        <v>9630</v>
      </c>
      <c r="U2032" s="107">
        <f>T2032*1.12</f>
        <v>10785.6</v>
      </c>
      <c r="V2032" s="110"/>
      <c r="W2032" s="103">
        <v>2016</v>
      </c>
      <c r="X2032" s="103"/>
      <c r="Y2032" s="27"/>
      <c r="Z2032" s="27"/>
      <c r="AA2032" s="27"/>
      <c r="AB2032" s="27"/>
      <c r="AC2032" s="27"/>
      <c r="AD2032" s="27"/>
      <c r="AE2032" s="27"/>
      <c r="AF2032" s="27"/>
      <c r="AG2032" s="27"/>
      <c r="AH2032" s="27"/>
      <c r="AI2032" s="27"/>
      <c r="AJ2032" s="27"/>
      <c r="AK2032" s="27"/>
      <c r="AL2032" s="27"/>
      <c r="AM2032" s="27"/>
      <c r="AN2032" s="27"/>
      <c r="AO2032" s="27"/>
      <c r="AP2032" s="27"/>
      <c r="AQ2032" s="27"/>
      <c r="AR2032" s="27"/>
    </row>
    <row r="2033" spans="1:92" s="29" customFormat="1" ht="50.1" customHeight="1">
      <c r="A2033" s="118" t="s">
        <v>6581</v>
      </c>
      <c r="B2033" s="112" t="s">
        <v>5974</v>
      </c>
      <c r="C2033" s="104" t="s">
        <v>6582</v>
      </c>
      <c r="D2033" s="104" t="s">
        <v>6489</v>
      </c>
      <c r="E2033" s="104" t="s">
        <v>6583</v>
      </c>
      <c r="F2033" s="104" t="s">
        <v>6559</v>
      </c>
      <c r="G2033" s="110" t="s">
        <v>4</v>
      </c>
      <c r="H2033" s="112">
        <v>0</v>
      </c>
      <c r="I2033" s="112">
        <v>590000000</v>
      </c>
      <c r="J2033" s="110" t="s">
        <v>132</v>
      </c>
      <c r="K2033" s="127" t="s">
        <v>133</v>
      </c>
      <c r="L2033" s="110" t="s">
        <v>132</v>
      </c>
      <c r="M2033" s="110" t="s">
        <v>54</v>
      </c>
      <c r="N2033" s="127" t="s">
        <v>6365</v>
      </c>
      <c r="O2033" s="130" t="s">
        <v>1946</v>
      </c>
      <c r="P2033" s="103">
        <v>796</v>
      </c>
      <c r="Q2033" s="103" t="s">
        <v>57</v>
      </c>
      <c r="R2033" s="379">
        <v>15</v>
      </c>
      <c r="S2033" s="198">
        <v>888.1</v>
      </c>
      <c r="T2033" s="294">
        <f>R2033*S2033</f>
        <v>13321.5</v>
      </c>
      <c r="U2033" s="107">
        <f>T2033*1.12</f>
        <v>14920.080000000002</v>
      </c>
      <c r="V2033" s="110"/>
      <c r="W2033" s="103">
        <v>2016</v>
      </c>
      <c r="X2033" s="143"/>
      <c r="Y2033" s="27"/>
      <c r="Z2033" s="27"/>
      <c r="AA2033" s="27"/>
      <c r="AB2033" s="27"/>
      <c r="AC2033" s="27"/>
      <c r="AD2033" s="27"/>
      <c r="AE2033" s="27"/>
      <c r="AF2033" s="27"/>
      <c r="AG2033" s="27"/>
      <c r="AH2033" s="27"/>
      <c r="AI2033" s="27"/>
      <c r="AJ2033" s="27"/>
      <c r="AK2033" s="27"/>
      <c r="AL2033" s="27"/>
      <c r="AM2033" s="27"/>
      <c r="AN2033" s="27"/>
      <c r="AO2033" s="27"/>
      <c r="AP2033" s="27"/>
      <c r="AQ2033" s="27"/>
      <c r="AR2033" s="27"/>
    </row>
    <row r="2034" spans="1:92" s="25" customFormat="1" ht="50.1" customHeight="1">
      <c r="A2034" s="118" t="s">
        <v>6584</v>
      </c>
      <c r="B2034" s="120" t="s">
        <v>5974</v>
      </c>
      <c r="C2034" s="103" t="s">
        <v>6585</v>
      </c>
      <c r="D2034" s="103" t="s">
        <v>6489</v>
      </c>
      <c r="E2034" s="103" t="s">
        <v>6586</v>
      </c>
      <c r="F2034" s="103" t="s">
        <v>6559</v>
      </c>
      <c r="G2034" s="127" t="s">
        <v>4</v>
      </c>
      <c r="H2034" s="128">
        <v>0</v>
      </c>
      <c r="I2034" s="118">
        <v>590000000</v>
      </c>
      <c r="J2034" s="127" t="s">
        <v>5</v>
      </c>
      <c r="K2034" s="127" t="s">
        <v>133</v>
      </c>
      <c r="L2034" s="103" t="s">
        <v>2688</v>
      </c>
      <c r="M2034" s="127" t="s">
        <v>54</v>
      </c>
      <c r="N2034" s="127" t="s">
        <v>6365</v>
      </c>
      <c r="O2034" s="130" t="s">
        <v>1946</v>
      </c>
      <c r="P2034" s="118">
        <v>796</v>
      </c>
      <c r="Q2034" s="118" t="s">
        <v>57</v>
      </c>
      <c r="R2034" s="128">
        <v>15</v>
      </c>
      <c r="S2034" s="198">
        <v>1005.8</v>
      </c>
      <c r="T2034" s="107">
        <f t="shared" si="186"/>
        <v>15087</v>
      </c>
      <c r="U2034" s="107">
        <f t="shared" si="187"/>
        <v>16897.440000000002</v>
      </c>
      <c r="V2034" s="127"/>
      <c r="W2034" s="103">
        <v>2016</v>
      </c>
      <c r="X2034" s="127"/>
      <c r="Y2034" s="23"/>
      <c r="Z2034" s="23"/>
      <c r="AA2034" s="23"/>
      <c r="AB2034" s="23"/>
      <c r="AC2034" s="23"/>
      <c r="AD2034" s="23"/>
      <c r="AE2034" s="23"/>
      <c r="AF2034" s="23"/>
      <c r="AG2034" s="23"/>
      <c r="AH2034" s="23"/>
      <c r="AI2034" s="23"/>
      <c r="AJ2034" s="23"/>
      <c r="AK2034" s="23"/>
      <c r="AL2034" s="23"/>
      <c r="AM2034" s="23"/>
      <c r="AN2034" s="23"/>
      <c r="AO2034" s="23"/>
      <c r="AP2034" s="23"/>
      <c r="AQ2034" s="23"/>
      <c r="AR2034" s="24"/>
      <c r="AS2034" s="24"/>
      <c r="AT2034" s="24"/>
      <c r="AU2034" s="24"/>
      <c r="AV2034" s="24"/>
      <c r="AW2034" s="24"/>
      <c r="AX2034" s="24"/>
      <c r="AY2034" s="24"/>
      <c r="AZ2034" s="24"/>
      <c r="BA2034" s="24"/>
      <c r="BB2034" s="24"/>
      <c r="BC2034" s="24"/>
      <c r="BD2034" s="24"/>
      <c r="BE2034" s="24"/>
      <c r="BF2034" s="24"/>
      <c r="BG2034" s="24"/>
      <c r="BH2034" s="24"/>
      <c r="BI2034" s="24"/>
      <c r="BJ2034" s="24"/>
      <c r="BK2034" s="24"/>
      <c r="BL2034" s="24"/>
      <c r="BM2034" s="24"/>
      <c r="BN2034" s="24"/>
      <c r="BO2034" s="24"/>
      <c r="BP2034" s="24"/>
      <c r="BQ2034" s="24"/>
      <c r="BR2034" s="24"/>
      <c r="BS2034" s="24"/>
      <c r="BT2034" s="24"/>
      <c r="BU2034" s="24"/>
      <c r="BV2034" s="24"/>
      <c r="BW2034" s="24"/>
      <c r="BX2034" s="24"/>
      <c r="BY2034" s="24"/>
      <c r="BZ2034" s="24"/>
      <c r="CA2034" s="24"/>
      <c r="CB2034" s="24"/>
      <c r="CC2034" s="24"/>
      <c r="CD2034" s="24"/>
      <c r="CE2034" s="24"/>
      <c r="CF2034" s="24"/>
      <c r="CG2034" s="24"/>
      <c r="CH2034" s="24"/>
      <c r="CI2034" s="24"/>
      <c r="CJ2034" s="40"/>
      <c r="CK2034" s="40"/>
      <c r="CL2034" s="40"/>
      <c r="CM2034" s="40"/>
      <c r="CN2034" s="31"/>
    </row>
    <row r="2035" spans="1:92" s="25" customFormat="1" ht="50.1" customHeight="1">
      <c r="A2035" s="118" t="s">
        <v>6587</v>
      </c>
      <c r="B2035" s="120" t="s">
        <v>5974</v>
      </c>
      <c r="C2035" s="103" t="s">
        <v>6588</v>
      </c>
      <c r="D2035" s="103" t="s">
        <v>6489</v>
      </c>
      <c r="E2035" s="103" t="s">
        <v>6589</v>
      </c>
      <c r="F2035" s="103" t="s">
        <v>6559</v>
      </c>
      <c r="G2035" s="110" t="s">
        <v>4</v>
      </c>
      <c r="H2035" s="110" t="s">
        <v>5861</v>
      </c>
      <c r="I2035" s="110" t="s">
        <v>13</v>
      </c>
      <c r="J2035" s="110" t="s">
        <v>132</v>
      </c>
      <c r="K2035" s="127" t="s">
        <v>133</v>
      </c>
      <c r="L2035" s="110" t="s">
        <v>132</v>
      </c>
      <c r="M2035" s="110" t="s">
        <v>54</v>
      </c>
      <c r="N2035" s="127" t="s">
        <v>6365</v>
      </c>
      <c r="O2035" s="130" t="s">
        <v>1946</v>
      </c>
      <c r="P2035" s="103">
        <v>796</v>
      </c>
      <c r="Q2035" s="103" t="s">
        <v>57</v>
      </c>
      <c r="R2035" s="106">
        <v>10</v>
      </c>
      <c r="S2035" s="106">
        <v>845.3</v>
      </c>
      <c r="T2035" s="107">
        <f t="shared" si="186"/>
        <v>8453</v>
      </c>
      <c r="U2035" s="107">
        <f t="shared" si="187"/>
        <v>9467.36</v>
      </c>
      <c r="V2035" s="110"/>
      <c r="W2035" s="103">
        <v>2016</v>
      </c>
      <c r="X2035" s="103"/>
      <c r="Y2035" s="27"/>
      <c r="Z2035" s="27"/>
      <c r="AA2035" s="27"/>
      <c r="AB2035" s="27"/>
      <c r="AC2035" s="27"/>
      <c r="AD2035" s="27"/>
      <c r="AE2035" s="27"/>
      <c r="AF2035" s="27"/>
      <c r="AG2035" s="27"/>
      <c r="AH2035" s="27"/>
      <c r="AI2035" s="27"/>
      <c r="AJ2035" s="27"/>
      <c r="AK2035" s="29"/>
      <c r="AL2035" s="29"/>
      <c r="AM2035" s="29"/>
      <c r="AN2035" s="29"/>
      <c r="AO2035" s="29"/>
      <c r="AP2035" s="29"/>
      <c r="AQ2035" s="29"/>
      <c r="AR2035" s="29"/>
      <c r="AS2035" s="29"/>
      <c r="AT2035" s="29"/>
      <c r="AU2035" s="29"/>
      <c r="AV2035" s="29"/>
      <c r="AW2035" s="29"/>
      <c r="AX2035" s="29"/>
      <c r="AY2035" s="29"/>
      <c r="AZ2035" s="29"/>
      <c r="BA2035" s="29"/>
      <c r="BB2035" s="29"/>
      <c r="BC2035" s="29"/>
      <c r="BD2035" s="29"/>
      <c r="BE2035" s="29"/>
      <c r="BF2035" s="29"/>
      <c r="BG2035" s="29"/>
      <c r="BH2035" s="29"/>
      <c r="BI2035" s="29"/>
      <c r="BJ2035" s="29"/>
      <c r="BK2035" s="29"/>
      <c r="BL2035" s="29"/>
      <c r="BM2035" s="29"/>
      <c r="BN2035" s="29"/>
      <c r="BO2035" s="29"/>
      <c r="BP2035" s="29"/>
      <c r="BQ2035" s="29"/>
      <c r="BR2035" s="29"/>
      <c r="BS2035" s="29"/>
      <c r="BT2035" s="29"/>
      <c r="BU2035" s="29"/>
      <c r="BV2035" s="29"/>
      <c r="BW2035" s="29"/>
      <c r="BX2035" s="29"/>
      <c r="BY2035" s="29"/>
      <c r="BZ2035" s="29"/>
      <c r="CA2035" s="29"/>
      <c r="CB2035" s="29"/>
      <c r="CC2035" s="29"/>
      <c r="CD2035" s="29"/>
      <c r="CE2035" s="29"/>
      <c r="CF2035" s="29"/>
      <c r="CG2035" s="29"/>
      <c r="CH2035" s="29"/>
      <c r="CI2035" s="29"/>
      <c r="CJ2035" s="29"/>
      <c r="CK2035" s="29"/>
      <c r="CL2035" s="29"/>
      <c r="CM2035" s="29"/>
      <c r="CN2035" s="29"/>
    </row>
    <row r="2036" spans="1:92" s="25" customFormat="1" ht="50.1" customHeight="1">
      <c r="A2036" s="118" t="s">
        <v>6590</v>
      </c>
      <c r="B2036" s="120" t="s">
        <v>5974</v>
      </c>
      <c r="C2036" s="103" t="s">
        <v>6591</v>
      </c>
      <c r="D2036" s="103" t="s">
        <v>6489</v>
      </c>
      <c r="E2036" s="103" t="s">
        <v>6592</v>
      </c>
      <c r="F2036" s="103" t="s">
        <v>6559</v>
      </c>
      <c r="G2036" s="110" t="s">
        <v>4</v>
      </c>
      <c r="H2036" s="112">
        <v>0</v>
      </c>
      <c r="I2036" s="112">
        <v>590000000</v>
      </c>
      <c r="J2036" s="110" t="s">
        <v>132</v>
      </c>
      <c r="K2036" s="127" t="s">
        <v>133</v>
      </c>
      <c r="L2036" s="110" t="s">
        <v>132</v>
      </c>
      <c r="M2036" s="110" t="s">
        <v>54</v>
      </c>
      <c r="N2036" s="127" t="s">
        <v>6365</v>
      </c>
      <c r="O2036" s="130" t="s">
        <v>1946</v>
      </c>
      <c r="P2036" s="103">
        <v>796</v>
      </c>
      <c r="Q2036" s="103" t="s">
        <v>57</v>
      </c>
      <c r="R2036" s="106">
        <v>30</v>
      </c>
      <c r="S2036" s="379">
        <v>1391</v>
      </c>
      <c r="T2036" s="107">
        <f t="shared" si="186"/>
        <v>41730</v>
      </c>
      <c r="U2036" s="107">
        <f t="shared" si="187"/>
        <v>46737.600000000006</v>
      </c>
      <c r="V2036" s="110"/>
      <c r="W2036" s="103">
        <v>2016</v>
      </c>
      <c r="X2036" s="143"/>
      <c r="Y2036" s="27"/>
      <c r="Z2036" s="27"/>
      <c r="AA2036" s="27"/>
      <c r="AB2036" s="27"/>
      <c r="AC2036" s="27"/>
      <c r="AD2036" s="27"/>
      <c r="AE2036" s="27"/>
      <c r="AF2036" s="27"/>
      <c r="AG2036" s="27"/>
      <c r="AH2036" s="27"/>
      <c r="AI2036" s="27"/>
      <c r="AJ2036" s="27"/>
      <c r="AK2036" s="27"/>
      <c r="AL2036" s="27"/>
      <c r="AM2036" s="27"/>
      <c r="AN2036" s="27"/>
      <c r="AO2036" s="29"/>
      <c r="AP2036" s="29"/>
      <c r="AQ2036" s="29"/>
      <c r="AR2036" s="29"/>
      <c r="AS2036" s="29"/>
      <c r="AT2036" s="29"/>
      <c r="AU2036" s="29"/>
      <c r="AV2036" s="29"/>
      <c r="AW2036" s="29"/>
      <c r="AX2036" s="29"/>
      <c r="AY2036" s="29"/>
      <c r="AZ2036" s="29"/>
      <c r="BA2036" s="29"/>
      <c r="BB2036" s="29"/>
      <c r="BC2036" s="29"/>
      <c r="BD2036" s="29"/>
      <c r="BE2036" s="29"/>
      <c r="BF2036" s="29"/>
      <c r="BG2036" s="29"/>
      <c r="BH2036" s="29"/>
      <c r="BI2036" s="29"/>
      <c r="BJ2036" s="29"/>
      <c r="BK2036" s="29"/>
      <c r="BL2036" s="29"/>
      <c r="BM2036" s="29"/>
      <c r="BN2036" s="29"/>
      <c r="BO2036" s="29"/>
      <c r="BP2036" s="29"/>
      <c r="BQ2036" s="29"/>
      <c r="BR2036" s="29"/>
      <c r="BS2036" s="29"/>
      <c r="BT2036" s="29"/>
      <c r="BU2036" s="29"/>
      <c r="BV2036" s="29"/>
      <c r="BW2036" s="29"/>
      <c r="BX2036" s="29"/>
      <c r="BY2036" s="29"/>
      <c r="BZ2036" s="29"/>
      <c r="CA2036" s="29"/>
      <c r="CB2036" s="29"/>
      <c r="CC2036" s="29"/>
      <c r="CD2036" s="29"/>
      <c r="CE2036" s="29"/>
      <c r="CF2036" s="29"/>
      <c r="CG2036" s="29"/>
      <c r="CH2036" s="29"/>
      <c r="CI2036" s="29"/>
      <c r="CJ2036" s="29"/>
      <c r="CK2036" s="29"/>
      <c r="CL2036" s="29"/>
      <c r="CM2036" s="29"/>
      <c r="CN2036" s="29"/>
    </row>
    <row r="2037" spans="1:92" s="25" customFormat="1" ht="50.1" customHeight="1">
      <c r="A2037" s="118" t="s">
        <v>6593</v>
      </c>
      <c r="B2037" s="120" t="s">
        <v>5974</v>
      </c>
      <c r="C2037" s="103" t="s">
        <v>6594</v>
      </c>
      <c r="D2037" s="103" t="s">
        <v>6489</v>
      </c>
      <c r="E2037" s="103" t="s">
        <v>6595</v>
      </c>
      <c r="F2037" s="103" t="s">
        <v>6596</v>
      </c>
      <c r="G2037" s="127" t="s">
        <v>4</v>
      </c>
      <c r="H2037" s="128">
        <v>0</v>
      </c>
      <c r="I2037" s="118">
        <v>590000000</v>
      </c>
      <c r="J2037" s="127" t="s">
        <v>5</v>
      </c>
      <c r="K2037" s="127" t="s">
        <v>133</v>
      </c>
      <c r="L2037" s="103" t="s">
        <v>2688</v>
      </c>
      <c r="M2037" s="127" t="s">
        <v>54</v>
      </c>
      <c r="N2037" s="127" t="s">
        <v>6365</v>
      </c>
      <c r="O2037" s="130" t="s">
        <v>1946</v>
      </c>
      <c r="P2037" s="118">
        <v>796</v>
      </c>
      <c r="Q2037" s="118" t="s">
        <v>57</v>
      </c>
      <c r="R2037" s="139">
        <v>50</v>
      </c>
      <c r="S2037" s="198">
        <v>53.5</v>
      </c>
      <c r="T2037" s="107">
        <f t="shared" si="186"/>
        <v>2675</v>
      </c>
      <c r="U2037" s="107">
        <f t="shared" si="187"/>
        <v>2996.0000000000005</v>
      </c>
      <c r="V2037" s="127"/>
      <c r="W2037" s="103">
        <v>2016</v>
      </c>
      <c r="X2037" s="127"/>
      <c r="Y2037" s="23"/>
      <c r="Z2037" s="23"/>
      <c r="AA2037" s="23"/>
      <c r="AB2037" s="23"/>
      <c r="AC2037" s="23"/>
      <c r="AD2037" s="23"/>
      <c r="AE2037" s="23"/>
      <c r="AF2037" s="23"/>
      <c r="AG2037" s="23"/>
      <c r="AH2037" s="23"/>
      <c r="AI2037" s="23"/>
      <c r="AJ2037" s="23"/>
      <c r="AK2037" s="23"/>
      <c r="AL2037" s="23"/>
      <c r="AM2037" s="23"/>
      <c r="AN2037" s="23"/>
      <c r="AO2037" s="23"/>
      <c r="AP2037" s="23"/>
      <c r="AQ2037" s="23"/>
      <c r="AR2037" s="31"/>
      <c r="AS2037" s="31"/>
      <c r="AT2037" s="31"/>
      <c r="AU2037" s="31"/>
      <c r="AV2037" s="31"/>
      <c r="AW2037" s="31"/>
      <c r="AX2037" s="31"/>
      <c r="AY2037" s="31"/>
      <c r="AZ2037" s="31"/>
      <c r="BA2037" s="31"/>
      <c r="BB2037" s="31"/>
      <c r="BC2037" s="31"/>
      <c r="BD2037" s="31"/>
      <c r="BE2037" s="31"/>
      <c r="BF2037" s="31"/>
      <c r="BG2037" s="31"/>
      <c r="BH2037" s="31"/>
      <c r="BI2037" s="31"/>
      <c r="BJ2037" s="31"/>
      <c r="BK2037" s="31"/>
      <c r="BL2037" s="31"/>
      <c r="BM2037" s="31"/>
      <c r="BN2037" s="31"/>
      <c r="BO2037" s="31"/>
      <c r="BP2037" s="31"/>
      <c r="BQ2037" s="31"/>
      <c r="BR2037" s="31"/>
      <c r="BS2037" s="31"/>
      <c r="BT2037" s="31"/>
      <c r="BU2037" s="31"/>
      <c r="BV2037" s="31"/>
      <c r="BW2037" s="31"/>
      <c r="BX2037" s="31"/>
      <c r="BY2037" s="31"/>
      <c r="BZ2037" s="31"/>
      <c r="CA2037" s="31"/>
      <c r="CB2037" s="31"/>
      <c r="CC2037" s="31"/>
      <c r="CD2037" s="31"/>
      <c r="CE2037" s="31"/>
      <c r="CF2037" s="31"/>
      <c r="CG2037" s="31"/>
      <c r="CH2037" s="31"/>
      <c r="CI2037" s="31"/>
      <c r="CJ2037" s="40"/>
      <c r="CK2037" s="40"/>
      <c r="CL2037" s="40"/>
      <c r="CM2037" s="40"/>
      <c r="CN2037" s="24"/>
    </row>
    <row r="2038" spans="1:92" s="25" customFormat="1" ht="50.1" customHeight="1">
      <c r="A2038" s="118" t="s">
        <v>6597</v>
      </c>
      <c r="B2038" s="120" t="s">
        <v>5974</v>
      </c>
      <c r="C2038" s="103" t="s">
        <v>6598</v>
      </c>
      <c r="D2038" s="103" t="s">
        <v>6489</v>
      </c>
      <c r="E2038" s="103" t="s">
        <v>6599</v>
      </c>
      <c r="F2038" s="103" t="s">
        <v>6600</v>
      </c>
      <c r="G2038" s="127" t="s">
        <v>4</v>
      </c>
      <c r="H2038" s="128">
        <v>0</v>
      </c>
      <c r="I2038" s="118">
        <v>590000000</v>
      </c>
      <c r="J2038" s="127" t="s">
        <v>5</v>
      </c>
      <c r="K2038" s="127" t="s">
        <v>133</v>
      </c>
      <c r="L2038" s="103" t="s">
        <v>2688</v>
      </c>
      <c r="M2038" s="127" t="s">
        <v>54</v>
      </c>
      <c r="N2038" s="127" t="s">
        <v>6365</v>
      </c>
      <c r="O2038" s="130" t="s">
        <v>1946</v>
      </c>
      <c r="P2038" s="118">
        <v>796</v>
      </c>
      <c r="Q2038" s="118" t="s">
        <v>57</v>
      </c>
      <c r="R2038" s="128">
        <v>50</v>
      </c>
      <c r="S2038" s="198">
        <v>64.2</v>
      </c>
      <c r="T2038" s="107">
        <f t="shared" si="186"/>
        <v>3210</v>
      </c>
      <c r="U2038" s="107">
        <f t="shared" si="187"/>
        <v>3595.2000000000003</v>
      </c>
      <c r="V2038" s="127"/>
      <c r="W2038" s="103">
        <v>2016</v>
      </c>
      <c r="X2038" s="127"/>
      <c r="Y2038" s="23"/>
      <c r="Z2038" s="23"/>
      <c r="AA2038" s="23"/>
      <c r="AB2038" s="23"/>
      <c r="AC2038" s="23"/>
      <c r="AD2038" s="23"/>
      <c r="AE2038" s="23"/>
      <c r="AF2038" s="23"/>
      <c r="AG2038" s="23"/>
      <c r="AH2038" s="23"/>
      <c r="AI2038" s="23"/>
      <c r="AJ2038" s="23"/>
      <c r="AK2038" s="23"/>
      <c r="AL2038" s="23"/>
      <c r="AM2038" s="23"/>
      <c r="AN2038" s="23"/>
      <c r="AO2038" s="23"/>
      <c r="AP2038" s="23"/>
      <c r="AQ2038" s="23"/>
      <c r="AR2038" s="31"/>
      <c r="AS2038" s="31"/>
      <c r="AT2038" s="31"/>
      <c r="AU2038" s="31"/>
      <c r="AV2038" s="31"/>
      <c r="AW2038" s="31"/>
      <c r="AX2038" s="31"/>
      <c r="AY2038" s="31"/>
      <c r="AZ2038" s="31"/>
      <c r="BA2038" s="31"/>
      <c r="BB2038" s="31"/>
      <c r="BC2038" s="31"/>
      <c r="BD2038" s="31"/>
      <c r="BE2038" s="31"/>
      <c r="BF2038" s="31"/>
      <c r="BG2038" s="31"/>
      <c r="BH2038" s="31"/>
      <c r="BI2038" s="31"/>
      <c r="BJ2038" s="31"/>
      <c r="BK2038" s="31"/>
      <c r="BL2038" s="31"/>
      <c r="BM2038" s="31"/>
      <c r="BN2038" s="31"/>
      <c r="BO2038" s="31"/>
      <c r="BP2038" s="31"/>
      <c r="BQ2038" s="31"/>
      <c r="BR2038" s="31"/>
      <c r="BS2038" s="31"/>
      <c r="BT2038" s="31"/>
      <c r="BU2038" s="31"/>
      <c r="BV2038" s="31"/>
      <c r="BW2038" s="31"/>
      <c r="BX2038" s="31"/>
      <c r="BY2038" s="31"/>
      <c r="BZ2038" s="31"/>
      <c r="CA2038" s="31"/>
      <c r="CB2038" s="31"/>
      <c r="CC2038" s="31"/>
      <c r="CD2038" s="31"/>
      <c r="CE2038" s="31"/>
      <c r="CF2038" s="31"/>
      <c r="CG2038" s="31"/>
      <c r="CH2038" s="31"/>
      <c r="CI2038" s="31"/>
      <c r="CJ2038" s="40"/>
      <c r="CK2038" s="40"/>
      <c r="CL2038" s="40"/>
      <c r="CM2038" s="40"/>
      <c r="CN2038" s="24"/>
    </row>
    <row r="2039" spans="1:92" s="25" customFormat="1" ht="50.1" customHeight="1">
      <c r="A2039" s="118" t="s">
        <v>6601</v>
      </c>
      <c r="B2039" s="120" t="s">
        <v>5974</v>
      </c>
      <c r="C2039" s="103" t="s">
        <v>6602</v>
      </c>
      <c r="D2039" s="103" t="s">
        <v>6489</v>
      </c>
      <c r="E2039" s="103" t="s">
        <v>6603</v>
      </c>
      <c r="F2039" s="103" t="s">
        <v>6604</v>
      </c>
      <c r="G2039" s="127" t="s">
        <v>4</v>
      </c>
      <c r="H2039" s="128">
        <v>0</v>
      </c>
      <c r="I2039" s="118">
        <v>590000000</v>
      </c>
      <c r="J2039" s="127" t="s">
        <v>5</v>
      </c>
      <c r="K2039" s="127" t="s">
        <v>133</v>
      </c>
      <c r="L2039" s="103" t="s">
        <v>2688</v>
      </c>
      <c r="M2039" s="127" t="s">
        <v>54</v>
      </c>
      <c r="N2039" s="127" t="s">
        <v>6365</v>
      </c>
      <c r="O2039" s="130" t="s">
        <v>1946</v>
      </c>
      <c r="P2039" s="118">
        <v>796</v>
      </c>
      <c r="Q2039" s="118" t="s">
        <v>57</v>
      </c>
      <c r="R2039" s="128">
        <v>50</v>
      </c>
      <c r="S2039" s="198">
        <v>85.6</v>
      </c>
      <c r="T2039" s="107">
        <f t="shared" si="186"/>
        <v>4280</v>
      </c>
      <c r="U2039" s="107">
        <f t="shared" si="187"/>
        <v>4793.6000000000004</v>
      </c>
      <c r="V2039" s="127"/>
      <c r="W2039" s="103">
        <v>2016</v>
      </c>
      <c r="X2039" s="399"/>
      <c r="Y2039" s="23"/>
      <c r="Z2039" s="23"/>
      <c r="AA2039" s="23"/>
      <c r="AB2039" s="23"/>
      <c r="AC2039" s="23"/>
      <c r="AD2039" s="23"/>
      <c r="AE2039" s="23"/>
      <c r="AF2039" s="23"/>
      <c r="AG2039" s="23"/>
      <c r="AH2039" s="23"/>
      <c r="AI2039" s="23"/>
      <c r="AJ2039" s="23"/>
      <c r="AK2039" s="23"/>
      <c r="AL2039" s="23"/>
      <c r="AM2039" s="23"/>
      <c r="AN2039" s="23"/>
      <c r="AO2039" s="23"/>
      <c r="AP2039" s="23"/>
      <c r="AQ2039" s="23"/>
      <c r="AR2039" s="31"/>
      <c r="AS2039" s="31"/>
      <c r="AT2039" s="31"/>
      <c r="AU2039" s="31"/>
      <c r="AV2039" s="31"/>
      <c r="AW2039" s="31"/>
      <c r="AX2039" s="31"/>
      <c r="AY2039" s="31"/>
      <c r="AZ2039" s="31"/>
      <c r="BA2039" s="31"/>
      <c r="BB2039" s="31"/>
      <c r="BC2039" s="31"/>
      <c r="BD2039" s="31"/>
      <c r="BE2039" s="31"/>
      <c r="BF2039" s="31"/>
      <c r="BG2039" s="31"/>
      <c r="BH2039" s="31"/>
      <c r="BI2039" s="31"/>
      <c r="BJ2039" s="31"/>
      <c r="BK2039" s="31"/>
      <c r="BL2039" s="31"/>
      <c r="BM2039" s="31"/>
      <c r="BN2039" s="31"/>
      <c r="BO2039" s="31"/>
      <c r="BP2039" s="31"/>
      <c r="BQ2039" s="31"/>
      <c r="BR2039" s="31"/>
      <c r="BS2039" s="31"/>
      <c r="BT2039" s="31"/>
      <c r="BU2039" s="31"/>
      <c r="BV2039" s="31"/>
      <c r="BW2039" s="31"/>
      <c r="BX2039" s="31"/>
      <c r="BY2039" s="31"/>
      <c r="BZ2039" s="31"/>
      <c r="CA2039" s="31"/>
      <c r="CB2039" s="31"/>
      <c r="CC2039" s="31"/>
      <c r="CD2039" s="31"/>
      <c r="CE2039" s="31"/>
      <c r="CF2039" s="31"/>
      <c r="CG2039" s="31"/>
      <c r="CH2039" s="31"/>
      <c r="CI2039" s="31"/>
      <c r="CJ2039" s="40"/>
      <c r="CK2039" s="40"/>
      <c r="CL2039" s="40"/>
      <c r="CM2039" s="40"/>
      <c r="CN2039" s="31"/>
    </row>
    <row r="2040" spans="1:92" s="25" customFormat="1" ht="50.1" customHeight="1">
      <c r="A2040" s="118" t="s">
        <v>6605</v>
      </c>
      <c r="B2040" s="120" t="s">
        <v>5974</v>
      </c>
      <c r="C2040" s="103" t="s">
        <v>6512</v>
      </c>
      <c r="D2040" s="103" t="s">
        <v>6489</v>
      </c>
      <c r="E2040" s="103" t="s">
        <v>6513</v>
      </c>
      <c r="F2040" s="103" t="s">
        <v>6606</v>
      </c>
      <c r="G2040" s="127" t="s">
        <v>4</v>
      </c>
      <c r="H2040" s="139">
        <v>0</v>
      </c>
      <c r="I2040" s="118">
        <v>590000000</v>
      </c>
      <c r="J2040" s="127" t="s">
        <v>5</v>
      </c>
      <c r="K2040" s="127" t="s">
        <v>133</v>
      </c>
      <c r="L2040" s="103" t="s">
        <v>2688</v>
      </c>
      <c r="M2040" s="127" t="s">
        <v>54</v>
      </c>
      <c r="N2040" s="127" t="s">
        <v>6365</v>
      </c>
      <c r="O2040" s="130" t="s">
        <v>1946</v>
      </c>
      <c r="P2040" s="118">
        <v>796</v>
      </c>
      <c r="Q2040" s="118" t="s">
        <v>57</v>
      </c>
      <c r="R2040" s="139">
        <v>50</v>
      </c>
      <c r="S2040" s="198">
        <v>117.7</v>
      </c>
      <c r="T2040" s="107">
        <f t="shared" si="186"/>
        <v>5885</v>
      </c>
      <c r="U2040" s="107">
        <f t="shared" si="187"/>
        <v>6591.2000000000007</v>
      </c>
      <c r="V2040" s="103"/>
      <c r="W2040" s="103">
        <v>2016</v>
      </c>
      <c r="X2040" s="399"/>
      <c r="Y2040" s="23"/>
      <c r="Z2040" s="23"/>
      <c r="AA2040" s="23"/>
      <c r="AB2040" s="23"/>
      <c r="AC2040" s="23"/>
      <c r="AD2040" s="23"/>
      <c r="AE2040" s="23"/>
      <c r="AF2040" s="23"/>
      <c r="AG2040" s="23"/>
      <c r="AH2040" s="23"/>
      <c r="AI2040" s="23"/>
      <c r="AJ2040" s="23"/>
      <c r="AK2040" s="23"/>
      <c r="AL2040" s="23"/>
      <c r="AM2040" s="23"/>
      <c r="AN2040" s="23"/>
      <c r="AO2040" s="23"/>
      <c r="AP2040" s="23"/>
      <c r="AQ2040" s="23"/>
      <c r="AR2040" s="31"/>
      <c r="AS2040" s="31"/>
      <c r="AT2040" s="31"/>
      <c r="AU2040" s="31"/>
      <c r="AV2040" s="31"/>
      <c r="AW2040" s="31"/>
      <c r="AX2040" s="31"/>
      <c r="AY2040" s="31"/>
      <c r="AZ2040" s="31"/>
      <c r="BA2040" s="31"/>
      <c r="BB2040" s="31"/>
      <c r="BC2040" s="31"/>
      <c r="BD2040" s="31"/>
      <c r="BE2040" s="31"/>
      <c r="BF2040" s="31"/>
      <c r="BG2040" s="31"/>
      <c r="BH2040" s="31"/>
      <c r="BI2040" s="31"/>
      <c r="BJ2040" s="31"/>
      <c r="BK2040" s="31"/>
      <c r="BL2040" s="31"/>
      <c r="BM2040" s="31"/>
      <c r="BN2040" s="31"/>
      <c r="BO2040" s="31"/>
      <c r="BP2040" s="31"/>
      <c r="BQ2040" s="31"/>
      <c r="BR2040" s="31"/>
      <c r="BS2040" s="31"/>
      <c r="BT2040" s="31"/>
      <c r="BU2040" s="31"/>
      <c r="BV2040" s="31"/>
      <c r="BW2040" s="31"/>
      <c r="BX2040" s="31"/>
      <c r="BY2040" s="31"/>
      <c r="BZ2040" s="31"/>
      <c r="CA2040" s="31"/>
      <c r="CB2040" s="31"/>
      <c r="CC2040" s="31"/>
      <c r="CD2040" s="31"/>
      <c r="CE2040" s="31"/>
      <c r="CF2040" s="31"/>
      <c r="CG2040" s="31"/>
      <c r="CH2040" s="31"/>
      <c r="CI2040" s="31"/>
      <c r="CJ2040" s="40"/>
      <c r="CK2040" s="40"/>
      <c r="CL2040" s="40"/>
      <c r="CM2040" s="40"/>
      <c r="CN2040" s="24"/>
    </row>
    <row r="2041" spans="1:92" s="25" customFormat="1" ht="50.1" customHeight="1">
      <c r="A2041" s="118" t="s">
        <v>6607</v>
      </c>
      <c r="B2041" s="120" t="s">
        <v>5974</v>
      </c>
      <c r="C2041" s="103" t="s">
        <v>6524</v>
      </c>
      <c r="D2041" s="103" t="s">
        <v>6489</v>
      </c>
      <c r="E2041" s="103" t="s">
        <v>6525</v>
      </c>
      <c r="F2041" s="103" t="s">
        <v>6608</v>
      </c>
      <c r="G2041" s="127" t="s">
        <v>4</v>
      </c>
      <c r="H2041" s="139">
        <v>0</v>
      </c>
      <c r="I2041" s="118">
        <v>590000000</v>
      </c>
      <c r="J2041" s="127" t="s">
        <v>5</v>
      </c>
      <c r="K2041" s="127" t="s">
        <v>133</v>
      </c>
      <c r="L2041" s="103" t="s">
        <v>2688</v>
      </c>
      <c r="M2041" s="127" t="s">
        <v>54</v>
      </c>
      <c r="N2041" s="127" t="s">
        <v>6365</v>
      </c>
      <c r="O2041" s="130" t="s">
        <v>1946</v>
      </c>
      <c r="P2041" s="118">
        <v>796</v>
      </c>
      <c r="Q2041" s="118" t="s">
        <v>57</v>
      </c>
      <c r="R2041" s="139">
        <v>40</v>
      </c>
      <c r="S2041" s="106">
        <v>171.2</v>
      </c>
      <c r="T2041" s="107">
        <f t="shared" si="186"/>
        <v>6848</v>
      </c>
      <c r="U2041" s="107">
        <f t="shared" si="187"/>
        <v>7669.7600000000011</v>
      </c>
      <c r="V2041" s="103"/>
      <c r="W2041" s="103">
        <v>2016</v>
      </c>
      <c r="X2041" s="399"/>
      <c r="Y2041" s="23"/>
      <c r="Z2041" s="23"/>
      <c r="AA2041" s="23"/>
      <c r="AB2041" s="23"/>
      <c r="AC2041" s="23"/>
      <c r="AD2041" s="23"/>
      <c r="AE2041" s="23"/>
      <c r="AF2041" s="23"/>
      <c r="AG2041" s="23"/>
      <c r="AH2041" s="23"/>
      <c r="AI2041" s="23"/>
      <c r="AJ2041" s="23"/>
      <c r="AK2041" s="23"/>
      <c r="AL2041" s="23"/>
      <c r="AM2041" s="23"/>
      <c r="AN2041" s="23"/>
      <c r="AO2041" s="23"/>
      <c r="AP2041" s="23"/>
      <c r="AQ2041" s="23"/>
      <c r="AR2041" s="31"/>
      <c r="AS2041" s="31"/>
      <c r="AT2041" s="31"/>
      <c r="AU2041" s="31"/>
      <c r="AV2041" s="31"/>
      <c r="AW2041" s="31"/>
      <c r="AX2041" s="31"/>
      <c r="AY2041" s="31"/>
      <c r="AZ2041" s="31"/>
      <c r="BA2041" s="31"/>
      <c r="BB2041" s="31"/>
      <c r="BC2041" s="31"/>
      <c r="BD2041" s="31"/>
      <c r="BE2041" s="31"/>
      <c r="BF2041" s="31"/>
      <c r="BG2041" s="31"/>
      <c r="BH2041" s="31"/>
      <c r="BI2041" s="31"/>
      <c r="BJ2041" s="31"/>
      <c r="BK2041" s="31"/>
      <c r="BL2041" s="31"/>
      <c r="BM2041" s="31"/>
      <c r="BN2041" s="31"/>
      <c r="BO2041" s="31"/>
      <c r="BP2041" s="31"/>
      <c r="BQ2041" s="31"/>
      <c r="BR2041" s="31"/>
      <c r="BS2041" s="31"/>
      <c r="BT2041" s="31"/>
      <c r="BU2041" s="31"/>
      <c r="BV2041" s="31"/>
      <c r="BW2041" s="31"/>
      <c r="BX2041" s="31"/>
      <c r="BY2041" s="31"/>
      <c r="BZ2041" s="31"/>
      <c r="CA2041" s="31"/>
      <c r="CB2041" s="31"/>
      <c r="CC2041" s="31"/>
      <c r="CD2041" s="31"/>
      <c r="CE2041" s="31"/>
      <c r="CF2041" s="31"/>
      <c r="CG2041" s="31"/>
      <c r="CH2041" s="31"/>
      <c r="CI2041" s="31"/>
      <c r="CJ2041" s="40"/>
      <c r="CK2041" s="40"/>
      <c r="CL2041" s="40"/>
      <c r="CM2041" s="40"/>
      <c r="CN2041" s="24"/>
    </row>
    <row r="2042" spans="1:92" s="25" customFormat="1" ht="50.1" customHeight="1">
      <c r="A2042" s="118" t="s">
        <v>6609</v>
      </c>
      <c r="B2042" s="120" t="s">
        <v>5974</v>
      </c>
      <c r="C2042" s="103" t="s">
        <v>6610</v>
      </c>
      <c r="D2042" s="103" t="s">
        <v>6489</v>
      </c>
      <c r="E2042" s="103" t="s">
        <v>6611</v>
      </c>
      <c r="F2042" s="103" t="s">
        <v>6612</v>
      </c>
      <c r="G2042" s="127" t="s">
        <v>4</v>
      </c>
      <c r="H2042" s="139">
        <v>0</v>
      </c>
      <c r="I2042" s="118">
        <v>590000000</v>
      </c>
      <c r="J2042" s="127" t="s">
        <v>5</v>
      </c>
      <c r="K2042" s="127" t="s">
        <v>133</v>
      </c>
      <c r="L2042" s="103" t="s">
        <v>2688</v>
      </c>
      <c r="M2042" s="127" t="s">
        <v>54</v>
      </c>
      <c r="N2042" s="127" t="s">
        <v>6365</v>
      </c>
      <c r="O2042" s="130" t="s">
        <v>1946</v>
      </c>
      <c r="P2042" s="118">
        <v>796</v>
      </c>
      <c r="Q2042" s="118" t="s">
        <v>57</v>
      </c>
      <c r="R2042" s="139">
        <v>40</v>
      </c>
      <c r="S2042" s="106">
        <v>214</v>
      </c>
      <c r="T2042" s="107">
        <f t="shared" si="186"/>
        <v>8560</v>
      </c>
      <c r="U2042" s="107">
        <f t="shared" si="187"/>
        <v>9587.2000000000007</v>
      </c>
      <c r="V2042" s="103"/>
      <c r="W2042" s="103">
        <v>2016</v>
      </c>
      <c r="X2042" s="399"/>
      <c r="Y2042" s="23"/>
      <c r="Z2042" s="23"/>
      <c r="AA2042" s="23"/>
      <c r="AB2042" s="23"/>
      <c r="AC2042" s="23"/>
      <c r="AD2042" s="23"/>
      <c r="AE2042" s="23"/>
      <c r="AF2042" s="23"/>
      <c r="AG2042" s="23"/>
      <c r="AH2042" s="23"/>
      <c r="AI2042" s="23"/>
      <c r="AJ2042" s="23"/>
      <c r="AK2042" s="23"/>
      <c r="AL2042" s="23"/>
      <c r="AM2042" s="23"/>
      <c r="AN2042" s="23"/>
      <c r="AO2042" s="23"/>
      <c r="AP2042" s="23"/>
      <c r="AQ2042" s="23"/>
      <c r="AR2042" s="31"/>
      <c r="AS2042" s="31"/>
      <c r="AT2042" s="31"/>
      <c r="AU2042" s="31"/>
      <c r="AV2042" s="31"/>
      <c r="AW2042" s="31"/>
      <c r="AX2042" s="31"/>
      <c r="AY2042" s="31"/>
      <c r="AZ2042" s="31"/>
      <c r="BA2042" s="31"/>
      <c r="BB2042" s="31"/>
      <c r="BC2042" s="31"/>
      <c r="BD2042" s="31"/>
      <c r="BE2042" s="31"/>
      <c r="BF2042" s="31"/>
      <c r="BG2042" s="31"/>
      <c r="BH2042" s="31"/>
      <c r="BI2042" s="31"/>
      <c r="BJ2042" s="31"/>
      <c r="BK2042" s="31"/>
      <c r="BL2042" s="31"/>
      <c r="BM2042" s="31"/>
      <c r="BN2042" s="31"/>
      <c r="BO2042" s="31"/>
      <c r="BP2042" s="31"/>
      <c r="BQ2042" s="31"/>
      <c r="BR2042" s="31"/>
      <c r="BS2042" s="31"/>
      <c r="BT2042" s="31"/>
      <c r="BU2042" s="31"/>
      <c r="BV2042" s="31"/>
      <c r="BW2042" s="31"/>
      <c r="BX2042" s="31"/>
      <c r="BY2042" s="31"/>
      <c r="BZ2042" s="31"/>
      <c r="CA2042" s="31"/>
      <c r="CB2042" s="31"/>
      <c r="CC2042" s="31"/>
      <c r="CD2042" s="31"/>
      <c r="CE2042" s="31"/>
      <c r="CF2042" s="31"/>
      <c r="CG2042" s="31"/>
      <c r="CH2042" s="31"/>
      <c r="CI2042" s="31"/>
      <c r="CJ2042" s="40"/>
      <c r="CK2042" s="40"/>
      <c r="CL2042" s="40"/>
      <c r="CM2042" s="40"/>
      <c r="CN2042" s="37"/>
    </row>
    <row r="2043" spans="1:92" s="25" customFormat="1" ht="50.1" customHeight="1">
      <c r="A2043" s="118" t="s">
        <v>6613</v>
      </c>
      <c r="B2043" s="120" t="s">
        <v>5974</v>
      </c>
      <c r="C2043" s="103" t="s">
        <v>6614</v>
      </c>
      <c r="D2043" s="103" t="s">
        <v>6615</v>
      </c>
      <c r="E2043" s="103" t="s">
        <v>6616</v>
      </c>
      <c r="F2043" s="127" t="s">
        <v>6617</v>
      </c>
      <c r="G2043" s="127" t="s">
        <v>4</v>
      </c>
      <c r="H2043" s="139">
        <v>0</v>
      </c>
      <c r="I2043" s="118">
        <v>590000000</v>
      </c>
      <c r="J2043" s="127" t="s">
        <v>5</v>
      </c>
      <c r="K2043" s="255" t="s">
        <v>6111</v>
      </c>
      <c r="L2043" s="103" t="s">
        <v>2688</v>
      </c>
      <c r="M2043" s="127" t="s">
        <v>54</v>
      </c>
      <c r="N2043" s="127" t="s">
        <v>6365</v>
      </c>
      <c r="O2043" s="130" t="s">
        <v>1946</v>
      </c>
      <c r="P2043" s="118">
        <v>796</v>
      </c>
      <c r="Q2043" s="118" t="s">
        <v>57</v>
      </c>
      <c r="R2043" s="119">
        <v>50</v>
      </c>
      <c r="S2043" s="106">
        <v>321</v>
      </c>
      <c r="T2043" s="107">
        <f t="shared" si="186"/>
        <v>16050</v>
      </c>
      <c r="U2043" s="107">
        <f t="shared" si="187"/>
        <v>17976</v>
      </c>
      <c r="V2043" s="103"/>
      <c r="W2043" s="103">
        <v>2016</v>
      </c>
      <c r="X2043" s="247"/>
      <c r="Y2043" s="23"/>
      <c r="Z2043" s="23"/>
      <c r="AA2043" s="23"/>
      <c r="AB2043" s="23"/>
      <c r="AC2043" s="23"/>
      <c r="AD2043" s="23"/>
      <c r="AE2043" s="23"/>
      <c r="AF2043" s="23"/>
      <c r="AG2043" s="23"/>
      <c r="AH2043" s="23"/>
      <c r="AI2043" s="23"/>
      <c r="AJ2043" s="23"/>
      <c r="AK2043" s="23"/>
      <c r="AL2043" s="23"/>
      <c r="AM2043" s="23"/>
      <c r="AN2043" s="23"/>
      <c r="AO2043" s="23"/>
      <c r="AP2043" s="23"/>
      <c r="AQ2043" s="23"/>
      <c r="AR2043" s="31"/>
      <c r="AS2043" s="31"/>
      <c r="AT2043" s="31"/>
      <c r="AU2043" s="31"/>
      <c r="AV2043" s="31"/>
      <c r="AW2043" s="31"/>
      <c r="AX2043" s="31"/>
      <c r="AY2043" s="31"/>
      <c r="AZ2043" s="31"/>
      <c r="BA2043" s="31"/>
      <c r="BB2043" s="31"/>
      <c r="BC2043" s="31"/>
      <c r="BD2043" s="31"/>
      <c r="BE2043" s="31"/>
      <c r="BF2043" s="31"/>
      <c r="BG2043" s="31"/>
      <c r="BH2043" s="31"/>
      <c r="BI2043" s="31"/>
      <c r="BJ2043" s="31"/>
      <c r="BK2043" s="31"/>
      <c r="BL2043" s="31"/>
      <c r="BM2043" s="31"/>
      <c r="BN2043" s="31"/>
      <c r="BO2043" s="31"/>
      <c r="BP2043" s="31"/>
      <c r="BQ2043" s="31"/>
      <c r="BR2043" s="31"/>
      <c r="BS2043" s="31"/>
      <c r="BT2043" s="31"/>
      <c r="BU2043" s="31"/>
      <c r="BV2043" s="31"/>
      <c r="BW2043" s="31"/>
      <c r="BX2043" s="31"/>
      <c r="BY2043" s="31"/>
      <c r="BZ2043" s="31"/>
      <c r="CA2043" s="31"/>
      <c r="CB2043" s="31"/>
      <c r="CC2043" s="31"/>
      <c r="CD2043" s="31"/>
      <c r="CE2043" s="31"/>
      <c r="CF2043" s="31"/>
      <c r="CG2043" s="31"/>
      <c r="CH2043" s="31"/>
      <c r="CI2043" s="31"/>
      <c r="CJ2043" s="24"/>
      <c r="CK2043" s="24"/>
      <c r="CL2043" s="24"/>
      <c r="CM2043" s="24"/>
      <c r="CN2043" s="41"/>
    </row>
    <row r="2044" spans="1:92" s="25" customFormat="1" ht="50.1" customHeight="1">
      <c r="A2044" s="118" t="s">
        <v>6618</v>
      </c>
      <c r="B2044" s="120" t="s">
        <v>5974</v>
      </c>
      <c r="C2044" s="103" t="s">
        <v>6619</v>
      </c>
      <c r="D2044" s="103" t="s">
        <v>6615</v>
      </c>
      <c r="E2044" s="103" t="s">
        <v>6620</v>
      </c>
      <c r="F2044" s="127" t="s">
        <v>6621</v>
      </c>
      <c r="G2044" s="127" t="s">
        <v>4</v>
      </c>
      <c r="H2044" s="139">
        <v>0</v>
      </c>
      <c r="I2044" s="118">
        <v>590000000</v>
      </c>
      <c r="J2044" s="127" t="s">
        <v>5</v>
      </c>
      <c r="K2044" s="255" t="s">
        <v>6111</v>
      </c>
      <c r="L2044" s="103" t="s">
        <v>2688</v>
      </c>
      <c r="M2044" s="127" t="s">
        <v>54</v>
      </c>
      <c r="N2044" s="127" t="s">
        <v>6365</v>
      </c>
      <c r="O2044" s="130" t="s">
        <v>1946</v>
      </c>
      <c r="P2044" s="118">
        <v>796</v>
      </c>
      <c r="Q2044" s="118" t="s">
        <v>57</v>
      </c>
      <c r="R2044" s="119">
        <v>50</v>
      </c>
      <c r="S2044" s="106">
        <v>535</v>
      </c>
      <c r="T2044" s="107">
        <f t="shared" si="186"/>
        <v>26750</v>
      </c>
      <c r="U2044" s="107">
        <f t="shared" si="187"/>
        <v>29960.000000000004</v>
      </c>
      <c r="V2044" s="103"/>
      <c r="W2044" s="103">
        <v>2016</v>
      </c>
      <c r="X2044" s="247"/>
      <c r="Y2044" s="23"/>
      <c r="Z2044" s="23"/>
      <c r="AA2044" s="23"/>
      <c r="AB2044" s="23"/>
      <c r="AC2044" s="23"/>
      <c r="AD2044" s="23"/>
      <c r="AE2044" s="23"/>
      <c r="AF2044" s="23"/>
      <c r="AG2044" s="23"/>
      <c r="AH2044" s="23"/>
      <c r="AI2044" s="23"/>
      <c r="AJ2044" s="23"/>
      <c r="AK2044" s="23"/>
      <c r="AL2044" s="23"/>
      <c r="AM2044" s="23"/>
      <c r="AN2044" s="23"/>
      <c r="AO2044" s="23"/>
      <c r="AP2044" s="23"/>
      <c r="AQ2044" s="23"/>
      <c r="AR2044" s="31"/>
      <c r="AS2044" s="31"/>
      <c r="AT2044" s="31"/>
      <c r="AU2044" s="31"/>
      <c r="AV2044" s="31"/>
      <c r="AW2044" s="31"/>
      <c r="AX2044" s="31"/>
      <c r="AY2044" s="31"/>
      <c r="AZ2044" s="31"/>
      <c r="BA2044" s="31"/>
      <c r="BB2044" s="31"/>
      <c r="BC2044" s="31"/>
      <c r="BD2044" s="31"/>
      <c r="BE2044" s="31"/>
      <c r="BF2044" s="31"/>
      <c r="BG2044" s="31"/>
      <c r="BH2044" s="31"/>
      <c r="BI2044" s="31"/>
      <c r="BJ2044" s="31"/>
      <c r="BK2044" s="31"/>
      <c r="BL2044" s="31"/>
      <c r="BM2044" s="31"/>
      <c r="BN2044" s="31"/>
      <c r="BO2044" s="31"/>
      <c r="BP2044" s="31"/>
      <c r="BQ2044" s="31"/>
      <c r="BR2044" s="31"/>
      <c r="BS2044" s="31"/>
      <c r="BT2044" s="31"/>
      <c r="BU2044" s="31"/>
      <c r="BV2044" s="31"/>
      <c r="BW2044" s="31"/>
      <c r="BX2044" s="31"/>
      <c r="BY2044" s="31"/>
      <c r="BZ2044" s="31"/>
      <c r="CA2044" s="31"/>
      <c r="CB2044" s="31"/>
      <c r="CC2044" s="31"/>
      <c r="CD2044" s="31"/>
      <c r="CE2044" s="31"/>
      <c r="CF2044" s="31"/>
      <c r="CG2044" s="31"/>
      <c r="CH2044" s="31"/>
      <c r="CI2044" s="31"/>
      <c r="CJ2044" s="37"/>
      <c r="CK2044" s="37"/>
      <c r="CL2044" s="37"/>
      <c r="CM2044" s="37"/>
      <c r="CN2044" s="41"/>
    </row>
    <row r="2045" spans="1:92" s="25" customFormat="1" ht="50.1" customHeight="1">
      <c r="A2045" s="118" t="s">
        <v>6622</v>
      </c>
      <c r="B2045" s="120" t="s">
        <v>5974</v>
      </c>
      <c r="C2045" s="103" t="s">
        <v>6623</v>
      </c>
      <c r="D2045" s="103" t="s">
        <v>6615</v>
      </c>
      <c r="E2045" s="103" t="s">
        <v>6624</v>
      </c>
      <c r="F2045" s="127" t="s">
        <v>6625</v>
      </c>
      <c r="G2045" s="127" t="s">
        <v>4</v>
      </c>
      <c r="H2045" s="139">
        <v>0</v>
      </c>
      <c r="I2045" s="118">
        <v>590000000</v>
      </c>
      <c r="J2045" s="127" t="s">
        <v>5</v>
      </c>
      <c r="K2045" s="255" t="s">
        <v>6111</v>
      </c>
      <c r="L2045" s="103" t="s">
        <v>2688</v>
      </c>
      <c r="M2045" s="127" t="s">
        <v>54</v>
      </c>
      <c r="N2045" s="127" t="s">
        <v>6365</v>
      </c>
      <c r="O2045" s="130" t="s">
        <v>1946</v>
      </c>
      <c r="P2045" s="118">
        <v>796</v>
      </c>
      <c r="Q2045" s="118" t="s">
        <v>57</v>
      </c>
      <c r="R2045" s="119">
        <v>30</v>
      </c>
      <c r="S2045" s="106">
        <v>941.6</v>
      </c>
      <c r="T2045" s="107">
        <f t="shared" si="186"/>
        <v>28248</v>
      </c>
      <c r="U2045" s="107">
        <f t="shared" si="187"/>
        <v>31637.760000000002</v>
      </c>
      <c r="V2045" s="103"/>
      <c r="W2045" s="103">
        <v>2016</v>
      </c>
      <c r="X2045" s="247"/>
      <c r="Y2045" s="23"/>
      <c r="Z2045" s="23"/>
      <c r="AA2045" s="23"/>
      <c r="AB2045" s="23"/>
      <c r="AC2045" s="23"/>
      <c r="AD2045" s="23"/>
      <c r="AE2045" s="23"/>
      <c r="AF2045" s="23"/>
      <c r="AG2045" s="23"/>
      <c r="AH2045" s="23"/>
      <c r="AI2045" s="23"/>
      <c r="AJ2045" s="23"/>
      <c r="AK2045" s="23"/>
      <c r="AL2045" s="23"/>
      <c r="AM2045" s="23"/>
      <c r="AN2045" s="23"/>
      <c r="AO2045" s="23"/>
      <c r="AP2045" s="23"/>
      <c r="AQ2045" s="23"/>
      <c r="AR2045" s="31"/>
      <c r="AS2045" s="31"/>
      <c r="AT2045" s="31"/>
      <c r="AU2045" s="31"/>
      <c r="AV2045" s="31"/>
      <c r="AW2045" s="31"/>
      <c r="AX2045" s="31"/>
      <c r="AY2045" s="31"/>
      <c r="AZ2045" s="31"/>
      <c r="BA2045" s="31"/>
      <c r="BB2045" s="31"/>
      <c r="BC2045" s="31"/>
      <c r="BD2045" s="31"/>
      <c r="BE2045" s="31"/>
      <c r="BF2045" s="31"/>
      <c r="BG2045" s="31"/>
      <c r="BH2045" s="31"/>
      <c r="BI2045" s="31"/>
      <c r="BJ2045" s="31"/>
      <c r="BK2045" s="31"/>
      <c r="BL2045" s="31"/>
      <c r="BM2045" s="31"/>
      <c r="BN2045" s="31"/>
      <c r="BO2045" s="31"/>
      <c r="BP2045" s="31"/>
      <c r="BQ2045" s="31"/>
      <c r="BR2045" s="31"/>
      <c r="BS2045" s="31"/>
      <c r="BT2045" s="31"/>
      <c r="BU2045" s="31"/>
      <c r="BV2045" s="31"/>
      <c r="BW2045" s="31"/>
      <c r="BX2045" s="31"/>
      <c r="BY2045" s="31"/>
      <c r="BZ2045" s="31"/>
      <c r="CA2045" s="31"/>
      <c r="CB2045" s="31"/>
      <c r="CC2045" s="31"/>
      <c r="CD2045" s="31"/>
      <c r="CE2045" s="31"/>
      <c r="CF2045" s="31"/>
      <c r="CG2045" s="31"/>
      <c r="CH2045" s="31"/>
      <c r="CI2045" s="31"/>
      <c r="CJ2045" s="43"/>
      <c r="CK2045" s="43"/>
      <c r="CL2045" s="43"/>
      <c r="CM2045" s="43"/>
      <c r="CN2045" s="41"/>
    </row>
    <row r="2046" spans="1:92" s="25" customFormat="1" ht="50.1" customHeight="1">
      <c r="A2046" s="118" t="s">
        <v>6626</v>
      </c>
      <c r="B2046" s="120" t="s">
        <v>5974</v>
      </c>
      <c r="C2046" s="247" t="s">
        <v>6627</v>
      </c>
      <c r="D2046" s="103" t="s">
        <v>6615</v>
      </c>
      <c r="E2046" s="247" t="s">
        <v>6628</v>
      </c>
      <c r="F2046" s="127" t="s">
        <v>6629</v>
      </c>
      <c r="G2046" s="127" t="s">
        <v>4</v>
      </c>
      <c r="H2046" s="139">
        <v>0</v>
      </c>
      <c r="I2046" s="118">
        <v>590000000</v>
      </c>
      <c r="J2046" s="103" t="s">
        <v>2688</v>
      </c>
      <c r="K2046" s="255" t="s">
        <v>422</v>
      </c>
      <c r="L2046" s="103" t="s">
        <v>2688</v>
      </c>
      <c r="M2046" s="127" t="s">
        <v>144</v>
      </c>
      <c r="N2046" s="127" t="s">
        <v>6630</v>
      </c>
      <c r="O2046" s="130" t="s">
        <v>1946</v>
      </c>
      <c r="P2046" s="118">
        <v>796</v>
      </c>
      <c r="Q2046" s="118" t="s">
        <v>57</v>
      </c>
      <c r="R2046" s="139">
        <v>2</v>
      </c>
      <c r="S2046" s="106">
        <v>114018</v>
      </c>
      <c r="T2046" s="107">
        <f t="shared" si="186"/>
        <v>228036</v>
      </c>
      <c r="U2046" s="107">
        <f t="shared" si="187"/>
        <v>255400.32000000004</v>
      </c>
      <c r="V2046" s="103"/>
      <c r="W2046" s="103">
        <v>2016</v>
      </c>
      <c r="X2046" s="247"/>
      <c r="Y2046" s="23"/>
      <c r="Z2046" s="23"/>
      <c r="AA2046" s="23"/>
      <c r="AB2046" s="23"/>
      <c r="AC2046" s="23"/>
      <c r="AD2046" s="23"/>
      <c r="AE2046" s="23"/>
      <c r="AF2046" s="23"/>
      <c r="AG2046" s="23"/>
      <c r="AH2046" s="23"/>
      <c r="AI2046" s="23"/>
      <c r="AJ2046" s="23"/>
      <c r="AK2046" s="23"/>
      <c r="AL2046" s="23"/>
      <c r="AM2046" s="23"/>
      <c r="AN2046" s="23"/>
      <c r="AO2046" s="23"/>
      <c r="AP2046" s="23"/>
      <c r="AQ2046" s="23"/>
      <c r="AR2046" s="31"/>
      <c r="AS2046" s="31"/>
      <c r="AT2046" s="31"/>
      <c r="AU2046" s="31"/>
      <c r="AV2046" s="31"/>
      <c r="AW2046" s="31"/>
      <c r="AX2046" s="31"/>
      <c r="AY2046" s="31"/>
      <c r="AZ2046" s="31"/>
      <c r="BA2046" s="31"/>
      <c r="BB2046" s="31"/>
      <c r="BC2046" s="31"/>
      <c r="BD2046" s="31"/>
      <c r="BE2046" s="31"/>
      <c r="BF2046" s="31"/>
      <c r="BG2046" s="31"/>
      <c r="BH2046" s="31"/>
      <c r="BI2046" s="31"/>
      <c r="BJ2046" s="31"/>
      <c r="BK2046" s="31"/>
      <c r="BL2046" s="31"/>
      <c r="BM2046" s="31"/>
      <c r="BN2046" s="31"/>
      <c r="BO2046" s="31"/>
      <c r="BP2046" s="31"/>
      <c r="BQ2046" s="31"/>
      <c r="BR2046" s="31"/>
      <c r="BS2046" s="31"/>
      <c r="BT2046" s="31"/>
      <c r="BU2046" s="31"/>
      <c r="BV2046" s="31"/>
      <c r="BW2046" s="31"/>
      <c r="BX2046" s="31"/>
      <c r="BY2046" s="31"/>
      <c r="BZ2046" s="31"/>
      <c r="CA2046" s="31"/>
      <c r="CB2046" s="31"/>
      <c r="CC2046" s="31"/>
      <c r="CD2046" s="31"/>
      <c r="CE2046" s="31"/>
      <c r="CF2046" s="31"/>
      <c r="CG2046" s="31"/>
      <c r="CH2046" s="31"/>
      <c r="CI2046" s="31"/>
      <c r="CJ2046" s="43"/>
      <c r="CK2046" s="43"/>
      <c r="CL2046" s="43"/>
      <c r="CM2046" s="43"/>
      <c r="CN2046" s="41"/>
    </row>
    <row r="2047" spans="1:92" s="25" customFormat="1" ht="50.1" customHeight="1">
      <c r="A2047" s="118" t="s">
        <v>6631</v>
      </c>
      <c r="B2047" s="120" t="s">
        <v>5974</v>
      </c>
      <c r="C2047" s="247" t="s">
        <v>6627</v>
      </c>
      <c r="D2047" s="103" t="s">
        <v>6615</v>
      </c>
      <c r="E2047" s="247" t="s">
        <v>6628</v>
      </c>
      <c r="F2047" s="127" t="s">
        <v>6632</v>
      </c>
      <c r="G2047" s="127" t="s">
        <v>4</v>
      </c>
      <c r="H2047" s="139">
        <v>0</v>
      </c>
      <c r="I2047" s="118">
        <v>590000000</v>
      </c>
      <c r="J2047" s="103" t="s">
        <v>2688</v>
      </c>
      <c r="K2047" s="255" t="s">
        <v>422</v>
      </c>
      <c r="L2047" s="103" t="s">
        <v>2688</v>
      </c>
      <c r="M2047" s="127" t="s">
        <v>144</v>
      </c>
      <c r="N2047" s="127" t="s">
        <v>6630</v>
      </c>
      <c r="O2047" s="130" t="s">
        <v>1946</v>
      </c>
      <c r="P2047" s="118">
        <v>796</v>
      </c>
      <c r="Q2047" s="118" t="s">
        <v>57</v>
      </c>
      <c r="R2047" s="139">
        <v>1</v>
      </c>
      <c r="S2047" s="106">
        <v>115388</v>
      </c>
      <c r="T2047" s="107">
        <f t="shared" si="186"/>
        <v>115388</v>
      </c>
      <c r="U2047" s="107">
        <f t="shared" si="187"/>
        <v>129234.56000000001</v>
      </c>
      <c r="V2047" s="103"/>
      <c r="W2047" s="103">
        <v>2016</v>
      </c>
      <c r="X2047" s="247"/>
      <c r="Y2047" s="23"/>
      <c r="Z2047" s="23"/>
      <c r="AA2047" s="23"/>
      <c r="AB2047" s="23"/>
      <c r="AC2047" s="23"/>
      <c r="AD2047" s="23"/>
      <c r="AE2047" s="23"/>
      <c r="AF2047" s="23"/>
      <c r="AG2047" s="23"/>
      <c r="AH2047" s="23"/>
      <c r="AI2047" s="23"/>
      <c r="AJ2047" s="23"/>
      <c r="AK2047" s="23"/>
      <c r="AL2047" s="23"/>
      <c r="AM2047" s="23"/>
      <c r="AN2047" s="23"/>
      <c r="AO2047" s="23"/>
      <c r="AP2047" s="23"/>
      <c r="AQ2047" s="23"/>
      <c r="AR2047" s="31"/>
      <c r="AS2047" s="31"/>
      <c r="AT2047" s="31"/>
      <c r="AU2047" s="31"/>
      <c r="AV2047" s="31"/>
      <c r="AW2047" s="31"/>
      <c r="AX2047" s="31"/>
      <c r="AY2047" s="31"/>
      <c r="AZ2047" s="31"/>
      <c r="BA2047" s="31"/>
      <c r="BB2047" s="31"/>
      <c r="BC2047" s="31"/>
      <c r="BD2047" s="31"/>
      <c r="BE2047" s="31"/>
      <c r="BF2047" s="31"/>
      <c r="BG2047" s="31"/>
      <c r="BH2047" s="31"/>
      <c r="BI2047" s="31"/>
      <c r="BJ2047" s="31"/>
      <c r="BK2047" s="31"/>
      <c r="BL2047" s="31"/>
      <c r="BM2047" s="31"/>
      <c r="BN2047" s="31"/>
      <c r="BO2047" s="31"/>
      <c r="BP2047" s="31"/>
      <c r="BQ2047" s="31"/>
      <c r="BR2047" s="31"/>
      <c r="BS2047" s="31"/>
      <c r="BT2047" s="31"/>
      <c r="BU2047" s="31"/>
      <c r="BV2047" s="31"/>
      <c r="BW2047" s="31"/>
      <c r="BX2047" s="31"/>
      <c r="BY2047" s="31"/>
      <c r="BZ2047" s="31"/>
      <c r="CA2047" s="31"/>
      <c r="CB2047" s="31"/>
      <c r="CC2047" s="31"/>
      <c r="CD2047" s="31"/>
      <c r="CE2047" s="31"/>
      <c r="CF2047" s="31"/>
      <c r="CG2047" s="31"/>
      <c r="CH2047" s="31"/>
      <c r="CI2047" s="31"/>
      <c r="CJ2047" s="43"/>
      <c r="CK2047" s="43"/>
      <c r="CL2047" s="43"/>
      <c r="CM2047" s="43"/>
      <c r="CN2047" s="41"/>
    </row>
    <row r="2048" spans="1:92" s="25" customFormat="1" ht="50.1" customHeight="1">
      <c r="A2048" s="118" t="s">
        <v>6633</v>
      </c>
      <c r="B2048" s="120" t="s">
        <v>5974</v>
      </c>
      <c r="C2048" s="247" t="s">
        <v>6627</v>
      </c>
      <c r="D2048" s="103" t="s">
        <v>6615</v>
      </c>
      <c r="E2048" s="247" t="s">
        <v>6628</v>
      </c>
      <c r="F2048" s="127" t="s">
        <v>6634</v>
      </c>
      <c r="G2048" s="127" t="s">
        <v>4</v>
      </c>
      <c r="H2048" s="139">
        <v>0</v>
      </c>
      <c r="I2048" s="118">
        <v>590000000</v>
      </c>
      <c r="J2048" s="103" t="s">
        <v>2688</v>
      </c>
      <c r="K2048" s="255" t="s">
        <v>422</v>
      </c>
      <c r="L2048" s="103" t="s">
        <v>2688</v>
      </c>
      <c r="M2048" s="127" t="s">
        <v>144</v>
      </c>
      <c r="N2048" s="127" t="s">
        <v>6630</v>
      </c>
      <c r="O2048" s="130" t="s">
        <v>1946</v>
      </c>
      <c r="P2048" s="118">
        <v>796</v>
      </c>
      <c r="Q2048" s="118" t="s">
        <v>57</v>
      </c>
      <c r="R2048" s="139">
        <v>1</v>
      </c>
      <c r="S2048" s="106">
        <v>142635</v>
      </c>
      <c r="T2048" s="107">
        <f t="shared" si="186"/>
        <v>142635</v>
      </c>
      <c r="U2048" s="107">
        <f t="shared" si="187"/>
        <v>159751.20000000001</v>
      </c>
      <c r="V2048" s="103"/>
      <c r="W2048" s="103">
        <v>2016</v>
      </c>
      <c r="X2048" s="247"/>
      <c r="Y2048" s="23"/>
      <c r="Z2048" s="23"/>
      <c r="AA2048" s="23"/>
      <c r="AB2048" s="23"/>
      <c r="AC2048" s="23"/>
      <c r="AD2048" s="23"/>
      <c r="AE2048" s="23"/>
      <c r="AF2048" s="23"/>
      <c r="AG2048" s="23"/>
      <c r="AH2048" s="23"/>
      <c r="AI2048" s="23"/>
      <c r="AJ2048" s="23"/>
      <c r="AK2048" s="23"/>
      <c r="AL2048" s="23"/>
      <c r="AM2048" s="23"/>
      <c r="AN2048" s="23"/>
      <c r="AO2048" s="23"/>
      <c r="AP2048" s="23"/>
      <c r="AQ2048" s="23"/>
      <c r="AR2048" s="31"/>
      <c r="AS2048" s="31"/>
      <c r="AT2048" s="31"/>
      <c r="AU2048" s="31"/>
      <c r="AV2048" s="31"/>
      <c r="AW2048" s="31"/>
      <c r="AX2048" s="31"/>
      <c r="AY2048" s="31"/>
      <c r="AZ2048" s="31"/>
      <c r="BA2048" s="31"/>
      <c r="BB2048" s="31"/>
      <c r="BC2048" s="31"/>
      <c r="BD2048" s="31"/>
      <c r="BE2048" s="31"/>
      <c r="BF2048" s="31"/>
      <c r="BG2048" s="31"/>
      <c r="BH2048" s="31"/>
      <c r="BI2048" s="31"/>
      <c r="BJ2048" s="31"/>
      <c r="BK2048" s="31"/>
      <c r="BL2048" s="31"/>
      <c r="BM2048" s="31"/>
      <c r="BN2048" s="31"/>
      <c r="BO2048" s="31"/>
      <c r="BP2048" s="31"/>
      <c r="BQ2048" s="31"/>
      <c r="BR2048" s="31"/>
      <c r="BS2048" s="31"/>
      <c r="BT2048" s="31"/>
      <c r="BU2048" s="31"/>
      <c r="BV2048" s="31"/>
      <c r="BW2048" s="31"/>
      <c r="BX2048" s="31"/>
      <c r="BY2048" s="31"/>
      <c r="BZ2048" s="31"/>
      <c r="CA2048" s="31"/>
      <c r="CB2048" s="31"/>
      <c r="CC2048" s="31"/>
      <c r="CD2048" s="31"/>
      <c r="CE2048" s="31"/>
      <c r="CF2048" s="31"/>
      <c r="CG2048" s="31"/>
      <c r="CH2048" s="31"/>
      <c r="CI2048" s="31"/>
      <c r="CJ2048" s="43"/>
      <c r="CK2048" s="43"/>
      <c r="CL2048" s="43"/>
      <c r="CM2048" s="43"/>
      <c r="CN2048" s="41"/>
    </row>
    <row r="2049" spans="1:92" s="25" customFormat="1" ht="50.1" customHeight="1">
      <c r="A2049" s="118" t="s">
        <v>6635</v>
      </c>
      <c r="B2049" s="120" t="s">
        <v>5974</v>
      </c>
      <c r="C2049" s="143" t="s">
        <v>6636</v>
      </c>
      <c r="D2049" s="103" t="s">
        <v>6637</v>
      </c>
      <c r="E2049" s="143" t="s">
        <v>6638</v>
      </c>
      <c r="F2049" s="103"/>
      <c r="G2049" s="103" t="s">
        <v>4</v>
      </c>
      <c r="H2049" s="139">
        <v>0</v>
      </c>
      <c r="I2049" s="118">
        <v>590000000</v>
      </c>
      <c r="J2049" s="127" t="s">
        <v>5</v>
      </c>
      <c r="K2049" s="255" t="s">
        <v>6639</v>
      </c>
      <c r="L2049" s="103" t="s">
        <v>6640</v>
      </c>
      <c r="M2049" s="103" t="s">
        <v>54</v>
      </c>
      <c r="N2049" s="103" t="s">
        <v>6641</v>
      </c>
      <c r="O2049" s="103" t="s">
        <v>1946</v>
      </c>
      <c r="P2049" s="110" t="s">
        <v>1004</v>
      </c>
      <c r="Q2049" s="103" t="s">
        <v>1005</v>
      </c>
      <c r="R2049" s="103">
        <v>90</v>
      </c>
      <c r="S2049" s="106">
        <v>470</v>
      </c>
      <c r="T2049" s="107">
        <f t="shared" si="186"/>
        <v>42300</v>
      </c>
      <c r="U2049" s="107">
        <f t="shared" si="187"/>
        <v>47376.000000000007</v>
      </c>
      <c r="V2049" s="57"/>
      <c r="W2049" s="103">
        <v>2016</v>
      </c>
      <c r="X2049" s="103"/>
      <c r="Y2049" s="23"/>
      <c r="Z2049" s="23"/>
      <c r="AA2049" s="23"/>
      <c r="AB2049" s="23"/>
      <c r="AC2049" s="23"/>
      <c r="AD2049" s="23"/>
      <c r="AE2049" s="23"/>
      <c r="AF2049" s="23"/>
      <c r="AG2049" s="23"/>
      <c r="AH2049" s="23"/>
      <c r="AI2049" s="23"/>
      <c r="AJ2049" s="23"/>
      <c r="AK2049" s="23"/>
      <c r="AL2049" s="23"/>
      <c r="AM2049" s="23"/>
      <c r="AN2049" s="23"/>
      <c r="AO2049" s="23"/>
      <c r="AP2049" s="23"/>
      <c r="AQ2049" s="23"/>
      <c r="AR2049" s="31"/>
      <c r="AS2049" s="31"/>
      <c r="AT2049" s="31"/>
      <c r="AU2049" s="31"/>
      <c r="AV2049" s="31"/>
      <c r="AW2049" s="31"/>
      <c r="AX2049" s="31"/>
      <c r="AY2049" s="31"/>
      <c r="AZ2049" s="31"/>
      <c r="BA2049" s="31"/>
      <c r="BB2049" s="31"/>
      <c r="BC2049" s="31"/>
      <c r="BD2049" s="31"/>
      <c r="BE2049" s="31"/>
      <c r="BF2049" s="31"/>
      <c r="BG2049" s="31"/>
      <c r="BH2049" s="31"/>
      <c r="BI2049" s="31"/>
      <c r="BJ2049" s="31"/>
      <c r="BK2049" s="31"/>
      <c r="BL2049" s="31"/>
      <c r="BM2049" s="31"/>
      <c r="BN2049" s="31"/>
      <c r="BO2049" s="31"/>
      <c r="BP2049" s="31"/>
      <c r="BQ2049" s="31"/>
      <c r="BR2049" s="31"/>
      <c r="BS2049" s="31"/>
      <c r="BT2049" s="31"/>
      <c r="BU2049" s="31"/>
      <c r="BV2049" s="31"/>
      <c r="BW2049" s="31"/>
      <c r="BX2049" s="31"/>
      <c r="BY2049" s="31"/>
      <c r="BZ2049" s="31"/>
      <c r="CA2049" s="31"/>
      <c r="CB2049" s="31"/>
      <c r="CC2049" s="31"/>
      <c r="CD2049" s="31"/>
      <c r="CE2049" s="31"/>
      <c r="CF2049" s="31"/>
      <c r="CG2049" s="31"/>
      <c r="CH2049" s="31"/>
      <c r="CI2049" s="31"/>
      <c r="CJ2049" s="31"/>
      <c r="CK2049" s="31"/>
      <c r="CL2049" s="31"/>
      <c r="CM2049" s="31"/>
      <c r="CN2049" s="41"/>
    </row>
    <row r="2050" spans="1:92" s="25" customFormat="1" ht="50.1" customHeight="1">
      <c r="A2050" s="118" t="s">
        <v>6642</v>
      </c>
      <c r="B2050" s="120" t="s">
        <v>5974</v>
      </c>
      <c r="C2050" s="143" t="s">
        <v>6643</v>
      </c>
      <c r="D2050" s="103" t="s">
        <v>6637</v>
      </c>
      <c r="E2050" s="143" t="s">
        <v>6644</v>
      </c>
      <c r="F2050" s="103"/>
      <c r="G2050" s="103" t="s">
        <v>4</v>
      </c>
      <c r="H2050" s="139">
        <v>0</v>
      </c>
      <c r="I2050" s="118">
        <v>590000000</v>
      </c>
      <c r="J2050" s="127" t="s">
        <v>5</v>
      </c>
      <c r="K2050" s="255" t="s">
        <v>6639</v>
      </c>
      <c r="L2050" s="103" t="s">
        <v>6640</v>
      </c>
      <c r="M2050" s="103" t="s">
        <v>54</v>
      </c>
      <c r="N2050" s="103" t="s">
        <v>6641</v>
      </c>
      <c r="O2050" s="103" t="s">
        <v>1946</v>
      </c>
      <c r="P2050" s="110" t="s">
        <v>1004</v>
      </c>
      <c r="Q2050" s="103" t="s">
        <v>1005</v>
      </c>
      <c r="R2050" s="103">
        <v>90</v>
      </c>
      <c r="S2050" s="106">
        <v>775</v>
      </c>
      <c r="T2050" s="107">
        <f t="shared" si="186"/>
        <v>69750</v>
      </c>
      <c r="U2050" s="107">
        <f t="shared" si="187"/>
        <v>78120.000000000015</v>
      </c>
      <c r="V2050" s="57"/>
      <c r="W2050" s="103">
        <v>2016</v>
      </c>
      <c r="X2050" s="103"/>
      <c r="Y2050" s="23"/>
      <c r="Z2050" s="23"/>
      <c r="AA2050" s="23"/>
      <c r="AB2050" s="23"/>
      <c r="AC2050" s="23"/>
      <c r="AD2050" s="23"/>
      <c r="AE2050" s="23"/>
      <c r="AF2050" s="23"/>
      <c r="AG2050" s="23"/>
      <c r="AH2050" s="23"/>
      <c r="AI2050" s="23"/>
      <c r="AJ2050" s="23"/>
      <c r="AK2050" s="23"/>
      <c r="AL2050" s="23"/>
      <c r="AM2050" s="23"/>
      <c r="AN2050" s="23"/>
      <c r="AO2050" s="23"/>
      <c r="AP2050" s="23"/>
      <c r="AQ2050" s="23"/>
      <c r="AR2050" s="31"/>
      <c r="AS2050" s="31"/>
      <c r="AT2050" s="31"/>
      <c r="AU2050" s="31"/>
      <c r="AV2050" s="31"/>
      <c r="AW2050" s="31"/>
      <c r="AX2050" s="31"/>
      <c r="AY2050" s="31"/>
      <c r="AZ2050" s="31"/>
      <c r="BA2050" s="31"/>
      <c r="BB2050" s="31"/>
      <c r="BC2050" s="31"/>
      <c r="BD2050" s="31"/>
      <c r="BE2050" s="31"/>
      <c r="BF2050" s="31"/>
      <c r="BG2050" s="31"/>
      <c r="BH2050" s="31"/>
      <c r="BI2050" s="31"/>
      <c r="BJ2050" s="31"/>
      <c r="BK2050" s="31"/>
      <c r="BL2050" s="31"/>
      <c r="BM2050" s="31"/>
      <c r="BN2050" s="31"/>
      <c r="BO2050" s="31"/>
      <c r="BP2050" s="31"/>
      <c r="BQ2050" s="31"/>
      <c r="BR2050" s="31"/>
      <c r="BS2050" s="31"/>
      <c r="BT2050" s="31"/>
      <c r="BU2050" s="31"/>
      <c r="BV2050" s="31"/>
      <c r="BW2050" s="31"/>
      <c r="BX2050" s="31"/>
      <c r="BY2050" s="31"/>
      <c r="BZ2050" s="31"/>
      <c r="CA2050" s="31"/>
      <c r="CB2050" s="31"/>
      <c r="CC2050" s="31"/>
      <c r="CD2050" s="31"/>
      <c r="CE2050" s="31"/>
      <c r="CF2050" s="31"/>
      <c r="CG2050" s="31"/>
      <c r="CH2050" s="31"/>
      <c r="CI2050" s="31"/>
      <c r="CJ2050" s="31"/>
      <c r="CK2050" s="31"/>
      <c r="CL2050" s="31"/>
      <c r="CM2050" s="31"/>
      <c r="CN2050" s="41"/>
    </row>
    <row r="2051" spans="1:92" s="25" customFormat="1" ht="50.1" customHeight="1">
      <c r="A2051" s="118" t="s">
        <v>6645</v>
      </c>
      <c r="B2051" s="120" t="s">
        <v>5974</v>
      </c>
      <c r="C2051" s="143" t="s">
        <v>6646</v>
      </c>
      <c r="D2051" s="127" t="s">
        <v>6647</v>
      </c>
      <c r="E2051" s="398" t="s">
        <v>6648</v>
      </c>
      <c r="F2051" s="103" t="s">
        <v>6649</v>
      </c>
      <c r="G2051" s="127" t="s">
        <v>4</v>
      </c>
      <c r="H2051" s="128">
        <v>0</v>
      </c>
      <c r="I2051" s="118">
        <v>590000000</v>
      </c>
      <c r="J2051" s="127" t="s">
        <v>5</v>
      </c>
      <c r="K2051" s="127" t="s">
        <v>6111</v>
      </c>
      <c r="L2051" s="103" t="s">
        <v>2688</v>
      </c>
      <c r="M2051" s="127" t="s">
        <v>144</v>
      </c>
      <c r="N2051" s="103" t="s">
        <v>3373</v>
      </c>
      <c r="O2051" s="130" t="s">
        <v>1946</v>
      </c>
      <c r="P2051" s="118">
        <v>796</v>
      </c>
      <c r="Q2051" s="118" t="s">
        <v>57</v>
      </c>
      <c r="R2051" s="128">
        <v>20</v>
      </c>
      <c r="S2051" s="382">
        <v>2363</v>
      </c>
      <c r="T2051" s="107">
        <f t="shared" si="186"/>
        <v>47260</v>
      </c>
      <c r="U2051" s="107">
        <f t="shared" si="187"/>
        <v>52931.200000000004</v>
      </c>
      <c r="V2051" s="127"/>
      <c r="W2051" s="103">
        <v>2016</v>
      </c>
      <c r="X2051" s="103"/>
      <c r="Y2051" s="23"/>
      <c r="Z2051" s="23"/>
      <c r="AA2051" s="23"/>
      <c r="AB2051" s="23"/>
      <c r="AC2051" s="23"/>
      <c r="AD2051" s="23"/>
      <c r="AE2051" s="23"/>
      <c r="AF2051" s="23"/>
      <c r="AG2051" s="23"/>
      <c r="AH2051" s="23"/>
      <c r="AI2051" s="23"/>
      <c r="AJ2051" s="23"/>
      <c r="AK2051" s="23"/>
      <c r="AL2051" s="23"/>
      <c r="AM2051" s="23"/>
      <c r="AN2051" s="23"/>
      <c r="AO2051" s="23"/>
      <c r="AP2051" s="23"/>
      <c r="AQ2051" s="23"/>
      <c r="AR2051" s="24"/>
      <c r="AS2051" s="24"/>
      <c r="AT2051" s="24"/>
      <c r="AU2051" s="24"/>
      <c r="AV2051" s="24"/>
      <c r="AW2051" s="24"/>
      <c r="AX2051" s="24"/>
      <c r="AY2051" s="24"/>
      <c r="AZ2051" s="24"/>
      <c r="BA2051" s="24"/>
      <c r="BB2051" s="24"/>
      <c r="BC2051" s="24"/>
      <c r="BD2051" s="24"/>
      <c r="BE2051" s="24"/>
      <c r="BF2051" s="24"/>
      <c r="BG2051" s="24"/>
      <c r="BH2051" s="24"/>
      <c r="BI2051" s="24"/>
      <c r="BJ2051" s="24"/>
      <c r="BK2051" s="24"/>
      <c r="BL2051" s="24"/>
      <c r="BM2051" s="24"/>
      <c r="BN2051" s="24"/>
      <c r="BO2051" s="24"/>
      <c r="BP2051" s="24"/>
      <c r="BQ2051" s="24"/>
      <c r="BR2051" s="24"/>
      <c r="BS2051" s="24"/>
      <c r="BT2051" s="24"/>
      <c r="BU2051" s="24"/>
      <c r="BV2051" s="24"/>
      <c r="BW2051" s="24"/>
      <c r="BX2051" s="24"/>
      <c r="BY2051" s="24"/>
      <c r="BZ2051" s="24"/>
      <c r="CA2051" s="24"/>
      <c r="CB2051" s="24"/>
      <c r="CC2051" s="24"/>
      <c r="CD2051" s="24"/>
      <c r="CE2051" s="24"/>
      <c r="CF2051" s="24"/>
      <c r="CG2051" s="24"/>
      <c r="CH2051" s="24"/>
      <c r="CI2051" s="24"/>
      <c r="CJ2051" s="24"/>
      <c r="CK2051" s="24"/>
      <c r="CL2051" s="24"/>
      <c r="CM2051" s="24"/>
      <c r="CN2051" s="41"/>
    </row>
    <row r="2052" spans="1:92" s="25" customFormat="1" ht="50.1" customHeight="1">
      <c r="A2052" s="118" t="s">
        <v>6650</v>
      </c>
      <c r="B2052" s="120" t="s">
        <v>5974</v>
      </c>
      <c r="C2052" s="247" t="s">
        <v>6651</v>
      </c>
      <c r="D2052" s="127" t="s">
        <v>6647</v>
      </c>
      <c r="E2052" s="293" t="s">
        <v>6652</v>
      </c>
      <c r="F2052" s="103" t="s">
        <v>6653</v>
      </c>
      <c r="G2052" s="127" t="s">
        <v>4</v>
      </c>
      <c r="H2052" s="128">
        <v>0</v>
      </c>
      <c r="I2052" s="118">
        <v>590000000</v>
      </c>
      <c r="J2052" s="127" t="s">
        <v>6654</v>
      </c>
      <c r="K2052" s="127" t="s">
        <v>6111</v>
      </c>
      <c r="L2052" s="103" t="s">
        <v>2688</v>
      </c>
      <c r="M2052" s="127" t="s">
        <v>144</v>
      </c>
      <c r="N2052" s="103" t="s">
        <v>3373</v>
      </c>
      <c r="O2052" s="130" t="s">
        <v>1946</v>
      </c>
      <c r="P2052" s="118">
        <v>796</v>
      </c>
      <c r="Q2052" s="118" t="s">
        <v>57</v>
      </c>
      <c r="R2052" s="128">
        <v>20</v>
      </c>
      <c r="S2052" s="382">
        <v>2500</v>
      </c>
      <c r="T2052" s="107">
        <f t="shared" si="186"/>
        <v>50000</v>
      </c>
      <c r="U2052" s="107">
        <f t="shared" si="187"/>
        <v>56000.000000000007</v>
      </c>
      <c r="V2052" s="127"/>
      <c r="W2052" s="103">
        <v>2016</v>
      </c>
      <c r="X2052" s="103"/>
      <c r="Y2052" s="23"/>
      <c r="Z2052" s="23"/>
      <c r="AA2052" s="23"/>
      <c r="AB2052" s="23"/>
      <c r="AC2052" s="23"/>
      <c r="AD2052" s="23"/>
      <c r="AE2052" s="23"/>
      <c r="AF2052" s="23"/>
      <c r="AG2052" s="23"/>
      <c r="AH2052" s="23"/>
      <c r="AI2052" s="23"/>
      <c r="AJ2052" s="23"/>
      <c r="AK2052" s="23"/>
      <c r="AL2052" s="23"/>
      <c r="AM2052" s="23"/>
      <c r="AN2052" s="23"/>
      <c r="AO2052" s="23"/>
      <c r="AP2052" s="23"/>
      <c r="AQ2052" s="23"/>
      <c r="AR2052" s="24"/>
      <c r="AS2052" s="24"/>
      <c r="AT2052" s="24"/>
      <c r="AU2052" s="24"/>
      <c r="AV2052" s="24"/>
      <c r="AW2052" s="24"/>
      <c r="AX2052" s="24"/>
      <c r="AY2052" s="24"/>
      <c r="AZ2052" s="24"/>
      <c r="BA2052" s="24"/>
      <c r="BB2052" s="24"/>
      <c r="BC2052" s="24"/>
      <c r="BD2052" s="24"/>
      <c r="BE2052" s="24"/>
      <c r="BF2052" s="24"/>
      <c r="BG2052" s="24"/>
      <c r="BH2052" s="24"/>
      <c r="BI2052" s="24"/>
      <c r="BJ2052" s="24"/>
      <c r="BK2052" s="24"/>
      <c r="BL2052" s="24"/>
      <c r="BM2052" s="24"/>
      <c r="BN2052" s="24"/>
      <c r="BO2052" s="24"/>
      <c r="BP2052" s="24"/>
      <c r="BQ2052" s="24"/>
      <c r="BR2052" s="24"/>
      <c r="BS2052" s="24"/>
      <c r="BT2052" s="24"/>
      <c r="BU2052" s="24"/>
      <c r="BV2052" s="24"/>
      <c r="BW2052" s="24"/>
      <c r="BX2052" s="24"/>
      <c r="BY2052" s="24"/>
      <c r="BZ2052" s="24"/>
      <c r="CA2052" s="24"/>
      <c r="CB2052" s="24"/>
      <c r="CC2052" s="24"/>
      <c r="CD2052" s="24"/>
      <c r="CE2052" s="24"/>
      <c r="CF2052" s="24"/>
      <c r="CG2052" s="24"/>
      <c r="CH2052" s="24"/>
      <c r="CI2052" s="24"/>
      <c r="CJ2052" s="24"/>
      <c r="CK2052" s="24"/>
      <c r="CL2052" s="24"/>
      <c r="CM2052" s="24"/>
      <c r="CN2052" s="41"/>
    </row>
    <row r="2053" spans="1:92" s="25" customFormat="1" ht="50.1" customHeight="1">
      <c r="A2053" s="118" t="s">
        <v>6655</v>
      </c>
      <c r="B2053" s="120" t="s">
        <v>5974</v>
      </c>
      <c r="C2053" s="247" t="s">
        <v>6651</v>
      </c>
      <c r="D2053" s="127" t="s">
        <v>6647</v>
      </c>
      <c r="E2053" s="293" t="s">
        <v>6652</v>
      </c>
      <c r="F2053" s="103" t="s">
        <v>6656</v>
      </c>
      <c r="G2053" s="127" t="s">
        <v>4</v>
      </c>
      <c r="H2053" s="128">
        <v>0</v>
      </c>
      <c r="I2053" s="118">
        <v>590000000</v>
      </c>
      <c r="J2053" s="127" t="s">
        <v>6250</v>
      </c>
      <c r="K2053" s="127" t="s">
        <v>6111</v>
      </c>
      <c r="L2053" s="103" t="s">
        <v>2688</v>
      </c>
      <c r="M2053" s="127" t="s">
        <v>144</v>
      </c>
      <c r="N2053" s="103" t="s">
        <v>3373</v>
      </c>
      <c r="O2053" s="130" t="s">
        <v>1946</v>
      </c>
      <c r="P2053" s="118">
        <v>796</v>
      </c>
      <c r="Q2053" s="118" t="s">
        <v>57</v>
      </c>
      <c r="R2053" s="128">
        <v>20</v>
      </c>
      <c r="S2053" s="382">
        <v>2750</v>
      </c>
      <c r="T2053" s="107">
        <f t="shared" si="186"/>
        <v>55000</v>
      </c>
      <c r="U2053" s="107">
        <f t="shared" si="187"/>
        <v>61600.000000000007</v>
      </c>
      <c r="V2053" s="127"/>
      <c r="W2053" s="103">
        <v>2016</v>
      </c>
      <c r="X2053" s="103"/>
      <c r="Y2053" s="23"/>
      <c r="Z2053" s="23"/>
      <c r="AA2053" s="23"/>
      <c r="AB2053" s="23"/>
      <c r="AC2053" s="23"/>
      <c r="AD2053" s="23"/>
      <c r="AE2053" s="23"/>
      <c r="AF2053" s="23"/>
      <c r="AG2053" s="23"/>
      <c r="AH2053" s="23"/>
      <c r="AI2053" s="23"/>
      <c r="AJ2053" s="23"/>
      <c r="AK2053" s="23"/>
      <c r="AL2053" s="23"/>
      <c r="AM2053" s="23"/>
      <c r="AN2053" s="23"/>
      <c r="AO2053" s="23"/>
      <c r="AP2053" s="23"/>
      <c r="AQ2053" s="23"/>
      <c r="AR2053" s="24"/>
      <c r="AS2053" s="24"/>
      <c r="AT2053" s="24"/>
      <c r="AU2053" s="24"/>
      <c r="AV2053" s="24"/>
      <c r="AW2053" s="24"/>
      <c r="AX2053" s="24"/>
      <c r="AY2053" s="24"/>
      <c r="AZ2053" s="24"/>
      <c r="BA2053" s="24"/>
      <c r="BB2053" s="24"/>
      <c r="BC2053" s="24"/>
      <c r="BD2053" s="24"/>
      <c r="BE2053" s="24"/>
      <c r="BF2053" s="24"/>
      <c r="BG2053" s="24"/>
      <c r="BH2053" s="24"/>
      <c r="BI2053" s="24"/>
      <c r="BJ2053" s="24"/>
      <c r="BK2053" s="24"/>
      <c r="BL2053" s="24"/>
      <c r="BM2053" s="24"/>
      <c r="BN2053" s="24"/>
      <c r="BO2053" s="24"/>
      <c r="BP2053" s="24"/>
      <c r="BQ2053" s="24"/>
      <c r="BR2053" s="24"/>
      <c r="BS2053" s="24"/>
      <c r="BT2053" s="24"/>
      <c r="BU2053" s="24"/>
      <c r="BV2053" s="24"/>
      <c r="BW2053" s="24"/>
      <c r="BX2053" s="24"/>
      <c r="BY2053" s="24"/>
      <c r="BZ2053" s="24"/>
      <c r="CA2053" s="24"/>
      <c r="CB2053" s="24"/>
      <c r="CC2053" s="24"/>
      <c r="CD2053" s="24"/>
      <c r="CE2053" s="24"/>
      <c r="CF2053" s="24"/>
      <c r="CG2053" s="24"/>
      <c r="CH2053" s="24"/>
      <c r="CI2053" s="24"/>
      <c r="CJ2053" s="24"/>
      <c r="CK2053" s="24"/>
      <c r="CL2053" s="24"/>
      <c r="CM2053" s="24"/>
      <c r="CN2053" s="41"/>
    </row>
    <row r="2054" spans="1:92" s="25" customFormat="1" ht="50.1" customHeight="1">
      <c r="A2054" s="118" t="s">
        <v>6657</v>
      </c>
      <c r="B2054" s="120" t="s">
        <v>5974</v>
      </c>
      <c r="C2054" s="247" t="s">
        <v>6658</v>
      </c>
      <c r="D2054" s="57" t="s">
        <v>2124</v>
      </c>
      <c r="E2054" s="143" t="s">
        <v>6659</v>
      </c>
      <c r="F2054" s="103"/>
      <c r="G2054" s="127" t="s">
        <v>4</v>
      </c>
      <c r="H2054" s="128">
        <v>0</v>
      </c>
      <c r="I2054" s="118">
        <v>590000000</v>
      </c>
      <c r="J2054" s="127" t="s">
        <v>6250</v>
      </c>
      <c r="K2054" s="127" t="s">
        <v>422</v>
      </c>
      <c r="L2054" s="103" t="s">
        <v>2688</v>
      </c>
      <c r="M2054" s="110" t="s">
        <v>54</v>
      </c>
      <c r="N2054" s="103" t="s">
        <v>2570</v>
      </c>
      <c r="O2054" s="130" t="s">
        <v>1946</v>
      </c>
      <c r="P2054" s="118">
        <v>796</v>
      </c>
      <c r="Q2054" s="118" t="s">
        <v>57</v>
      </c>
      <c r="R2054" s="128">
        <v>20</v>
      </c>
      <c r="S2054" s="198">
        <v>2500</v>
      </c>
      <c r="T2054" s="107">
        <f t="shared" si="186"/>
        <v>50000</v>
      </c>
      <c r="U2054" s="107">
        <f t="shared" si="187"/>
        <v>56000.000000000007</v>
      </c>
      <c r="V2054" s="127"/>
      <c r="W2054" s="103">
        <v>2016</v>
      </c>
      <c r="X2054" s="103"/>
      <c r="Y2054" s="23"/>
      <c r="Z2054" s="23"/>
      <c r="AA2054" s="23"/>
      <c r="AB2054" s="23"/>
      <c r="AC2054" s="23"/>
      <c r="AD2054" s="23"/>
      <c r="AE2054" s="23"/>
      <c r="AF2054" s="23"/>
      <c r="AG2054" s="23"/>
      <c r="AH2054" s="23"/>
      <c r="AI2054" s="23"/>
      <c r="AJ2054" s="23"/>
      <c r="AK2054" s="23"/>
      <c r="AL2054" s="23"/>
      <c r="AM2054" s="23"/>
      <c r="AN2054" s="23"/>
      <c r="AO2054" s="23"/>
      <c r="AP2054" s="23"/>
      <c r="AQ2054" s="23"/>
      <c r="AR2054" s="24"/>
      <c r="AS2054" s="24"/>
      <c r="AT2054" s="24"/>
      <c r="AU2054" s="24"/>
      <c r="AV2054" s="24"/>
      <c r="AW2054" s="24"/>
      <c r="AX2054" s="24"/>
      <c r="AY2054" s="24"/>
      <c r="AZ2054" s="24"/>
      <c r="BA2054" s="24"/>
      <c r="BB2054" s="24"/>
      <c r="BC2054" s="24"/>
      <c r="BD2054" s="24"/>
      <c r="BE2054" s="24"/>
      <c r="BF2054" s="24"/>
      <c r="BG2054" s="24"/>
      <c r="BH2054" s="24"/>
      <c r="BI2054" s="24"/>
      <c r="BJ2054" s="24"/>
      <c r="BK2054" s="24"/>
      <c r="BL2054" s="24"/>
      <c r="BM2054" s="24"/>
      <c r="BN2054" s="24"/>
      <c r="BO2054" s="24"/>
      <c r="BP2054" s="24"/>
      <c r="BQ2054" s="24"/>
      <c r="BR2054" s="24"/>
      <c r="BS2054" s="24"/>
      <c r="BT2054" s="24"/>
      <c r="BU2054" s="24"/>
      <c r="BV2054" s="24"/>
      <c r="BW2054" s="24"/>
      <c r="BX2054" s="24"/>
      <c r="BY2054" s="24"/>
      <c r="BZ2054" s="24"/>
      <c r="CA2054" s="24"/>
      <c r="CB2054" s="24"/>
      <c r="CC2054" s="24"/>
      <c r="CD2054" s="24"/>
      <c r="CE2054" s="24"/>
      <c r="CF2054" s="24"/>
      <c r="CG2054" s="24"/>
      <c r="CH2054" s="24"/>
      <c r="CI2054" s="24"/>
      <c r="CJ2054" s="24"/>
      <c r="CK2054" s="24"/>
      <c r="CL2054" s="24"/>
      <c r="CM2054" s="24"/>
      <c r="CN2054" s="41"/>
    </row>
    <row r="2055" spans="1:92" s="44" customFormat="1" ht="50.1" customHeight="1">
      <c r="A2055" s="118" t="s">
        <v>6661</v>
      </c>
      <c r="B2055" s="103" t="s">
        <v>5974</v>
      </c>
      <c r="C2055" s="247" t="s">
        <v>2438</v>
      </c>
      <c r="D2055" s="158" t="s">
        <v>2439</v>
      </c>
      <c r="E2055" s="403" t="s">
        <v>2440</v>
      </c>
      <c r="F2055" s="123" t="s">
        <v>6662</v>
      </c>
      <c r="G2055" s="103" t="s">
        <v>62</v>
      </c>
      <c r="H2055" s="139">
        <v>70</v>
      </c>
      <c r="I2055" s="111">
        <v>590000000</v>
      </c>
      <c r="J2055" s="386" t="s">
        <v>5</v>
      </c>
      <c r="K2055" s="123" t="s">
        <v>422</v>
      </c>
      <c r="L2055" s="112" t="s">
        <v>5</v>
      </c>
      <c r="M2055" s="404" t="s">
        <v>54</v>
      </c>
      <c r="N2055" s="103" t="s">
        <v>6663</v>
      </c>
      <c r="O2055" s="405" t="s">
        <v>6664</v>
      </c>
      <c r="P2055" s="123">
        <v>5108</v>
      </c>
      <c r="Q2055" s="123" t="s">
        <v>2366</v>
      </c>
      <c r="R2055" s="118">
        <v>1400</v>
      </c>
      <c r="S2055" s="118">
        <v>1072</v>
      </c>
      <c r="T2055" s="107">
        <f t="shared" ref="T2055:T2056" si="188">R2055*S2055</f>
        <v>1500800</v>
      </c>
      <c r="U2055" s="107">
        <f t="shared" ref="U2055:U2057" si="189">T2055*1.12</f>
        <v>1680896.0000000002</v>
      </c>
      <c r="V2055" s="123" t="s">
        <v>777</v>
      </c>
      <c r="W2055" s="103">
        <v>2016</v>
      </c>
      <c r="X2055" s="123"/>
    </row>
    <row r="2056" spans="1:92" s="46" customFormat="1" ht="50.1" customHeight="1">
      <c r="A2056" s="118" t="s">
        <v>6669</v>
      </c>
      <c r="B2056" s="120" t="s">
        <v>5974</v>
      </c>
      <c r="C2056" s="143" t="s">
        <v>6670</v>
      </c>
      <c r="D2056" s="103" t="s">
        <v>6671</v>
      </c>
      <c r="E2056" s="143" t="s">
        <v>6672</v>
      </c>
      <c r="F2056" s="103"/>
      <c r="G2056" s="255" t="s">
        <v>4</v>
      </c>
      <c r="H2056" s="112">
        <v>0</v>
      </c>
      <c r="I2056" s="112">
        <v>590000000</v>
      </c>
      <c r="J2056" s="110" t="s">
        <v>132</v>
      </c>
      <c r="K2056" s="127" t="s">
        <v>581</v>
      </c>
      <c r="L2056" s="110" t="s">
        <v>132</v>
      </c>
      <c r="M2056" s="110" t="s">
        <v>54</v>
      </c>
      <c r="N2056" s="103" t="s">
        <v>2570</v>
      </c>
      <c r="O2056" s="112" t="s">
        <v>5999</v>
      </c>
      <c r="P2056" s="127">
        <v>796</v>
      </c>
      <c r="Q2056" s="110" t="s">
        <v>57</v>
      </c>
      <c r="R2056" s="128">
        <v>4</v>
      </c>
      <c r="S2056" s="110" t="s">
        <v>6673</v>
      </c>
      <c r="T2056" s="107">
        <f t="shared" si="188"/>
        <v>26788</v>
      </c>
      <c r="U2056" s="107">
        <f t="shared" si="189"/>
        <v>30002.560000000001</v>
      </c>
      <c r="V2056" s="260"/>
      <c r="W2056" s="103">
        <v>2016</v>
      </c>
      <c r="X2056" s="406"/>
      <c r="Y2056" s="47"/>
      <c r="Z2056" s="47"/>
      <c r="AA2056" s="47"/>
      <c r="AB2056" s="47"/>
      <c r="AC2056" s="47"/>
      <c r="AD2056" s="47"/>
      <c r="AE2056" s="47"/>
      <c r="AF2056" s="47"/>
      <c r="AG2056" s="47"/>
      <c r="AH2056" s="47"/>
      <c r="AI2056" s="47"/>
      <c r="AJ2056" s="47"/>
      <c r="AK2056" s="47"/>
      <c r="AL2056" s="47"/>
      <c r="AM2056" s="47"/>
      <c r="AN2056" s="47"/>
      <c r="AO2056" s="47"/>
      <c r="AP2056" s="47"/>
      <c r="AQ2056" s="47"/>
    </row>
    <row r="2057" spans="1:92" s="29" customFormat="1" ht="50.1" customHeight="1">
      <c r="A2057" s="57" t="s">
        <v>6686</v>
      </c>
      <c r="B2057" s="103" t="s">
        <v>5974</v>
      </c>
      <c r="C2057" s="407" t="s">
        <v>6687</v>
      </c>
      <c r="D2057" s="143" t="s">
        <v>1411</v>
      </c>
      <c r="E2057" s="143" t="s">
        <v>6688</v>
      </c>
      <c r="F2057" s="300"/>
      <c r="G2057" s="112" t="s">
        <v>4</v>
      </c>
      <c r="H2057" s="103">
        <v>0</v>
      </c>
      <c r="I2057" s="112">
        <v>590000000</v>
      </c>
      <c r="J2057" s="112" t="s">
        <v>5</v>
      </c>
      <c r="K2057" s="112" t="s">
        <v>22</v>
      </c>
      <c r="L2057" s="112" t="s">
        <v>67</v>
      </c>
      <c r="M2057" s="112" t="s">
        <v>54</v>
      </c>
      <c r="N2057" s="125" t="s">
        <v>6685</v>
      </c>
      <c r="O2057" s="112" t="s">
        <v>3749</v>
      </c>
      <c r="P2057" s="112">
        <v>168</v>
      </c>
      <c r="Q2057" s="110" t="s">
        <v>1727</v>
      </c>
      <c r="R2057" s="106">
        <v>2.5</v>
      </c>
      <c r="S2057" s="106">
        <v>573000</v>
      </c>
      <c r="T2057" s="107">
        <f t="shared" ref="T2057:T2063" si="190">R2057*S2057</f>
        <v>1432500</v>
      </c>
      <c r="U2057" s="107">
        <f t="shared" si="189"/>
        <v>1604400.0000000002</v>
      </c>
      <c r="V2057" s="306"/>
      <c r="W2057" s="112">
        <v>2016</v>
      </c>
      <c r="X2057" s="103"/>
      <c r="Y2057" s="27"/>
      <c r="Z2057" s="27"/>
      <c r="AA2057" s="27"/>
      <c r="AB2057" s="27"/>
      <c r="AC2057" s="27"/>
      <c r="AD2057" s="27"/>
      <c r="AE2057" s="27"/>
      <c r="AF2057" s="27"/>
      <c r="AG2057" s="27"/>
      <c r="AH2057" s="27"/>
      <c r="AI2057" s="27"/>
      <c r="AJ2057" s="27"/>
      <c r="AK2057" s="27"/>
      <c r="AL2057" s="27"/>
      <c r="AM2057" s="27"/>
      <c r="AN2057" s="27"/>
      <c r="AO2057" s="27"/>
      <c r="AP2057" s="27"/>
      <c r="AQ2057" s="27"/>
      <c r="AR2057" s="27"/>
    </row>
    <row r="2058" spans="1:92" s="29" customFormat="1" ht="50.1" customHeight="1">
      <c r="A2058" s="57" t="s">
        <v>6690</v>
      </c>
      <c r="B2058" s="125" t="s">
        <v>5974</v>
      </c>
      <c r="C2058" s="104" t="s">
        <v>6691</v>
      </c>
      <c r="D2058" s="104" t="s">
        <v>1411</v>
      </c>
      <c r="E2058" s="104" t="s">
        <v>6692</v>
      </c>
      <c r="F2058" s="238"/>
      <c r="G2058" s="103" t="s">
        <v>4</v>
      </c>
      <c r="H2058" s="112">
        <v>0</v>
      </c>
      <c r="I2058" s="111">
        <v>590000000</v>
      </c>
      <c r="J2058" s="103" t="s">
        <v>4266</v>
      </c>
      <c r="K2058" s="103" t="s">
        <v>22</v>
      </c>
      <c r="L2058" s="127" t="s">
        <v>5</v>
      </c>
      <c r="M2058" s="110" t="s">
        <v>54</v>
      </c>
      <c r="N2058" s="110" t="s">
        <v>6693</v>
      </c>
      <c r="O2058" s="110" t="s">
        <v>6694</v>
      </c>
      <c r="P2058" s="110" t="s">
        <v>186</v>
      </c>
      <c r="Q2058" s="110" t="s">
        <v>187</v>
      </c>
      <c r="R2058" s="106">
        <v>2</v>
      </c>
      <c r="S2058" s="106">
        <v>38000</v>
      </c>
      <c r="T2058" s="107">
        <f t="shared" si="190"/>
        <v>76000</v>
      </c>
      <c r="U2058" s="107">
        <f t="shared" ref="U2058:U2063" si="191">T2058*1.12</f>
        <v>85120.000000000015</v>
      </c>
      <c r="V2058" s="401"/>
      <c r="W2058" s="112">
        <v>2016</v>
      </c>
      <c r="X2058" s="401"/>
      <c r="Y2058" s="27"/>
      <c r="Z2058" s="27"/>
      <c r="AA2058" s="27"/>
      <c r="AB2058" s="27"/>
      <c r="AC2058" s="27"/>
      <c r="AD2058" s="27"/>
      <c r="AE2058" s="27"/>
      <c r="AF2058" s="27"/>
      <c r="AG2058" s="27"/>
      <c r="AH2058" s="27"/>
      <c r="AI2058" s="27"/>
      <c r="AJ2058" s="27"/>
      <c r="AK2058" s="27"/>
      <c r="AL2058" s="27"/>
      <c r="AM2058" s="27"/>
      <c r="AN2058" s="27"/>
      <c r="AO2058" s="27"/>
      <c r="AP2058" s="27"/>
      <c r="AQ2058" s="27"/>
      <c r="AR2058" s="27"/>
    </row>
    <row r="2059" spans="1:92" s="29" customFormat="1" ht="50.1" customHeight="1">
      <c r="A2059" s="57" t="s">
        <v>6695</v>
      </c>
      <c r="B2059" s="125" t="s">
        <v>5974</v>
      </c>
      <c r="C2059" s="104" t="s">
        <v>6696</v>
      </c>
      <c r="D2059" s="104" t="s">
        <v>1411</v>
      </c>
      <c r="E2059" s="104" t="s">
        <v>6697</v>
      </c>
      <c r="F2059" s="238"/>
      <c r="G2059" s="103" t="s">
        <v>4</v>
      </c>
      <c r="H2059" s="112">
        <v>0</v>
      </c>
      <c r="I2059" s="111">
        <v>590000000</v>
      </c>
      <c r="J2059" s="103" t="s">
        <v>4266</v>
      </c>
      <c r="K2059" s="103" t="s">
        <v>22</v>
      </c>
      <c r="L2059" s="127" t="s">
        <v>5</v>
      </c>
      <c r="M2059" s="110" t="s">
        <v>54</v>
      </c>
      <c r="N2059" s="110" t="s">
        <v>6693</v>
      </c>
      <c r="O2059" s="110" t="s">
        <v>6694</v>
      </c>
      <c r="P2059" s="110" t="s">
        <v>186</v>
      </c>
      <c r="Q2059" s="110" t="s">
        <v>187</v>
      </c>
      <c r="R2059" s="106">
        <v>2</v>
      </c>
      <c r="S2059" s="106">
        <v>39000</v>
      </c>
      <c r="T2059" s="107">
        <f t="shared" si="190"/>
        <v>78000</v>
      </c>
      <c r="U2059" s="107">
        <f t="shared" si="191"/>
        <v>87360.000000000015</v>
      </c>
      <c r="V2059" s="401"/>
      <c r="W2059" s="112">
        <v>2016</v>
      </c>
      <c r="X2059" s="401"/>
      <c r="Y2059" s="27"/>
      <c r="Z2059" s="27"/>
      <c r="AA2059" s="27"/>
      <c r="AB2059" s="27"/>
      <c r="AC2059" s="27"/>
      <c r="AD2059" s="27"/>
      <c r="AE2059" s="27"/>
      <c r="AF2059" s="27"/>
      <c r="AG2059" s="27"/>
      <c r="AH2059" s="27"/>
      <c r="AI2059" s="27"/>
      <c r="AJ2059" s="27"/>
      <c r="AK2059" s="27"/>
      <c r="AL2059" s="27"/>
      <c r="AM2059" s="27"/>
      <c r="AN2059" s="27"/>
      <c r="AO2059" s="27"/>
      <c r="AP2059" s="27"/>
      <c r="AQ2059" s="27"/>
      <c r="AR2059" s="27"/>
    </row>
    <row r="2060" spans="1:92" s="29" customFormat="1" ht="50.1" customHeight="1">
      <c r="A2060" s="57" t="s">
        <v>6698</v>
      </c>
      <c r="B2060" s="125" t="s">
        <v>5974</v>
      </c>
      <c r="C2060" s="104" t="s">
        <v>6699</v>
      </c>
      <c r="D2060" s="104" t="s">
        <v>1411</v>
      </c>
      <c r="E2060" s="104" t="s">
        <v>6700</v>
      </c>
      <c r="F2060" s="105"/>
      <c r="G2060" s="103" t="s">
        <v>4</v>
      </c>
      <c r="H2060" s="112">
        <v>0</v>
      </c>
      <c r="I2060" s="111">
        <v>590000000</v>
      </c>
      <c r="J2060" s="103" t="s">
        <v>4266</v>
      </c>
      <c r="K2060" s="103" t="s">
        <v>22</v>
      </c>
      <c r="L2060" s="127" t="s">
        <v>5</v>
      </c>
      <c r="M2060" s="110" t="s">
        <v>54</v>
      </c>
      <c r="N2060" s="110" t="s">
        <v>6693</v>
      </c>
      <c r="O2060" s="110" t="s">
        <v>6694</v>
      </c>
      <c r="P2060" s="110" t="s">
        <v>186</v>
      </c>
      <c r="Q2060" s="110" t="s">
        <v>187</v>
      </c>
      <c r="R2060" s="106">
        <v>2.8</v>
      </c>
      <c r="S2060" s="106">
        <v>84000</v>
      </c>
      <c r="T2060" s="107">
        <f t="shared" si="190"/>
        <v>235199.99999999997</v>
      </c>
      <c r="U2060" s="107">
        <f t="shared" si="191"/>
        <v>263424</v>
      </c>
      <c r="V2060" s="401"/>
      <c r="W2060" s="112">
        <v>2016</v>
      </c>
      <c r="X2060" s="401"/>
      <c r="Y2060" s="27"/>
      <c r="Z2060" s="27"/>
      <c r="AA2060" s="27"/>
      <c r="AB2060" s="27"/>
      <c r="AC2060" s="27"/>
      <c r="AD2060" s="27"/>
      <c r="AE2060" s="27"/>
      <c r="AF2060" s="27"/>
      <c r="AG2060" s="27"/>
      <c r="AH2060" s="27"/>
      <c r="AI2060" s="27"/>
      <c r="AJ2060" s="27"/>
      <c r="AK2060" s="27"/>
      <c r="AL2060" s="27"/>
      <c r="AM2060" s="27"/>
      <c r="AN2060" s="27"/>
      <c r="AO2060" s="27"/>
      <c r="AP2060" s="27"/>
      <c r="AQ2060" s="27"/>
      <c r="AR2060" s="27"/>
    </row>
    <row r="2061" spans="1:92" s="29" customFormat="1" ht="50.1" customHeight="1">
      <c r="A2061" s="57" t="s">
        <v>6701</v>
      </c>
      <c r="B2061" s="125" t="s">
        <v>5974</v>
      </c>
      <c r="C2061" s="408" t="s">
        <v>6702</v>
      </c>
      <c r="D2061" s="104" t="s">
        <v>4179</v>
      </c>
      <c r="E2061" s="104" t="s">
        <v>6703</v>
      </c>
      <c r="F2061" s="217" t="s">
        <v>6704</v>
      </c>
      <c r="G2061" s="103" t="s">
        <v>4</v>
      </c>
      <c r="H2061" s="112">
        <v>0</v>
      </c>
      <c r="I2061" s="111">
        <v>590000000</v>
      </c>
      <c r="J2061" s="103" t="s">
        <v>4266</v>
      </c>
      <c r="K2061" s="103" t="s">
        <v>22</v>
      </c>
      <c r="L2061" s="127" t="s">
        <v>5</v>
      </c>
      <c r="M2061" s="118" t="s">
        <v>144</v>
      </c>
      <c r="N2061" s="103" t="s">
        <v>4267</v>
      </c>
      <c r="O2061" s="110" t="s">
        <v>6694</v>
      </c>
      <c r="P2061" s="103">
        <v>796</v>
      </c>
      <c r="Q2061" s="103" t="s">
        <v>57</v>
      </c>
      <c r="R2061" s="198">
        <v>2</v>
      </c>
      <c r="S2061" s="106">
        <v>700000</v>
      </c>
      <c r="T2061" s="409">
        <f t="shared" si="190"/>
        <v>1400000</v>
      </c>
      <c r="U2061" s="409">
        <f t="shared" si="191"/>
        <v>1568000.0000000002</v>
      </c>
      <c r="V2061" s="293"/>
      <c r="W2061" s="112">
        <v>2016</v>
      </c>
      <c r="X2061" s="293"/>
      <c r="Y2061" s="27"/>
      <c r="Z2061" s="27"/>
      <c r="AA2061" s="27"/>
      <c r="AB2061" s="27"/>
      <c r="AC2061" s="27"/>
      <c r="AD2061" s="27"/>
      <c r="AE2061" s="27"/>
      <c r="AF2061" s="27"/>
      <c r="AG2061" s="27"/>
      <c r="AH2061" s="27"/>
      <c r="AI2061" s="27"/>
      <c r="AJ2061" s="27"/>
      <c r="AK2061" s="27"/>
      <c r="AL2061" s="27"/>
      <c r="AM2061" s="27"/>
      <c r="AN2061" s="27"/>
      <c r="AO2061" s="27"/>
      <c r="AP2061" s="27"/>
      <c r="AQ2061" s="27"/>
      <c r="AR2061" s="27"/>
    </row>
    <row r="2062" spans="1:92" s="29" customFormat="1" ht="50.1" customHeight="1">
      <c r="A2062" s="57" t="s">
        <v>6736</v>
      </c>
      <c r="B2062" s="127" t="s">
        <v>5974</v>
      </c>
      <c r="C2062" s="288" t="s">
        <v>6737</v>
      </c>
      <c r="D2062" s="288" t="s">
        <v>6738</v>
      </c>
      <c r="E2062" s="104" t="s">
        <v>6739</v>
      </c>
      <c r="F2062" s="288" t="s">
        <v>6738</v>
      </c>
      <c r="G2062" s="103" t="s">
        <v>4</v>
      </c>
      <c r="H2062" s="121">
        <v>0</v>
      </c>
      <c r="I2062" s="128">
        <v>590000000</v>
      </c>
      <c r="J2062" s="127" t="s">
        <v>5</v>
      </c>
      <c r="K2062" s="127" t="s">
        <v>479</v>
      </c>
      <c r="L2062" s="127" t="s">
        <v>5</v>
      </c>
      <c r="M2062" s="127" t="s">
        <v>144</v>
      </c>
      <c r="N2062" s="127" t="s">
        <v>6740</v>
      </c>
      <c r="O2062" s="130" t="s">
        <v>6741</v>
      </c>
      <c r="P2062" s="127">
        <v>796</v>
      </c>
      <c r="Q2062" s="103" t="s">
        <v>57</v>
      </c>
      <c r="R2062" s="410">
        <v>3</v>
      </c>
      <c r="S2062" s="410">
        <v>33036</v>
      </c>
      <c r="T2062" s="294">
        <f t="shared" si="190"/>
        <v>99108</v>
      </c>
      <c r="U2062" s="411">
        <f t="shared" si="191"/>
        <v>111000.96000000001</v>
      </c>
      <c r="V2062" s="103"/>
      <c r="W2062" s="128">
        <v>2016</v>
      </c>
      <c r="X2062" s="127"/>
      <c r="Y2062" s="27"/>
      <c r="Z2062" s="27"/>
      <c r="AA2062" s="27"/>
      <c r="AB2062" s="27"/>
      <c r="AC2062" s="27"/>
      <c r="AD2062" s="27"/>
      <c r="AE2062" s="27"/>
      <c r="AF2062" s="27"/>
      <c r="AG2062" s="27"/>
      <c r="AH2062" s="27"/>
      <c r="AI2062" s="27"/>
      <c r="AJ2062" s="27"/>
      <c r="AK2062" s="27"/>
      <c r="AL2062" s="27"/>
      <c r="AM2062" s="27"/>
      <c r="AN2062" s="27"/>
      <c r="AO2062" s="27"/>
      <c r="AP2062" s="27"/>
      <c r="AQ2062" s="27"/>
      <c r="AR2062" s="27"/>
    </row>
    <row r="2063" spans="1:92" s="29" customFormat="1" ht="50.1" customHeight="1">
      <c r="A2063" s="57" t="s">
        <v>6742</v>
      </c>
      <c r="B2063" s="127" t="s">
        <v>5974</v>
      </c>
      <c r="C2063" s="288" t="s">
        <v>6743</v>
      </c>
      <c r="D2063" s="288" t="s">
        <v>6744</v>
      </c>
      <c r="E2063" s="104" t="s">
        <v>6745</v>
      </c>
      <c r="F2063" s="104" t="s">
        <v>6746</v>
      </c>
      <c r="G2063" s="103" t="s">
        <v>4</v>
      </c>
      <c r="H2063" s="121">
        <v>0</v>
      </c>
      <c r="I2063" s="128">
        <v>590000000</v>
      </c>
      <c r="J2063" s="127" t="s">
        <v>5</v>
      </c>
      <c r="K2063" s="127" t="s">
        <v>479</v>
      </c>
      <c r="L2063" s="127" t="s">
        <v>5</v>
      </c>
      <c r="M2063" s="127" t="s">
        <v>144</v>
      </c>
      <c r="N2063" s="127" t="s">
        <v>6740</v>
      </c>
      <c r="O2063" s="130" t="s">
        <v>6741</v>
      </c>
      <c r="P2063" s="127">
        <v>778</v>
      </c>
      <c r="Q2063" s="103" t="s">
        <v>365</v>
      </c>
      <c r="R2063" s="410">
        <v>1</v>
      </c>
      <c r="S2063" s="410">
        <v>16964.29</v>
      </c>
      <c r="T2063" s="294">
        <f t="shared" si="190"/>
        <v>16964.29</v>
      </c>
      <c r="U2063" s="411">
        <f t="shared" si="191"/>
        <v>19000.004800000002</v>
      </c>
      <c r="V2063" s="103"/>
      <c r="W2063" s="128">
        <v>2016</v>
      </c>
      <c r="X2063" s="127"/>
      <c r="Y2063" s="27"/>
      <c r="Z2063" s="27"/>
      <c r="AA2063" s="27"/>
      <c r="AB2063" s="27"/>
      <c r="AC2063" s="27"/>
      <c r="AD2063" s="27"/>
      <c r="AE2063" s="27"/>
      <c r="AF2063" s="27"/>
      <c r="AG2063" s="27"/>
      <c r="AH2063" s="27"/>
      <c r="AI2063" s="27"/>
      <c r="AJ2063" s="27"/>
      <c r="AK2063" s="27"/>
      <c r="AL2063" s="27"/>
      <c r="AM2063" s="27"/>
      <c r="AN2063" s="27"/>
      <c r="AO2063" s="27"/>
      <c r="AP2063" s="27"/>
      <c r="AQ2063" s="27"/>
      <c r="AR2063" s="27"/>
    </row>
    <row r="2064" spans="1:92" s="29" customFormat="1" ht="50.1" customHeight="1">
      <c r="A2064" s="57" t="s">
        <v>6747</v>
      </c>
      <c r="B2064" s="112" t="s">
        <v>5974</v>
      </c>
      <c r="C2064" s="103" t="s">
        <v>323</v>
      </c>
      <c r="D2064" s="112" t="s">
        <v>324</v>
      </c>
      <c r="E2064" s="103" t="s">
        <v>325</v>
      </c>
      <c r="F2064" s="112" t="s">
        <v>6748</v>
      </c>
      <c r="G2064" s="412" t="s">
        <v>4</v>
      </c>
      <c r="H2064" s="112">
        <v>0</v>
      </c>
      <c r="I2064" s="112">
        <v>590000000</v>
      </c>
      <c r="J2064" s="112" t="s">
        <v>5</v>
      </c>
      <c r="K2064" s="112" t="s">
        <v>479</v>
      </c>
      <c r="L2064" s="112" t="s">
        <v>67</v>
      </c>
      <c r="M2064" s="127" t="s">
        <v>144</v>
      </c>
      <c r="N2064" s="112" t="s">
        <v>145</v>
      </c>
      <c r="O2064" s="112" t="s">
        <v>146</v>
      </c>
      <c r="P2064" s="112">
        <v>796</v>
      </c>
      <c r="Q2064" s="112" t="s">
        <v>57</v>
      </c>
      <c r="R2064" s="106">
        <v>10</v>
      </c>
      <c r="S2064" s="106">
        <v>15000</v>
      </c>
      <c r="T2064" s="294">
        <v>150000</v>
      </c>
      <c r="U2064" s="413">
        <v>168000</v>
      </c>
      <c r="V2064" s="112"/>
      <c r="W2064" s="112">
        <v>2016</v>
      </c>
      <c r="X2064" s="103"/>
      <c r="Y2064" s="27"/>
      <c r="Z2064" s="27"/>
      <c r="AA2064" s="27"/>
      <c r="AB2064" s="27"/>
      <c r="AC2064" s="27"/>
      <c r="AD2064" s="27"/>
      <c r="AE2064" s="27"/>
      <c r="AF2064" s="27"/>
      <c r="AG2064" s="27"/>
      <c r="AH2064" s="27"/>
      <c r="AI2064" s="27"/>
      <c r="AJ2064" s="27"/>
      <c r="AK2064" s="27"/>
      <c r="AL2064" s="27"/>
      <c r="AM2064" s="27"/>
      <c r="AN2064" s="27"/>
      <c r="AO2064" s="27"/>
      <c r="AP2064" s="27"/>
      <c r="AQ2064" s="27"/>
      <c r="AR2064" s="27"/>
    </row>
    <row r="2065" spans="1:44" s="29" customFormat="1" ht="50.1" customHeight="1">
      <c r="A2065" s="57" t="s">
        <v>6749</v>
      </c>
      <c r="B2065" s="106" t="s">
        <v>5974</v>
      </c>
      <c r="C2065" s="105" t="s">
        <v>6750</v>
      </c>
      <c r="D2065" s="183" t="s">
        <v>1411</v>
      </c>
      <c r="E2065" s="183" t="s">
        <v>6751</v>
      </c>
      <c r="F2065" s="414"/>
      <c r="G2065" s="110" t="s">
        <v>4</v>
      </c>
      <c r="H2065" s="112">
        <v>0</v>
      </c>
      <c r="I2065" s="112">
        <v>590000000</v>
      </c>
      <c r="J2065" s="110" t="s">
        <v>6501</v>
      </c>
      <c r="K2065" s="110" t="s">
        <v>479</v>
      </c>
      <c r="L2065" s="110" t="s">
        <v>6735</v>
      </c>
      <c r="M2065" s="110" t="s">
        <v>144</v>
      </c>
      <c r="N2065" s="103" t="s">
        <v>6752</v>
      </c>
      <c r="O2065" s="110" t="s">
        <v>6753</v>
      </c>
      <c r="P2065" s="118">
        <v>168</v>
      </c>
      <c r="Q2065" s="110" t="s">
        <v>1727</v>
      </c>
      <c r="R2065" s="106">
        <v>22.93</v>
      </c>
      <c r="S2065" s="115">
        <v>1349000</v>
      </c>
      <c r="T2065" s="294">
        <f>R2065*S2065</f>
        <v>30932570</v>
      </c>
      <c r="U2065" s="413">
        <f>T2065*1.12</f>
        <v>34644478.400000006</v>
      </c>
      <c r="V2065" s="110"/>
      <c r="W2065" s="112">
        <v>2016</v>
      </c>
      <c r="X2065" s="255"/>
      <c r="Y2065" s="27"/>
      <c r="Z2065" s="27"/>
      <c r="AA2065" s="27"/>
      <c r="AB2065" s="27"/>
      <c r="AC2065" s="27"/>
      <c r="AD2065" s="27"/>
      <c r="AE2065" s="27"/>
      <c r="AF2065" s="27"/>
      <c r="AG2065" s="27"/>
      <c r="AH2065" s="27"/>
      <c r="AI2065" s="27"/>
      <c r="AJ2065" s="27"/>
      <c r="AK2065" s="27"/>
      <c r="AL2065" s="27"/>
      <c r="AM2065" s="27"/>
      <c r="AN2065" s="27"/>
      <c r="AO2065" s="27"/>
      <c r="AP2065" s="27"/>
      <c r="AQ2065" s="27"/>
      <c r="AR2065" s="27"/>
    </row>
    <row r="2066" spans="1:44" s="29" customFormat="1" ht="50.1" customHeight="1">
      <c r="A2066" s="57" t="s">
        <v>6754</v>
      </c>
      <c r="B2066" s="106" t="s">
        <v>5974</v>
      </c>
      <c r="C2066" s="109" t="s">
        <v>6755</v>
      </c>
      <c r="D2066" s="109" t="s">
        <v>6756</v>
      </c>
      <c r="E2066" s="415" t="s">
        <v>6757</v>
      </c>
      <c r="F2066" s="104" t="s">
        <v>6758</v>
      </c>
      <c r="G2066" s="110" t="s">
        <v>4</v>
      </c>
      <c r="H2066" s="112">
        <v>0</v>
      </c>
      <c r="I2066" s="112">
        <v>590000000</v>
      </c>
      <c r="J2066" s="110" t="s">
        <v>6501</v>
      </c>
      <c r="K2066" s="110" t="s">
        <v>479</v>
      </c>
      <c r="L2066" s="110" t="s">
        <v>6735</v>
      </c>
      <c r="M2066" s="110" t="s">
        <v>144</v>
      </c>
      <c r="N2066" s="103" t="s">
        <v>6752</v>
      </c>
      <c r="O2066" s="110" t="s">
        <v>6753</v>
      </c>
      <c r="P2066" s="118">
        <v>796</v>
      </c>
      <c r="Q2066" s="255" t="s">
        <v>57</v>
      </c>
      <c r="R2066" s="106">
        <v>6</v>
      </c>
      <c r="S2066" s="115">
        <v>409000</v>
      </c>
      <c r="T2066" s="294">
        <f t="shared" ref="T2066:T2079" si="192">R2066*S2066</f>
        <v>2454000</v>
      </c>
      <c r="U2066" s="413">
        <f t="shared" ref="U2066:U2072" si="193">T2066*1.12</f>
        <v>2748480.0000000005</v>
      </c>
      <c r="V2066" s="110"/>
      <c r="W2066" s="112">
        <v>2016</v>
      </c>
      <c r="X2066" s="255"/>
      <c r="Y2066" s="27"/>
      <c r="Z2066" s="27"/>
      <c r="AA2066" s="27"/>
      <c r="AB2066" s="27"/>
      <c r="AC2066" s="27"/>
      <c r="AD2066" s="27"/>
      <c r="AE2066" s="27"/>
      <c r="AF2066" s="27"/>
      <c r="AG2066" s="27"/>
      <c r="AH2066" s="27"/>
      <c r="AI2066" s="27"/>
      <c r="AJ2066" s="27"/>
      <c r="AK2066" s="27"/>
      <c r="AL2066" s="27"/>
      <c r="AM2066" s="27"/>
      <c r="AN2066" s="27"/>
      <c r="AO2066" s="27"/>
      <c r="AP2066" s="27"/>
      <c r="AQ2066" s="27"/>
      <c r="AR2066" s="27"/>
    </row>
    <row r="2067" spans="1:44" s="29" customFormat="1" ht="50.1" customHeight="1">
      <c r="A2067" s="57" t="s">
        <v>6759</v>
      </c>
      <c r="B2067" s="106" t="s">
        <v>5974</v>
      </c>
      <c r="C2067" s="109" t="s">
        <v>6755</v>
      </c>
      <c r="D2067" s="109" t="s">
        <v>6756</v>
      </c>
      <c r="E2067" s="415" t="s">
        <v>6757</v>
      </c>
      <c r="F2067" s="104" t="s">
        <v>6760</v>
      </c>
      <c r="G2067" s="110" t="s">
        <v>4</v>
      </c>
      <c r="H2067" s="112">
        <v>0</v>
      </c>
      <c r="I2067" s="112">
        <v>590000000</v>
      </c>
      <c r="J2067" s="110" t="s">
        <v>6501</v>
      </c>
      <c r="K2067" s="110" t="s">
        <v>479</v>
      </c>
      <c r="L2067" s="110" t="s">
        <v>6735</v>
      </c>
      <c r="M2067" s="110" t="s">
        <v>144</v>
      </c>
      <c r="N2067" s="103" t="s">
        <v>6752</v>
      </c>
      <c r="O2067" s="110" t="s">
        <v>6753</v>
      </c>
      <c r="P2067" s="118">
        <v>796</v>
      </c>
      <c r="Q2067" s="255" t="s">
        <v>57</v>
      </c>
      <c r="R2067" s="106">
        <v>6</v>
      </c>
      <c r="S2067" s="115">
        <v>412000</v>
      </c>
      <c r="T2067" s="294">
        <f t="shared" si="192"/>
        <v>2472000</v>
      </c>
      <c r="U2067" s="413">
        <f t="shared" si="193"/>
        <v>2768640.0000000005</v>
      </c>
      <c r="V2067" s="110"/>
      <c r="W2067" s="112">
        <v>2016</v>
      </c>
      <c r="X2067" s="255"/>
      <c r="Y2067" s="27"/>
      <c r="Z2067" s="27"/>
      <c r="AA2067" s="27"/>
      <c r="AB2067" s="27"/>
      <c r="AC2067" s="27"/>
      <c r="AD2067" s="27"/>
      <c r="AE2067" s="27"/>
      <c r="AF2067" s="27"/>
      <c r="AG2067" s="27"/>
      <c r="AH2067" s="27"/>
      <c r="AI2067" s="27"/>
      <c r="AJ2067" s="27"/>
      <c r="AK2067" s="27"/>
      <c r="AL2067" s="27"/>
      <c r="AM2067" s="27"/>
      <c r="AN2067" s="27"/>
      <c r="AO2067" s="27"/>
      <c r="AP2067" s="27"/>
      <c r="AQ2067" s="27"/>
      <c r="AR2067" s="27"/>
    </row>
    <row r="2068" spans="1:44" s="29" customFormat="1" ht="50.1" customHeight="1">
      <c r="A2068" s="57" t="s">
        <v>6761</v>
      </c>
      <c r="B2068" s="106" t="s">
        <v>5974</v>
      </c>
      <c r="C2068" s="109" t="s">
        <v>6755</v>
      </c>
      <c r="D2068" s="109" t="s">
        <v>6756</v>
      </c>
      <c r="E2068" s="415" t="s">
        <v>6757</v>
      </c>
      <c r="F2068" s="104" t="s">
        <v>6762</v>
      </c>
      <c r="G2068" s="110" t="s">
        <v>4</v>
      </c>
      <c r="H2068" s="112">
        <v>0</v>
      </c>
      <c r="I2068" s="112">
        <v>590000000</v>
      </c>
      <c r="J2068" s="110" t="s">
        <v>6501</v>
      </c>
      <c r="K2068" s="110" t="s">
        <v>479</v>
      </c>
      <c r="L2068" s="110" t="s">
        <v>6735</v>
      </c>
      <c r="M2068" s="110" t="s">
        <v>144</v>
      </c>
      <c r="N2068" s="103" t="s">
        <v>6752</v>
      </c>
      <c r="O2068" s="110" t="s">
        <v>6753</v>
      </c>
      <c r="P2068" s="118">
        <v>796</v>
      </c>
      <c r="Q2068" s="255" t="s">
        <v>57</v>
      </c>
      <c r="R2068" s="106">
        <v>4</v>
      </c>
      <c r="S2068" s="115">
        <v>403000</v>
      </c>
      <c r="T2068" s="294">
        <f t="shared" si="192"/>
        <v>1612000</v>
      </c>
      <c r="U2068" s="413">
        <f t="shared" si="193"/>
        <v>1805440.0000000002</v>
      </c>
      <c r="V2068" s="110"/>
      <c r="W2068" s="112">
        <v>2016</v>
      </c>
      <c r="X2068" s="255"/>
      <c r="Y2068" s="27"/>
      <c r="Z2068" s="27"/>
      <c r="AA2068" s="27"/>
      <c r="AB2068" s="27"/>
      <c r="AC2068" s="27"/>
      <c r="AD2068" s="27"/>
      <c r="AE2068" s="27"/>
      <c r="AF2068" s="27"/>
      <c r="AG2068" s="27"/>
      <c r="AH2068" s="27"/>
      <c r="AI2068" s="27"/>
      <c r="AJ2068" s="27"/>
      <c r="AK2068" s="27"/>
      <c r="AL2068" s="27"/>
      <c r="AM2068" s="27"/>
      <c r="AN2068" s="27"/>
      <c r="AO2068" s="27"/>
      <c r="AP2068" s="27"/>
      <c r="AQ2068" s="27"/>
      <c r="AR2068" s="27"/>
    </row>
    <row r="2069" spans="1:44" s="29" customFormat="1" ht="50.1" customHeight="1">
      <c r="A2069" s="57" t="s">
        <v>6763</v>
      </c>
      <c r="B2069" s="106" t="s">
        <v>5974</v>
      </c>
      <c r="C2069" s="109" t="s">
        <v>6755</v>
      </c>
      <c r="D2069" s="109" t="s">
        <v>6756</v>
      </c>
      <c r="E2069" s="415" t="s">
        <v>6757</v>
      </c>
      <c r="F2069" s="104" t="s">
        <v>6764</v>
      </c>
      <c r="G2069" s="110" t="s">
        <v>4</v>
      </c>
      <c r="H2069" s="112">
        <v>0</v>
      </c>
      <c r="I2069" s="112">
        <v>590000000</v>
      </c>
      <c r="J2069" s="110" t="s">
        <v>6501</v>
      </c>
      <c r="K2069" s="110" t="s">
        <v>479</v>
      </c>
      <c r="L2069" s="110" t="s">
        <v>6735</v>
      </c>
      <c r="M2069" s="110" t="s">
        <v>144</v>
      </c>
      <c r="N2069" s="103" t="s">
        <v>6752</v>
      </c>
      <c r="O2069" s="110" t="s">
        <v>6753</v>
      </c>
      <c r="P2069" s="118">
        <v>796</v>
      </c>
      <c r="Q2069" s="255" t="s">
        <v>57</v>
      </c>
      <c r="R2069" s="106">
        <v>4</v>
      </c>
      <c r="S2069" s="115">
        <v>393000</v>
      </c>
      <c r="T2069" s="294">
        <f t="shared" si="192"/>
        <v>1572000</v>
      </c>
      <c r="U2069" s="413">
        <f t="shared" si="193"/>
        <v>1760640.0000000002</v>
      </c>
      <c r="V2069" s="110"/>
      <c r="W2069" s="112">
        <v>2016</v>
      </c>
      <c r="X2069" s="255"/>
      <c r="Y2069" s="27"/>
      <c r="Z2069" s="27"/>
      <c r="AA2069" s="27"/>
      <c r="AB2069" s="27"/>
      <c r="AC2069" s="27"/>
      <c r="AD2069" s="27"/>
      <c r="AE2069" s="27"/>
      <c r="AF2069" s="27"/>
      <c r="AG2069" s="27"/>
      <c r="AH2069" s="27"/>
      <c r="AI2069" s="27"/>
      <c r="AJ2069" s="27"/>
      <c r="AK2069" s="27"/>
      <c r="AL2069" s="27"/>
      <c r="AM2069" s="27"/>
      <c r="AN2069" s="27"/>
      <c r="AO2069" s="27"/>
      <c r="AP2069" s="27"/>
      <c r="AQ2069" s="27"/>
      <c r="AR2069" s="27"/>
    </row>
    <row r="2070" spans="1:44" s="29" customFormat="1" ht="50.1" customHeight="1">
      <c r="A2070" s="57" t="s">
        <v>6765</v>
      </c>
      <c r="B2070" s="106" t="s">
        <v>5974</v>
      </c>
      <c r="C2070" s="109" t="s">
        <v>6755</v>
      </c>
      <c r="D2070" s="109" t="s">
        <v>6756</v>
      </c>
      <c r="E2070" s="415" t="s">
        <v>6757</v>
      </c>
      <c r="F2070" s="104" t="s">
        <v>6766</v>
      </c>
      <c r="G2070" s="110" t="s">
        <v>4</v>
      </c>
      <c r="H2070" s="112">
        <v>0</v>
      </c>
      <c r="I2070" s="112">
        <v>590000000</v>
      </c>
      <c r="J2070" s="110" t="s">
        <v>6501</v>
      </c>
      <c r="K2070" s="110" t="s">
        <v>479</v>
      </c>
      <c r="L2070" s="110" t="s">
        <v>6735</v>
      </c>
      <c r="M2070" s="110" t="s">
        <v>144</v>
      </c>
      <c r="N2070" s="103" t="s">
        <v>6752</v>
      </c>
      <c r="O2070" s="110" t="s">
        <v>6753</v>
      </c>
      <c r="P2070" s="118">
        <v>796</v>
      </c>
      <c r="Q2070" s="255" t="s">
        <v>57</v>
      </c>
      <c r="R2070" s="106">
        <v>2</v>
      </c>
      <c r="S2070" s="115">
        <v>386500</v>
      </c>
      <c r="T2070" s="294">
        <f t="shared" si="192"/>
        <v>773000</v>
      </c>
      <c r="U2070" s="413">
        <f t="shared" si="193"/>
        <v>865760.00000000012</v>
      </c>
      <c r="V2070" s="110"/>
      <c r="W2070" s="112">
        <v>2016</v>
      </c>
      <c r="X2070" s="255"/>
      <c r="Y2070" s="27"/>
      <c r="Z2070" s="27"/>
      <c r="AA2070" s="27"/>
      <c r="AB2070" s="27"/>
      <c r="AC2070" s="27"/>
      <c r="AD2070" s="27"/>
      <c r="AE2070" s="27"/>
      <c r="AF2070" s="27"/>
      <c r="AG2070" s="27"/>
      <c r="AH2070" s="27"/>
      <c r="AI2070" s="27"/>
      <c r="AJ2070" s="27"/>
      <c r="AK2070" s="27"/>
      <c r="AL2070" s="27"/>
      <c r="AM2070" s="27"/>
      <c r="AN2070" s="27"/>
      <c r="AO2070" s="27"/>
      <c r="AP2070" s="27"/>
      <c r="AQ2070" s="27"/>
      <c r="AR2070" s="27"/>
    </row>
    <row r="2071" spans="1:44" s="29" customFormat="1" ht="50.1" customHeight="1">
      <c r="A2071" s="57" t="s">
        <v>6767</v>
      </c>
      <c r="B2071" s="106" t="s">
        <v>5974</v>
      </c>
      <c r="C2071" s="109" t="s">
        <v>6755</v>
      </c>
      <c r="D2071" s="109" t="s">
        <v>6756</v>
      </c>
      <c r="E2071" s="415" t="s">
        <v>6757</v>
      </c>
      <c r="F2071" s="104" t="s">
        <v>6768</v>
      </c>
      <c r="G2071" s="110" t="s">
        <v>4</v>
      </c>
      <c r="H2071" s="112">
        <v>0</v>
      </c>
      <c r="I2071" s="112">
        <v>590000000</v>
      </c>
      <c r="J2071" s="110" t="s">
        <v>6501</v>
      </c>
      <c r="K2071" s="110" t="s">
        <v>479</v>
      </c>
      <c r="L2071" s="110" t="s">
        <v>6735</v>
      </c>
      <c r="M2071" s="110" t="s">
        <v>144</v>
      </c>
      <c r="N2071" s="103" t="s">
        <v>6752</v>
      </c>
      <c r="O2071" s="110" t="s">
        <v>6753</v>
      </c>
      <c r="P2071" s="118">
        <v>796</v>
      </c>
      <c r="Q2071" s="255" t="s">
        <v>57</v>
      </c>
      <c r="R2071" s="106">
        <v>2</v>
      </c>
      <c r="S2071" s="115">
        <v>379600</v>
      </c>
      <c r="T2071" s="294">
        <f t="shared" si="192"/>
        <v>759200</v>
      </c>
      <c r="U2071" s="413">
        <f t="shared" si="193"/>
        <v>850304.00000000012</v>
      </c>
      <c r="V2071" s="110"/>
      <c r="W2071" s="112">
        <v>2016</v>
      </c>
      <c r="X2071" s="255"/>
      <c r="Y2071" s="27"/>
      <c r="Z2071" s="27"/>
      <c r="AA2071" s="27"/>
      <c r="AB2071" s="27"/>
      <c r="AC2071" s="27"/>
      <c r="AD2071" s="27"/>
      <c r="AE2071" s="27"/>
      <c r="AF2071" s="27"/>
      <c r="AG2071" s="27"/>
      <c r="AH2071" s="27"/>
      <c r="AI2071" s="27"/>
      <c r="AJ2071" s="27"/>
      <c r="AK2071" s="27"/>
      <c r="AL2071" s="27"/>
      <c r="AM2071" s="27"/>
      <c r="AN2071" s="27"/>
      <c r="AO2071" s="27"/>
      <c r="AP2071" s="27"/>
      <c r="AQ2071" s="27"/>
      <c r="AR2071" s="27"/>
    </row>
    <row r="2072" spans="1:44" s="29" customFormat="1" ht="50.1" customHeight="1">
      <c r="A2072" s="57" t="s">
        <v>6769</v>
      </c>
      <c r="B2072" s="106" t="s">
        <v>5974</v>
      </c>
      <c r="C2072" s="109" t="s">
        <v>6755</v>
      </c>
      <c r="D2072" s="109" t="s">
        <v>6756</v>
      </c>
      <c r="E2072" s="415" t="s">
        <v>6757</v>
      </c>
      <c r="F2072" s="104" t="s">
        <v>6770</v>
      </c>
      <c r="G2072" s="110" t="s">
        <v>4</v>
      </c>
      <c r="H2072" s="112">
        <v>0</v>
      </c>
      <c r="I2072" s="112">
        <v>590000000</v>
      </c>
      <c r="J2072" s="110" t="s">
        <v>6501</v>
      </c>
      <c r="K2072" s="110" t="s">
        <v>479</v>
      </c>
      <c r="L2072" s="110" t="s">
        <v>6735</v>
      </c>
      <c r="M2072" s="110" t="s">
        <v>144</v>
      </c>
      <c r="N2072" s="103" t="s">
        <v>6752</v>
      </c>
      <c r="O2072" s="110" t="s">
        <v>6753</v>
      </c>
      <c r="P2072" s="118">
        <v>796</v>
      </c>
      <c r="Q2072" s="255" t="s">
        <v>57</v>
      </c>
      <c r="R2072" s="106">
        <v>2</v>
      </c>
      <c r="S2072" s="115">
        <v>376000</v>
      </c>
      <c r="T2072" s="294">
        <f t="shared" si="192"/>
        <v>752000</v>
      </c>
      <c r="U2072" s="413">
        <f t="shared" si="193"/>
        <v>842240.00000000012</v>
      </c>
      <c r="V2072" s="110"/>
      <c r="W2072" s="112">
        <v>2016</v>
      </c>
      <c r="X2072" s="255"/>
      <c r="Y2072" s="27"/>
      <c r="Z2072" s="27"/>
      <c r="AA2072" s="27"/>
      <c r="AB2072" s="27"/>
      <c r="AC2072" s="27"/>
      <c r="AD2072" s="27"/>
      <c r="AE2072" s="27"/>
      <c r="AF2072" s="27"/>
      <c r="AG2072" s="27"/>
      <c r="AH2072" s="27"/>
      <c r="AI2072" s="27"/>
      <c r="AJ2072" s="27"/>
      <c r="AK2072" s="27"/>
      <c r="AL2072" s="27"/>
      <c r="AM2072" s="27"/>
      <c r="AN2072" s="27"/>
      <c r="AO2072" s="27"/>
      <c r="AP2072" s="27"/>
      <c r="AQ2072" s="27"/>
      <c r="AR2072" s="27"/>
    </row>
    <row r="2073" spans="1:44" s="29" customFormat="1" ht="50.1" customHeight="1">
      <c r="A2073" s="57" t="s">
        <v>6771</v>
      </c>
      <c r="B2073" s="106" t="s">
        <v>5974</v>
      </c>
      <c r="C2073" s="109" t="s">
        <v>6755</v>
      </c>
      <c r="D2073" s="109" t="s">
        <v>6756</v>
      </c>
      <c r="E2073" s="415" t="s">
        <v>6757</v>
      </c>
      <c r="F2073" s="104" t="s">
        <v>6772</v>
      </c>
      <c r="G2073" s="110" t="s">
        <v>4</v>
      </c>
      <c r="H2073" s="112">
        <v>0</v>
      </c>
      <c r="I2073" s="112">
        <v>590000000</v>
      </c>
      <c r="J2073" s="110" t="s">
        <v>6501</v>
      </c>
      <c r="K2073" s="110" t="s">
        <v>479</v>
      </c>
      <c r="L2073" s="110" t="s">
        <v>6735</v>
      </c>
      <c r="M2073" s="110" t="s">
        <v>144</v>
      </c>
      <c r="N2073" s="103" t="s">
        <v>6752</v>
      </c>
      <c r="O2073" s="110" t="s">
        <v>6753</v>
      </c>
      <c r="P2073" s="118">
        <v>796</v>
      </c>
      <c r="Q2073" s="255" t="s">
        <v>57</v>
      </c>
      <c r="R2073" s="106">
        <v>2</v>
      </c>
      <c r="S2073" s="115">
        <v>367000</v>
      </c>
      <c r="T2073" s="294">
        <f t="shared" si="192"/>
        <v>734000</v>
      </c>
      <c r="U2073" s="413">
        <f>T2073*1.12</f>
        <v>822080.00000000012</v>
      </c>
      <c r="V2073" s="110"/>
      <c r="W2073" s="112">
        <v>2016</v>
      </c>
      <c r="X2073" s="416"/>
      <c r="Y2073" s="27"/>
      <c r="Z2073" s="27"/>
      <c r="AA2073" s="27"/>
      <c r="AB2073" s="27"/>
      <c r="AC2073" s="27"/>
      <c r="AD2073" s="27"/>
      <c r="AE2073" s="27"/>
      <c r="AF2073" s="27"/>
      <c r="AG2073" s="27"/>
      <c r="AH2073" s="27"/>
      <c r="AI2073" s="27"/>
      <c r="AJ2073" s="27"/>
      <c r="AK2073" s="27"/>
      <c r="AL2073" s="27"/>
      <c r="AM2073" s="27"/>
      <c r="AN2073" s="27"/>
      <c r="AO2073" s="27"/>
      <c r="AP2073" s="27"/>
      <c r="AQ2073" s="27"/>
      <c r="AR2073" s="27"/>
    </row>
    <row r="2074" spans="1:44" s="29" customFormat="1" ht="50.1" customHeight="1">
      <c r="A2074" s="57" t="s">
        <v>6773</v>
      </c>
      <c r="B2074" s="103" t="s">
        <v>5974</v>
      </c>
      <c r="C2074" s="104" t="s">
        <v>6774</v>
      </c>
      <c r="D2074" s="104" t="s">
        <v>1646</v>
      </c>
      <c r="E2074" s="104" t="s">
        <v>6775</v>
      </c>
      <c r="F2074" s="104" t="s">
        <v>6776</v>
      </c>
      <c r="G2074" s="103" t="s">
        <v>4</v>
      </c>
      <c r="H2074" s="103">
        <v>0</v>
      </c>
      <c r="I2074" s="112">
        <v>590000000</v>
      </c>
      <c r="J2074" s="112" t="s">
        <v>5</v>
      </c>
      <c r="K2074" s="103" t="s">
        <v>866</v>
      </c>
      <c r="L2074" s="112" t="s">
        <v>67</v>
      </c>
      <c r="M2074" s="103" t="s">
        <v>201</v>
      </c>
      <c r="N2074" s="103" t="s">
        <v>922</v>
      </c>
      <c r="O2074" s="103" t="s">
        <v>6777</v>
      </c>
      <c r="P2074" s="112">
        <v>796</v>
      </c>
      <c r="Q2074" s="103" t="s">
        <v>57</v>
      </c>
      <c r="R2074" s="106">
        <v>10</v>
      </c>
      <c r="S2074" s="115">
        <v>640</v>
      </c>
      <c r="T2074" s="107">
        <f t="shared" si="192"/>
        <v>6400</v>
      </c>
      <c r="U2074" s="107">
        <f t="shared" ref="U2074:U2079" si="194">T2074*1.12</f>
        <v>7168.0000000000009</v>
      </c>
      <c r="V2074" s="417"/>
      <c r="W2074" s="112">
        <v>2016</v>
      </c>
      <c r="X2074" s="103"/>
      <c r="Y2074" s="27"/>
      <c r="Z2074" s="27"/>
      <c r="AA2074" s="27"/>
      <c r="AB2074" s="27"/>
      <c r="AC2074" s="27"/>
      <c r="AD2074" s="27"/>
      <c r="AE2074" s="27"/>
      <c r="AF2074" s="27"/>
      <c r="AG2074" s="27"/>
      <c r="AH2074" s="27"/>
      <c r="AI2074" s="27"/>
      <c r="AJ2074" s="27"/>
      <c r="AK2074" s="27"/>
      <c r="AL2074" s="27"/>
      <c r="AM2074" s="27"/>
      <c r="AN2074" s="27"/>
      <c r="AO2074" s="27"/>
      <c r="AP2074" s="27"/>
      <c r="AQ2074" s="27"/>
      <c r="AR2074" s="27"/>
    </row>
    <row r="2075" spans="1:44" s="29" customFormat="1" ht="50.1" customHeight="1">
      <c r="A2075" s="57" t="s">
        <v>6778</v>
      </c>
      <c r="B2075" s="103" t="s">
        <v>5974</v>
      </c>
      <c r="C2075" s="104" t="s">
        <v>6779</v>
      </c>
      <c r="D2075" s="104" t="s">
        <v>1043</v>
      </c>
      <c r="E2075" s="104" t="s">
        <v>6780</v>
      </c>
      <c r="F2075" s="104" t="s">
        <v>6781</v>
      </c>
      <c r="G2075" s="103" t="s">
        <v>4</v>
      </c>
      <c r="H2075" s="103">
        <v>0</v>
      </c>
      <c r="I2075" s="112">
        <v>590000000</v>
      </c>
      <c r="J2075" s="112" t="s">
        <v>5</v>
      </c>
      <c r="K2075" s="103" t="s">
        <v>479</v>
      </c>
      <c r="L2075" s="112" t="s">
        <v>67</v>
      </c>
      <c r="M2075" s="103" t="s">
        <v>201</v>
      </c>
      <c r="N2075" s="103" t="s">
        <v>922</v>
      </c>
      <c r="O2075" s="103" t="s">
        <v>6777</v>
      </c>
      <c r="P2075" s="112">
        <v>796</v>
      </c>
      <c r="Q2075" s="103" t="s">
        <v>57</v>
      </c>
      <c r="R2075" s="106">
        <v>10</v>
      </c>
      <c r="S2075" s="115">
        <v>1600</v>
      </c>
      <c r="T2075" s="107">
        <f t="shared" si="192"/>
        <v>16000</v>
      </c>
      <c r="U2075" s="107">
        <f t="shared" si="194"/>
        <v>17920</v>
      </c>
      <c r="V2075" s="215"/>
      <c r="W2075" s="112">
        <v>2016</v>
      </c>
      <c r="X2075" s="103"/>
      <c r="Y2075" s="27"/>
      <c r="Z2075" s="27"/>
      <c r="AA2075" s="27"/>
      <c r="AB2075" s="27"/>
      <c r="AC2075" s="27"/>
      <c r="AD2075" s="27"/>
      <c r="AE2075" s="27"/>
      <c r="AF2075" s="27"/>
      <c r="AG2075" s="27"/>
      <c r="AH2075" s="27"/>
      <c r="AI2075" s="27"/>
      <c r="AJ2075" s="27"/>
      <c r="AK2075" s="27"/>
      <c r="AL2075" s="27"/>
      <c r="AM2075" s="27"/>
      <c r="AN2075" s="27"/>
      <c r="AO2075" s="27"/>
      <c r="AP2075" s="27"/>
      <c r="AQ2075" s="27"/>
      <c r="AR2075" s="27"/>
    </row>
    <row r="2076" spans="1:44" s="29" customFormat="1" ht="50.1" customHeight="1">
      <c r="A2076" s="57" t="s">
        <v>6782</v>
      </c>
      <c r="B2076" s="103" t="s">
        <v>5974</v>
      </c>
      <c r="C2076" s="104" t="s">
        <v>6783</v>
      </c>
      <c r="D2076" s="104" t="s">
        <v>6784</v>
      </c>
      <c r="E2076" s="104" t="s">
        <v>6785</v>
      </c>
      <c r="F2076" s="104" t="s">
        <v>6786</v>
      </c>
      <c r="G2076" s="103" t="s">
        <v>4</v>
      </c>
      <c r="H2076" s="103">
        <v>0</v>
      </c>
      <c r="I2076" s="112">
        <v>590000000</v>
      </c>
      <c r="J2076" s="112" t="s">
        <v>5</v>
      </c>
      <c r="K2076" s="103" t="s">
        <v>479</v>
      </c>
      <c r="L2076" s="112" t="s">
        <v>67</v>
      </c>
      <c r="M2076" s="103" t="s">
        <v>201</v>
      </c>
      <c r="N2076" s="103" t="s">
        <v>922</v>
      </c>
      <c r="O2076" s="103" t="s">
        <v>6777</v>
      </c>
      <c r="P2076" s="112">
        <v>796</v>
      </c>
      <c r="Q2076" s="103" t="s">
        <v>57</v>
      </c>
      <c r="R2076" s="106">
        <v>10</v>
      </c>
      <c r="S2076" s="115">
        <v>11300</v>
      </c>
      <c r="T2076" s="107">
        <f t="shared" si="192"/>
        <v>113000</v>
      </c>
      <c r="U2076" s="107">
        <f t="shared" si="194"/>
        <v>126560.00000000001</v>
      </c>
      <c r="V2076" s="215"/>
      <c r="W2076" s="112">
        <v>2016</v>
      </c>
      <c r="X2076" s="103"/>
      <c r="Y2076" s="27"/>
      <c r="Z2076" s="27"/>
      <c r="AA2076" s="27"/>
      <c r="AB2076" s="27"/>
      <c r="AC2076" s="27"/>
      <c r="AD2076" s="27"/>
      <c r="AE2076" s="27"/>
      <c r="AF2076" s="27"/>
      <c r="AG2076" s="27"/>
      <c r="AH2076" s="27"/>
      <c r="AI2076" s="27"/>
      <c r="AJ2076" s="27"/>
      <c r="AK2076" s="27"/>
      <c r="AL2076" s="27"/>
      <c r="AM2076" s="27"/>
      <c r="AN2076" s="27"/>
      <c r="AO2076" s="27"/>
      <c r="AP2076" s="27"/>
      <c r="AQ2076" s="27"/>
      <c r="AR2076" s="27"/>
    </row>
    <row r="2077" spans="1:44" s="29" customFormat="1" ht="50.1" customHeight="1">
      <c r="A2077" s="57" t="s">
        <v>6787</v>
      </c>
      <c r="B2077" s="103" t="s">
        <v>5974</v>
      </c>
      <c r="C2077" s="104" t="s">
        <v>6788</v>
      </c>
      <c r="D2077" s="104" t="s">
        <v>1301</v>
      </c>
      <c r="E2077" s="104" t="s">
        <v>6789</v>
      </c>
      <c r="F2077" s="104" t="s">
        <v>6790</v>
      </c>
      <c r="G2077" s="103" t="s">
        <v>4</v>
      </c>
      <c r="H2077" s="103">
        <v>0</v>
      </c>
      <c r="I2077" s="112">
        <v>590000000</v>
      </c>
      <c r="J2077" s="112" t="s">
        <v>5</v>
      </c>
      <c r="K2077" s="103" t="s">
        <v>479</v>
      </c>
      <c r="L2077" s="112" t="s">
        <v>67</v>
      </c>
      <c r="M2077" s="103" t="s">
        <v>201</v>
      </c>
      <c r="N2077" s="103" t="s">
        <v>922</v>
      </c>
      <c r="O2077" s="103" t="s">
        <v>6777</v>
      </c>
      <c r="P2077" s="112">
        <v>796</v>
      </c>
      <c r="Q2077" s="103" t="s">
        <v>57</v>
      </c>
      <c r="R2077" s="106">
        <v>1</v>
      </c>
      <c r="S2077" s="115">
        <v>5600</v>
      </c>
      <c r="T2077" s="107">
        <f t="shared" si="192"/>
        <v>5600</v>
      </c>
      <c r="U2077" s="107">
        <f t="shared" si="194"/>
        <v>6272.0000000000009</v>
      </c>
      <c r="V2077" s="103"/>
      <c r="W2077" s="112">
        <v>2016</v>
      </c>
      <c r="X2077" s="103"/>
      <c r="Y2077" s="27"/>
      <c r="Z2077" s="27"/>
      <c r="AA2077" s="27"/>
      <c r="AB2077" s="27"/>
      <c r="AC2077" s="27"/>
      <c r="AD2077" s="27"/>
      <c r="AE2077" s="27"/>
      <c r="AF2077" s="27"/>
      <c r="AG2077" s="27"/>
      <c r="AH2077" s="27"/>
      <c r="AI2077" s="27"/>
      <c r="AJ2077" s="27"/>
      <c r="AK2077" s="27"/>
      <c r="AL2077" s="27"/>
      <c r="AM2077" s="27"/>
      <c r="AN2077" s="27"/>
      <c r="AO2077" s="27"/>
      <c r="AP2077" s="27"/>
      <c r="AQ2077" s="27"/>
      <c r="AR2077" s="27"/>
    </row>
    <row r="2078" spans="1:44" s="29" customFormat="1" ht="50.1" customHeight="1">
      <c r="A2078" s="57" t="s">
        <v>6791</v>
      </c>
      <c r="B2078" s="103" t="s">
        <v>5974</v>
      </c>
      <c r="C2078" s="104" t="s">
        <v>6792</v>
      </c>
      <c r="D2078" s="104" t="s">
        <v>6793</v>
      </c>
      <c r="E2078" s="104" t="s">
        <v>6794</v>
      </c>
      <c r="F2078" s="104" t="s">
        <v>6795</v>
      </c>
      <c r="G2078" s="103" t="s">
        <v>4</v>
      </c>
      <c r="H2078" s="103">
        <v>0</v>
      </c>
      <c r="I2078" s="112">
        <v>590000000</v>
      </c>
      <c r="J2078" s="112" t="s">
        <v>5</v>
      </c>
      <c r="K2078" s="103" t="s">
        <v>866</v>
      </c>
      <c r="L2078" s="112" t="s">
        <v>67</v>
      </c>
      <c r="M2078" s="103" t="s">
        <v>54</v>
      </c>
      <c r="N2078" s="103" t="s">
        <v>1073</v>
      </c>
      <c r="O2078" s="103" t="s">
        <v>6777</v>
      </c>
      <c r="P2078" s="110" t="s">
        <v>186</v>
      </c>
      <c r="Q2078" s="57" t="s">
        <v>187</v>
      </c>
      <c r="R2078" s="418">
        <v>22</v>
      </c>
      <c r="S2078" s="115">
        <v>1050</v>
      </c>
      <c r="T2078" s="107">
        <f t="shared" si="192"/>
        <v>23100</v>
      </c>
      <c r="U2078" s="107">
        <f t="shared" si="194"/>
        <v>25872.000000000004</v>
      </c>
      <c r="V2078" s="103"/>
      <c r="W2078" s="112">
        <v>2016</v>
      </c>
      <c r="X2078" s="103"/>
      <c r="Y2078" s="27"/>
      <c r="Z2078" s="27"/>
      <c r="AA2078" s="27"/>
      <c r="AB2078" s="27"/>
      <c r="AC2078" s="27"/>
      <c r="AD2078" s="27"/>
      <c r="AE2078" s="27"/>
      <c r="AF2078" s="27"/>
      <c r="AG2078" s="27"/>
      <c r="AH2078" s="27"/>
      <c r="AI2078" s="27"/>
      <c r="AJ2078" s="27"/>
      <c r="AK2078" s="27"/>
      <c r="AL2078" s="27"/>
      <c r="AM2078" s="27"/>
      <c r="AN2078" s="27"/>
      <c r="AO2078" s="27"/>
      <c r="AP2078" s="27"/>
      <c r="AQ2078" s="27"/>
      <c r="AR2078" s="27"/>
    </row>
    <row r="2079" spans="1:44" s="29" customFormat="1" ht="50.1" customHeight="1">
      <c r="A2079" s="57" t="s">
        <v>6796</v>
      </c>
      <c r="B2079" s="103" t="s">
        <v>5974</v>
      </c>
      <c r="C2079" s="104" t="s">
        <v>178</v>
      </c>
      <c r="D2079" s="104" t="s">
        <v>179</v>
      </c>
      <c r="E2079" s="104" t="s">
        <v>180</v>
      </c>
      <c r="F2079" s="104" t="s">
        <v>6797</v>
      </c>
      <c r="G2079" s="103" t="s">
        <v>4</v>
      </c>
      <c r="H2079" s="103">
        <v>0</v>
      </c>
      <c r="I2079" s="112">
        <v>590000000</v>
      </c>
      <c r="J2079" s="112" t="s">
        <v>5</v>
      </c>
      <c r="K2079" s="103" t="s">
        <v>866</v>
      </c>
      <c r="L2079" s="112" t="s">
        <v>67</v>
      </c>
      <c r="M2079" s="103" t="s">
        <v>54</v>
      </c>
      <c r="N2079" s="103" t="s">
        <v>1073</v>
      </c>
      <c r="O2079" s="103" t="s">
        <v>6777</v>
      </c>
      <c r="P2079" s="112">
        <v>796</v>
      </c>
      <c r="Q2079" s="103" t="s">
        <v>57</v>
      </c>
      <c r="R2079" s="106">
        <v>6</v>
      </c>
      <c r="S2079" s="115">
        <v>20000</v>
      </c>
      <c r="T2079" s="107">
        <f t="shared" si="192"/>
        <v>120000</v>
      </c>
      <c r="U2079" s="107">
        <f t="shared" si="194"/>
        <v>134400</v>
      </c>
      <c r="V2079" s="103"/>
      <c r="W2079" s="112">
        <v>2016</v>
      </c>
      <c r="X2079" s="103"/>
      <c r="Y2079" s="27"/>
      <c r="Z2079" s="27"/>
      <c r="AA2079" s="27"/>
      <c r="AB2079" s="27"/>
      <c r="AC2079" s="27"/>
      <c r="AD2079" s="27"/>
      <c r="AE2079" s="27"/>
      <c r="AF2079" s="27"/>
      <c r="AG2079" s="27"/>
      <c r="AH2079" s="27"/>
      <c r="AI2079" s="27"/>
      <c r="AJ2079" s="27"/>
      <c r="AK2079" s="27"/>
      <c r="AL2079" s="27"/>
      <c r="AM2079" s="27"/>
      <c r="AN2079" s="27"/>
      <c r="AO2079" s="27"/>
      <c r="AP2079" s="27"/>
      <c r="AQ2079" s="27"/>
      <c r="AR2079" s="27"/>
    </row>
    <row r="2080" spans="1:44" s="29" customFormat="1" ht="50.1" customHeight="1">
      <c r="A2080" s="57" t="s">
        <v>6798</v>
      </c>
      <c r="B2080" s="103" t="s">
        <v>5974</v>
      </c>
      <c r="C2080" s="104" t="s">
        <v>6799</v>
      </c>
      <c r="D2080" s="104" t="s">
        <v>3307</v>
      </c>
      <c r="E2080" s="104" t="s">
        <v>6800</v>
      </c>
      <c r="F2080" s="104" t="s">
        <v>6801</v>
      </c>
      <c r="G2080" s="103" t="s">
        <v>4</v>
      </c>
      <c r="H2080" s="103">
        <v>0</v>
      </c>
      <c r="I2080" s="112">
        <v>590000000</v>
      </c>
      <c r="J2080" s="112" t="s">
        <v>5</v>
      </c>
      <c r="K2080" s="103" t="s">
        <v>866</v>
      </c>
      <c r="L2080" s="112" t="s">
        <v>67</v>
      </c>
      <c r="M2080" s="103" t="s">
        <v>54</v>
      </c>
      <c r="N2080" s="103" t="s">
        <v>1073</v>
      </c>
      <c r="O2080" s="103" t="s">
        <v>6777</v>
      </c>
      <c r="P2080" s="112">
        <v>796</v>
      </c>
      <c r="Q2080" s="103" t="s">
        <v>57</v>
      </c>
      <c r="R2080" s="106">
        <v>20</v>
      </c>
      <c r="S2080" s="103">
        <v>2000</v>
      </c>
      <c r="T2080" s="107">
        <f t="shared" ref="T2080:T2089" si="195">R2080*S2080</f>
        <v>40000</v>
      </c>
      <c r="U2080" s="107">
        <f>T2080*1.12</f>
        <v>44800.000000000007</v>
      </c>
      <c r="V2080" s="103"/>
      <c r="W2080" s="112">
        <v>2016</v>
      </c>
      <c r="X2080" s="103"/>
      <c r="Y2080" s="27"/>
      <c r="Z2080" s="27"/>
      <c r="AA2080" s="27"/>
      <c r="AB2080" s="27"/>
      <c r="AC2080" s="27"/>
      <c r="AD2080" s="27"/>
      <c r="AE2080" s="27"/>
      <c r="AF2080" s="27"/>
      <c r="AG2080" s="27"/>
      <c r="AH2080" s="27"/>
      <c r="AI2080" s="27"/>
      <c r="AJ2080" s="27"/>
      <c r="AK2080" s="27"/>
      <c r="AL2080" s="27"/>
      <c r="AM2080" s="27"/>
      <c r="AN2080" s="27"/>
      <c r="AO2080" s="27"/>
      <c r="AP2080" s="27"/>
      <c r="AQ2080" s="27"/>
      <c r="AR2080" s="27"/>
    </row>
    <row r="2081" spans="1:44" s="29" customFormat="1" ht="50.1" customHeight="1">
      <c r="A2081" s="57" t="s">
        <v>6802</v>
      </c>
      <c r="B2081" s="103" t="s">
        <v>5974</v>
      </c>
      <c r="C2081" s="104" t="s">
        <v>6803</v>
      </c>
      <c r="D2081" s="104" t="s">
        <v>1340</v>
      </c>
      <c r="E2081" s="104" t="s">
        <v>6804</v>
      </c>
      <c r="F2081" s="104" t="s">
        <v>6805</v>
      </c>
      <c r="G2081" s="103" t="s">
        <v>4</v>
      </c>
      <c r="H2081" s="103">
        <v>0</v>
      </c>
      <c r="I2081" s="112">
        <v>590000000</v>
      </c>
      <c r="J2081" s="112" t="s">
        <v>5</v>
      </c>
      <c r="K2081" s="103" t="s">
        <v>866</v>
      </c>
      <c r="L2081" s="112" t="s">
        <v>67</v>
      </c>
      <c r="M2081" s="103" t="s">
        <v>54</v>
      </c>
      <c r="N2081" s="103" t="s">
        <v>1073</v>
      </c>
      <c r="O2081" s="103" t="s">
        <v>6777</v>
      </c>
      <c r="P2081" s="112">
        <v>796</v>
      </c>
      <c r="Q2081" s="103" t="s">
        <v>57</v>
      </c>
      <c r="R2081" s="106">
        <v>30</v>
      </c>
      <c r="S2081" s="115">
        <v>1600</v>
      </c>
      <c r="T2081" s="107">
        <f t="shared" si="195"/>
        <v>48000</v>
      </c>
      <c r="U2081" s="107">
        <f>T2081*1.12</f>
        <v>53760.000000000007</v>
      </c>
      <c r="V2081" s="103"/>
      <c r="W2081" s="112">
        <v>2016</v>
      </c>
      <c r="X2081" s="103"/>
      <c r="Y2081" s="27"/>
      <c r="Z2081" s="27"/>
      <c r="AA2081" s="27"/>
      <c r="AB2081" s="27"/>
      <c r="AC2081" s="27"/>
      <c r="AD2081" s="27"/>
      <c r="AE2081" s="27"/>
      <c r="AF2081" s="27"/>
      <c r="AG2081" s="27"/>
      <c r="AH2081" s="27"/>
      <c r="AI2081" s="27"/>
      <c r="AJ2081" s="27"/>
      <c r="AK2081" s="27"/>
      <c r="AL2081" s="27"/>
      <c r="AM2081" s="27"/>
      <c r="AN2081" s="27"/>
      <c r="AO2081" s="27"/>
      <c r="AP2081" s="27"/>
      <c r="AQ2081" s="27"/>
      <c r="AR2081" s="27"/>
    </row>
    <row r="2082" spans="1:44" s="29" customFormat="1" ht="50.1" customHeight="1">
      <c r="A2082" s="57" t="s">
        <v>6812</v>
      </c>
      <c r="B2082" s="103" t="s">
        <v>5974</v>
      </c>
      <c r="C2082" s="104" t="s">
        <v>1046</v>
      </c>
      <c r="D2082" s="104" t="s">
        <v>914</v>
      </c>
      <c r="E2082" s="104" t="s">
        <v>1047</v>
      </c>
      <c r="F2082" s="104" t="s">
        <v>6813</v>
      </c>
      <c r="G2082" s="103" t="s">
        <v>4</v>
      </c>
      <c r="H2082" s="103">
        <v>0</v>
      </c>
      <c r="I2082" s="112">
        <v>590000000</v>
      </c>
      <c r="J2082" s="112" t="s">
        <v>5</v>
      </c>
      <c r="K2082" s="103" t="s">
        <v>479</v>
      </c>
      <c r="L2082" s="112" t="s">
        <v>67</v>
      </c>
      <c r="M2082" s="103" t="s">
        <v>54</v>
      </c>
      <c r="N2082" s="103" t="s">
        <v>6814</v>
      </c>
      <c r="O2082" s="214" t="s">
        <v>532</v>
      </c>
      <c r="P2082" s="112">
        <v>796</v>
      </c>
      <c r="Q2082" s="103" t="s">
        <v>57</v>
      </c>
      <c r="R2082" s="106">
        <v>2</v>
      </c>
      <c r="S2082" s="106">
        <v>33000</v>
      </c>
      <c r="T2082" s="107">
        <f t="shared" si="195"/>
        <v>66000</v>
      </c>
      <c r="U2082" s="107">
        <f>T2082*1.12</f>
        <v>73920</v>
      </c>
      <c r="V2082" s="293"/>
      <c r="W2082" s="112">
        <v>2016</v>
      </c>
      <c r="X2082" s="293"/>
      <c r="Y2082" s="27"/>
      <c r="Z2082" s="27"/>
      <c r="AA2082" s="27"/>
      <c r="AB2082" s="27"/>
      <c r="AC2082" s="27"/>
      <c r="AD2082" s="27"/>
      <c r="AE2082" s="27"/>
      <c r="AF2082" s="27"/>
      <c r="AG2082" s="27"/>
      <c r="AH2082" s="27"/>
      <c r="AI2082" s="27"/>
      <c r="AJ2082" s="27"/>
      <c r="AK2082" s="27"/>
      <c r="AL2082" s="27"/>
      <c r="AM2082" s="27"/>
      <c r="AN2082" s="27"/>
      <c r="AO2082" s="27"/>
      <c r="AP2082" s="27"/>
      <c r="AQ2082" s="27"/>
      <c r="AR2082" s="27"/>
    </row>
    <row r="2083" spans="1:44" s="29" customFormat="1" ht="50.1" customHeight="1">
      <c r="A2083" s="57" t="s">
        <v>6818</v>
      </c>
      <c r="B2083" s="125" t="s">
        <v>5974</v>
      </c>
      <c r="C2083" s="419" t="s">
        <v>6819</v>
      </c>
      <c r="D2083" s="419" t="s">
        <v>1974</v>
      </c>
      <c r="E2083" s="419" t="s">
        <v>6820</v>
      </c>
      <c r="F2083" s="257" t="s">
        <v>6821</v>
      </c>
      <c r="G2083" s="127" t="s">
        <v>4</v>
      </c>
      <c r="H2083" s="112">
        <v>0</v>
      </c>
      <c r="I2083" s="128">
        <v>590000000</v>
      </c>
      <c r="J2083" s="127" t="s">
        <v>5</v>
      </c>
      <c r="K2083" s="129" t="s">
        <v>479</v>
      </c>
      <c r="L2083" s="127" t="s">
        <v>93</v>
      </c>
      <c r="M2083" s="127" t="s">
        <v>54</v>
      </c>
      <c r="N2083" s="127" t="s">
        <v>6815</v>
      </c>
      <c r="O2083" s="130" t="s">
        <v>6822</v>
      </c>
      <c r="P2083" s="112">
        <v>112</v>
      </c>
      <c r="Q2083" s="212" t="s">
        <v>1957</v>
      </c>
      <c r="R2083" s="131">
        <v>5</v>
      </c>
      <c r="S2083" s="131">
        <v>3900</v>
      </c>
      <c r="T2083" s="409">
        <f t="shared" si="195"/>
        <v>19500</v>
      </c>
      <c r="U2083" s="409">
        <f t="shared" ref="U2083:U2086" si="196">T2083*1.12</f>
        <v>21840.000000000004</v>
      </c>
      <c r="V2083" s="127"/>
      <c r="W2083" s="213">
        <v>2016</v>
      </c>
      <c r="X2083" s="134"/>
      <c r="Y2083" s="27"/>
      <c r="Z2083" s="27"/>
      <c r="AA2083" s="27"/>
      <c r="AB2083" s="27"/>
      <c r="AC2083" s="27"/>
      <c r="AD2083" s="27"/>
      <c r="AE2083" s="27"/>
      <c r="AF2083" s="27"/>
      <c r="AG2083" s="27"/>
      <c r="AH2083" s="27"/>
      <c r="AI2083" s="27"/>
      <c r="AJ2083" s="27"/>
      <c r="AK2083" s="27"/>
      <c r="AL2083" s="27"/>
      <c r="AM2083" s="27"/>
      <c r="AN2083" s="27"/>
      <c r="AO2083" s="27"/>
      <c r="AP2083" s="27"/>
      <c r="AQ2083" s="27"/>
      <c r="AR2083" s="27"/>
    </row>
    <row r="2084" spans="1:44" s="29" customFormat="1" ht="50.1" customHeight="1">
      <c r="A2084" s="57" t="s">
        <v>6823</v>
      </c>
      <c r="B2084" s="125" t="s">
        <v>5974</v>
      </c>
      <c r="C2084" s="257" t="s">
        <v>6824</v>
      </c>
      <c r="D2084" s="257" t="s">
        <v>3714</v>
      </c>
      <c r="E2084" s="257" t="s">
        <v>6825</v>
      </c>
      <c r="F2084" s="419" t="s">
        <v>6826</v>
      </c>
      <c r="G2084" s="127" t="s">
        <v>4</v>
      </c>
      <c r="H2084" s="112">
        <v>0</v>
      </c>
      <c r="I2084" s="128">
        <v>590000000</v>
      </c>
      <c r="J2084" s="127" t="s">
        <v>5</v>
      </c>
      <c r="K2084" s="129" t="s">
        <v>479</v>
      </c>
      <c r="L2084" s="127" t="s">
        <v>93</v>
      </c>
      <c r="M2084" s="127" t="s">
        <v>54</v>
      </c>
      <c r="N2084" s="127" t="s">
        <v>6815</v>
      </c>
      <c r="O2084" s="130" t="s">
        <v>6822</v>
      </c>
      <c r="P2084" s="103">
        <v>796</v>
      </c>
      <c r="Q2084" s="103" t="s">
        <v>57</v>
      </c>
      <c r="R2084" s="131">
        <v>2</v>
      </c>
      <c r="S2084" s="131">
        <v>3600</v>
      </c>
      <c r="T2084" s="409">
        <f t="shared" si="195"/>
        <v>7200</v>
      </c>
      <c r="U2084" s="409">
        <f t="shared" si="196"/>
        <v>8064.0000000000009</v>
      </c>
      <c r="V2084" s="127"/>
      <c r="W2084" s="213">
        <v>2016</v>
      </c>
      <c r="X2084" s="134"/>
      <c r="Y2084" s="27"/>
      <c r="Z2084" s="27"/>
      <c r="AA2084" s="27"/>
      <c r="AB2084" s="27"/>
      <c r="AC2084" s="27"/>
      <c r="AD2084" s="27"/>
      <c r="AE2084" s="27"/>
      <c r="AF2084" s="27"/>
      <c r="AG2084" s="27"/>
      <c r="AH2084" s="27"/>
      <c r="AI2084" s="27"/>
      <c r="AJ2084" s="27"/>
      <c r="AK2084" s="27"/>
      <c r="AL2084" s="27"/>
      <c r="AM2084" s="27"/>
      <c r="AN2084" s="27"/>
      <c r="AO2084" s="27"/>
      <c r="AP2084" s="27"/>
      <c r="AQ2084" s="27"/>
      <c r="AR2084" s="27"/>
    </row>
    <row r="2085" spans="1:44" s="29" customFormat="1" ht="50.1" customHeight="1">
      <c r="A2085" s="57" t="s">
        <v>6827</v>
      </c>
      <c r="B2085" s="125" t="s">
        <v>5974</v>
      </c>
      <c r="C2085" s="257" t="s">
        <v>6828</v>
      </c>
      <c r="D2085" s="257" t="s">
        <v>6829</v>
      </c>
      <c r="E2085" s="257" t="s">
        <v>6830</v>
      </c>
      <c r="F2085" s="419" t="s">
        <v>6826</v>
      </c>
      <c r="G2085" s="127" t="s">
        <v>4</v>
      </c>
      <c r="H2085" s="112">
        <v>0</v>
      </c>
      <c r="I2085" s="128">
        <v>590000000</v>
      </c>
      <c r="J2085" s="127" t="s">
        <v>5</v>
      </c>
      <c r="K2085" s="129" t="s">
        <v>479</v>
      </c>
      <c r="L2085" s="127" t="s">
        <v>93</v>
      </c>
      <c r="M2085" s="127" t="s">
        <v>54</v>
      </c>
      <c r="N2085" s="127" t="s">
        <v>6815</v>
      </c>
      <c r="O2085" s="130" t="s">
        <v>6822</v>
      </c>
      <c r="P2085" s="103">
        <v>796</v>
      </c>
      <c r="Q2085" s="103" t="s">
        <v>57</v>
      </c>
      <c r="R2085" s="131">
        <v>2</v>
      </c>
      <c r="S2085" s="131">
        <v>6400</v>
      </c>
      <c r="T2085" s="409">
        <f t="shared" si="195"/>
        <v>12800</v>
      </c>
      <c r="U2085" s="409">
        <f t="shared" si="196"/>
        <v>14336.000000000002</v>
      </c>
      <c r="V2085" s="127"/>
      <c r="W2085" s="213">
        <v>2016</v>
      </c>
      <c r="X2085" s="134"/>
      <c r="Y2085" s="27"/>
      <c r="Z2085" s="27"/>
      <c r="AA2085" s="27"/>
      <c r="AB2085" s="27"/>
      <c r="AC2085" s="27"/>
      <c r="AD2085" s="27"/>
      <c r="AE2085" s="27"/>
      <c r="AF2085" s="27"/>
      <c r="AG2085" s="27"/>
      <c r="AH2085" s="27"/>
      <c r="AI2085" s="27"/>
      <c r="AJ2085" s="27"/>
      <c r="AK2085" s="27"/>
      <c r="AL2085" s="27"/>
      <c r="AM2085" s="27"/>
      <c r="AN2085" s="27"/>
      <c r="AO2085" s="27"/>
      <c r="AP2085" s="27"/>
      <c r="AQ2085" s="27"/>
      <c r="AR2085" s="27"/>
    </row>
    <row r="2086" spans="1:44" s="29" customFormat="1" ht="50.1" customHeight="1">
      <c r="A2086" s="57" t="s">
        <v>6831</v>
      </c>
      <c r="B2086" s="125" t="s">
        <v>5974</v>
      </c>
      <c r="C2086" s="105" t="s">
        <v>6832</v>
      </c>
      <c r="D2086" s="105" t="s">
        <v>2929</v>
      </c>
      <c r="E2086" s="105" t="s">
        <v>6833</v>
      </c>
      <c r="F2086" s="419" t="s">
        <v>6834</v>
      </c>
      <c r="G2086" s="127" t="s">
        <v>4</v>
      </c>
      <c r="H2086" s="112">
        <v>0</v>
      </c>
      <c r="I2086" s="128">
        <v>590000000</v>
      </c>
      <c r="J2086" s="127" t="s">
        <v>5</v>
      </c>
      <c r="K2086" s="129" t="s">
        <v>6835</v>
      </c>
      <c r="L2086" s="127" t="s">
        <v>93</v>
      </c>
      <c r="M2086" s="127" t="s">
        <v>54</v>
      </c>
      <c r="N2086" s="127" t="s">
        <v>6815</v>
      </c>
      <c r="O2086" s="130" t="s">
        <v>2980</v>
      </c>
      <c r="P2086" s="103">
        <v>796</v>
      </c>
      <c r="Q2086" s="103" t="s">
        <v>57</v>
      </c>
      <c r="R2086" s="131">
        <v>1</v>
      </c>
      <c r="S2086" s="131">
        <v>13500</v>
      </c>
      <c r="T2086" s="107">
        <f t="shared" si="195"/>
        <v>13500</v>
      </c>
      <c r="U2086" s="107">
        <f t="shared" si="196"/>
        <v>15120.000000000002</v>
      </c>
      <c r="V2086" s="127"/>
      <c r="W2086" s="213">
        <v>2016</v>
      </c>
      <c r="X2086" s="134"/>
      <c r="Y2086" s="27"/>
      <c r="Z2086" s="27"/>
      <c r="AA2086" s="27"/>
      <c r="AB2086" s="27"/>
      <c r="AC2086" s="27"/>
      <c r="AD2086" s="27"/>
      <c r="AE2086" s="27"/>
      <c r="AF2086" s="27"/>
      <c r="AG2086" s="27"/>
      <c r="AH2086" s="27"/>
      <c r="AI2086" s="27"/>
      <c r="AJ2086" s="27"/>
      <c r="AK2086" s="27"/>
      <c r="AL2086" s="27"/>
      <c r="AM2086" s="27"/>
      <c r="AN2086" s="27"/>
      <c r="AO2086" s="27"/>
      <c r="AP2086" s="27"/>
      <c r="AQ2086" s="27"/>
      <c r="AR2086" s="27"/>
    </row>
    <row r="2087" spans="1:44" s="29" customFormat="1" ht="50.1" customHeight="1">
      <c r="A2087" s="57" t="s">
        <v>6839</v>
      </c>
      <c r="B2087" s="125" t="s">
        <v>5974</v>
      </c>
      <c r="C2087" s="419" t="s">
        <v>6840</v>
      </c>
      <c r="D2087" s="419" t="s">
        <v>6841</v>
      </c>
      <c r="E2087" s="419" t="s">
        <v>6842</v>
      </c>
      <c r="F2087" s="419" t="s">
        <v>6843</v>
      </c>
      <c r="G2087" s="127" t="s">
        <v>4</v>
      </c>
      <c r="H2087" s="112">
        <v>0</v>
      </c>
      <c r="I2087" s="128">
        <v>590000000</v>
      </c>
      <c r="J2087" s="127" t="s">
        <v>5</v>
      </c>
      <c r="K2087" s="129" t="s">
        <v>479</v>
      </c>
      <c r="L2087" s="127" t="s">
        <v>6844</v>
      </c>
      <c r="M2087" s="127" t="s">
        <v>54</v>
      </c>
      <c r="N2087" s="127" t="s">
        <v>6815</v>
      </c>
      <c r="O2087" s="130" t="s">
        <v>2980</v>
      </c>
      <c r="P2087" s="103">
        <v>796</v>
      </c>
      <c r="Q2087" s="103" t="s">
        <v>57</v>
      </c>
      <c r="R2087" s="131">
        <v>2</v>
      </c>
      <c r="S2087" s="131">
        <v>3800</v>
      </c>
      <c r="T2087" s="409">
        <f t="shared" si="195"/>
        <v>7600</v>
      </c>
      <c r="U2087" s="409">
        <f t="shared" ref="U2087:U2092" si="197">T2087*1.12</f>
        <v>8512</v>
      </c>
      <c r="V2087" s="127"/>
      <c r="W2087" s="213">
        <v>2016</v>
      </c>
      <c r="X2087" s="134"/>
      <c r="Y2087" s="27"/>
      <c r="Z2087" s="27"/>
      <c r="AA2087" s="27"/>
      <c r="AB2087" s="27"/>
      <c r="AC2087" s="27"/>
      <c r="AD2087" s="27"/>
      <c r="AE2087" s="27"/>
      <c r="AF2087" s="27"/>
      <c r="AG2087" s="27"/>
      <c r="AH2087" s="27"/>
      <c r="AI2087" s="27"/>
      <c r="AJ2087" s="27"/>
      <c r="AK2087" s="27"/>
      <c r="AL2087" s="27"/>
      <c r="AM2087" s="27"/>
      <c r="AN2087" s="27"/>
      <c r="AO2087" s="27"/>
      <c r="AP2087" s="27"/>
      <c r="AQ2087" s="27"/>
      <c r="AR2087" s="27"/>
    </row>
    <row r="2088" spans="1:44" s="29" customFormat="1" ht="50.1" customHeight="1">
      <c r="A2088" s="57" t="s">
        <v>6845</v>
      </c>
      <c r="B2088" s="125" t="s">
        <v>5974</v>
      </c>
      <c r="C2088" s="419" t="s">
        <v>6846</v>
      </c>
      <c r="D2088" s="419" t="s">
        <v>4217</v>
      </c>
      <c r="E2088" s="419" t="s">
        <v>6847</v>
      </c>
      <c r="F2088" s="419" t="s">
        <v>6843</v>
      </c>
      <c r="G2088" s="127" t="s">
        <v>4</v>
      </c>
      <c r="H2088" s="112">
        <v>0</v>
      </c>
      <c r="I2088" s="128">
        <v>590000000</v>
      </c>
      <c r="J2088" s="127" t="s">
        <v>5</v>
      </c>
      <c r="K2088" s="129" t="s">
        <v>479</v>
      </c>
      <c r="L2088" s="127" t="s">
        <v>6844</v>
      </c>
      <c r="M2088" s="127" t="s">
        <v>54</v>
      </c>
      <c r="N2088" s="127" t="s">
        <v>6815</v>
      </c>
      <c r="O2088" s="130" t="s">
        <v>2980</v>
      </c>
      <c r="P2088" s="103">
        <v>796</v>
      </c>
      <c r="Q2088" s="103" t="s">
        <v>57</v>
      </c>
      <c r="R2088" s="131">
        <v>2</v>
      </c>
      <c r="S2088" s="131">
        <v>2500</v>
      </c>
      <c r="T2088" s="409">
        <f t="shared" si="195"/>
        <v>5000</v>
      </c>
      <c r="U2088" s="409">
        <f t="shared" si="197"/>
        <v>5600.0000000000009</v>
      </c>
      <c r="V2088" s="127"/>
      <c r="W2088" s="213">
        <v>2016</v>
      </c>
      <c r="X2088" s="134"/>
      <c r="Y2088" s="27"/>
      <c r="Z2088" s="27"/>
      <c r="AA2088" s="27"/>
      <c r="AB2088" s="27"/>
      <c r="AC2088" s="27"/>
      <c r="AD2088" s="27"/>
      <c r="AE2088" s="27"/>
      <c r="AF2088" s="27"/>
      <c r="AG2088" s="27"/>
      <c r="AH2088" s="27"/>
      <c r="AI2088" s="27"/>
      <c r="AJ2088" s="27"/>
      <c r="AK2088" s="27"/>
      <c r="AL2088" s="27"/>
      <c r="AM2088" s="27"/>
      <c r="AN2088" s="27"/>
      <c r="AO2088" s="27"/>
      <c r="AP2088" s="27"/>
      <c r="AQ2088" s="27"/>
      <c r="AR2088" s="27"/>
    </row>
    <row r="2089" spans="1:44" s="29" customFormat="1" ht="50.1" customHeight="1">
      <c r="A2089" s="57" t="s">
        <v>6848</v>
      </c>
      <c r="B2089" s="125" t="s">
        <v>5974</v>
      </c>
      <c r="C2089" s="419" t="s">
        <v>6849</v>
      </c>
      <c r="D2089" s="419" t="s">
        <v>6850</v>
      </c>
      <c r="E2089" s="419" t="s">
        <v>6851</v>
      </c>
      <c r="F2089" s="419" t="s">
        <v>6843</v>
      </c>
      <c r="G2089" s="127" t="s">
        <v>4</v>
      </c>
      <c r="H2089" s="112">
        <v>0</v>
      </c>
      <c r="I2089" s="128">
        <v>590000000</v>
      </c>
      <c r="J2089" s="127" t="s">
        <v>5</v>
      </c>
      <c r="K2089" s="129" t="s">
        <v>479</v>
      </c>
      <c r="L2089" s="127" t="s">
        <v>6844</v>
      </c>
      <c r="M2089" s="127" t="s">
        <v>54</v>
      </c>
      <c r="N2089" s="127" t="s">
        <v>6815</v>
      </c>
      <c r="O2089" s="130" t="s">
        <v>2980</v>
      </c>
      <c r="P2089" s="103">
        <v>796</v>
      </c>
      <c r="Q2089" s="103" t="s">
        <v>57</v>
      </c>
      <c r="R2089" s="131">
        <v>2</v>
      </c>
      <c r="S2089" s="131">
        <v>35000</v>
      </c>
      <c r="T2089" s="409">
        <f t="shared" si="195"/>
        <v>70000</v>
      </c>
      <c r="U2089" s="409">
        <f t="shared" si="197"/>
        <v>78400.000000000015</v>
      </c>
      <c r="V2089" s="127"/>
      <c r="W2089" s="213">
        <v>2016</v>
      </c>
      <c r="X2089" s="134"/>
      <c r="Y2089" s="27"/>
      <c r="Z2089" s="27"/>
      <c r="AA2089" s="27"/>
      <c r="AB2089" s="27"/>
      <c r="AC2089" s="27"/>
      <c r="AD2089" s="27"/>
      <c r="AE2089" s="27"/>
      <c r="AF2089" s="27"/>
      <c r="AG2089" s="27"/>
      <c r="AH2089" s="27"/>
      <c r="AI2089" s="27"/>
      <c r="AJ2089" s="27"/>
      <c r="AK2089" s="27"/>
      <c r="AL2089" s="27"/>
      <c r="AM2089" s="27"/>
      <c r="AN2089" s="27"/>
      <c r="AO2089" s="27"/>
      <c r="AP2089" s="27"/>
      <c r="AQ2089" s="27"/>
      <c r="AR2089" s="27"/>
    </row>
    <row r="2090" spans="1:44" s="29" customFormat="1" ht="50.1" customHeight="1">
      <c r="A2090" s="64" t="s">
        <v>6859</v>
      </c>
      <c r="B2090" s="220" t="s">
        <v>5974</v>
      </c>
      <c r="C2090" s="221" t="s">
        <v>6860</v>
      </c>
      <c r="D2090" s="221" t="s">
        <v>4151</v>
      </c>
      <c r="E2090" s="221" t="s">
        <v>6861</v>
      </c>
      <c r="F2090" s="221" t="s">
        <v>6862</v>
      </c>
      <c r="G2090" s="220" t="s">
        <v>4</v>
      </c>
      <c r="H2090" s="220">
        <v>0</v>
      </c>
      <c r="I2090" s="278">
        <v>590000000</v>
      </c>
      <c r="J2090" s="222" t="s">
        <v>5</v>
      </c>
      <c r="K2090" s="220" t="s">
        <v>6</v>
      </c>
      <c r="L2090" s="222" t="s">
        <v>5</v>
      </c>
      <c r="M2090" s="70" t="s">
        <v>54</v>
      </c>
      <c r="N2090" s="220" t="s">
        <v>6863</v>
      </c>
      <c r="O2090" s="222" t="s">
        <v>1260</v>
      </c>
      <c r="P2090" s="220">
        <v>796</v>
      </c>
      <c r="Q2090" s="220" t="s">
        <v>57</v>
      </c>
      <c r="R2090" s="420">
        <v>500</v>
      </c>
      <c r="S2090" s="420">
        <v>1680</v>
      </c>
      <c r="T2090" s="421">
        <f>S2090*R2090</f>
        <v>840000</v>
      </c>
      <c r="U2090" s="421">
        <f t="shared" si="197"/>
        <v>940800.00000000012</v>
      </c>
      <c r="V2090" s="64"/>
      <c r="W2090" s="222">
        <v>2016</v>
      </c>
      <c r="X2090" s="64"/>
      <c r="Y2090" s="27"/>
      <c r="Z2090" s="27"/>
      <c r="AA2090" s="27"/>
      <c r="AB2090" s="27"/>
      <c r="AC2090" s="27"/>
      <c r="AD2090" s="27"/>
      <c r="AE2090" s="27"/>
      <c r="AF2090" s="27"/>
      <c r="AG2090" s="27"/>
      <c r="AH2090" s="27"/>
      <c r="AI2090" s="27"/>
      <c r="AJ2090" s="27"/>
      <c r="AK2090" s="27"/>
      <c r="AL2090" s="27"/>
      <c r="AM2090" s="27"/>
      <c r="AN2090" s="27"/>
      <c r="AO2090" s="27"/>
      <c r="AP2090" s="27"/>
      <c r="AQ2090" s="27"/>
      <c r="AR2090" s="27"/>
    </row>
    <row r="2091" spans="1:44" s="29" customFormat="1" ht="50.1" customHeight="1">
      <c r="A2091" s="64" t="s">
        <v>6864</v>
      </c>
      <c r="B2091" s="220" t="s">
        <v>5974</v>
      </c>
      <c r="C2091" s="221" t="s">
        <v>6865</v>
      </c>
      <c r="D2091" s="221" t="s">
        <v>4151</v>
      </c>
      <c r="E2091" s="221" t="s">
        <v>6866</v>
      </c>
      <c r="F2091" s="221" t="s">
        <v>6867</v>
      </c>
      <c r="G2091" s="220" t="s">
        <v>4</v>
      </c>
      <c r="H2091" s="220">
        <v>0</v>
      </c>
      <c r="I2091" s="278">
        <v>590000000</v>
      </c>
      <c r="J2091" s="222" t="s">
        <v>5</v>
      </c>
      <c r="K2091" s="220" t="s">
        <v>6</v>
      </c>
      <c r="L2091" s="222" t="s">
        <v>5</v>
      </c>
      <c r="M2091" s="70" t="s">
        <v>54</v>
      </c>
      <c r="N2091" s="220" t="s">
        <v>6863</v>
      </c>
      <c r="O2091" s="222" t="s">
        <v>1260</v>
      </c>
      <c r="P2091" s="220">
        <v>166</v>
      </c>
      <c r="Q2091" s="220" t="s">
        <v>1204</v>
      </c>
      <c r="R2091" s="225">
        <v>99</v>
      </c>
      <c r="S2091" s="225">
        <v>730</v>
      </c>
      <c r="T2091" s="227">
        <f>S2091*R2091</f>
        <v>72270</v>
      </c>
      <c r="U2091" s="227">
        <f t="shared" si="197"/>
        <v>80942.400000000009</v>
      </c>
      <c r="V2091" s="220"/>
      <c r="W2091" s="222">
        <v>2016</v>
      </c>
      <c r="X2091" s="220"/>
      <c r="Y2091" s="27"/>
      <c r="Z2091" s="27"/>
      <c r="AA2091" s="27"/>
      <c r="AB2091" s="27"/>
      <c r="AC2091" s="27"/>
      <c r="AD2091" s="27"/>
      <c r="AE2091" s="27"/>
      <c r="AF2091" s="27"/>
      <c r="AG2091" s="27"/>
      <c r="AH2091" s="27"/>
      <c r="AI2091" s="27"/>
      <c r="AJ2091" s="27"/>
      <c r="AK2091" s="27"/>
      <c r="AL2091" s="27"/>
      <c r="AM2091" s="27"/>
      <c r="AN2091" s="27"/>
      <c r="AO2091" s="27"/>
      <c r="AP2091" s="27"/>
      <c r="AQ2091" s="27"/>
      <c r="AR2091" s="27"/>
    </row>
    <row r="2092" spans="1:44" s="29" customFormat="1" ht="50.1" customHeight="1">
      <c r="A2092" s="64" t="s">
        <v>6868</v>
      </c>
      <c r="B2092" s="220" t="s">
        <v>5974</v>
      </c>
      <c r="C2092" s="422" t="s">
        <v>6869</v>
      </c>
      <c r="D2092" s="422" t="s">
        <v>6870</v>
      </c>
      <c r="E2092" s="422" t="s">
        <v>6871</v>
      </c>
      <c r="F2092" s="300"/>
      <c r="G2092" s="112" t="s">
        <v>4</v>
      </c>
      <c r="H2092" s="103">
        <v>0</v>
      </c>
      <c r="I2092" s="112">
        <v>590000000</v>
      </c>
      <c r="J2092" s="112" t="s">
        <v>5</v>
      </c>
      <c r="K2092" s="112" t="s">
        <v>479</v>
      </c>
      <c r="L2092" s="112" t="s">
        <v>67</v>
      </c>
      <c r="M2092" s="112" t="s">
        <v>54</v>
      </c>
      <c r="N2092" s="125" t="s">
        <v>879</v>
      </c>
      <c r="O2092" s="112" t="s">
        <v>599</v>
      </c>
      <c r="P2092" s="112">
        <v>168</v>
      </c>
      <c r="Q2092" s="103" t="s">
        <v>1727</v>
      </c>
      <c r="R2092" s="423">
        <v>3</v>
      </c>
      <c r="S2092" s="144">
        <v>97375</v>
      </c>
      <c r="T2092" s="294">
        <f>R2092*S2092</f>
        <v>292125</v>
      </c>
      <c r="U2092" s="107">
        <f t="shared" si="197"/>
        <v>327180.00000000006</v>
      </c>
      <c r="V2092" s="359"/>
      <c r="W2092" s="112">
        <v>2016</v>
      </c>
      <c r="X2092" s="146"/>
      <c r="Y2092" s="27"/>
      <c r="Z2092" s="27"/>
      <c r="AA2092" s="27"/>
      <c r="AB2092" s="27"/>
      <c r="AC2092" s="27"/>
      <c r="AD2092" s="27"/>
      <c r="AE2092" s="27"/>
      <c r="AF2092" s="27"/>
      <c r="AG2092" s="27"/>
      <c r="AH2092" s="27"/>
      <c r="AI2092" s="27"/>
      <c r="AJ2092" s="27"/>
      <c r="AK2092" s="27"/>
      <c r="AL2092" s="27"/>
      <c r="AM2092" s="27"/>
      <c r="AN2092" s="27"/>
      <c r="AO2092" s="27"/>
      <c r="AP2092" s="27"/>
      <c r="AQ2092" s="27"/>
      <c r="AR2092" s="27"/>
    </row>
    <row r="2093" spans="1:44" s="29" customFormat="1" ht="50.1" customHeight="1">
      <c r="A2093" s="57" t="s">
        <v>7028</v>
      </c>
      <c r="B2093" s="103" t="s">
        <v>5974</v>
      </c>
      <c r="C2093" s="104" t="s">
        <v>7029</v>
      </c>
      <c r="D2093" s="104" t="s">
        <v>6935</v>
      </c>
      <c r="E2093" s="104" t="s">
        <v>6936</v>
      </c>
      <c r="F2093" s="104" t="s">
        <v>7030</v>
      </c>
      <c r="G2093" s="103" t="s">
        <v>4</v>
      </c>
      <c r="H2093" s="103">
        <v>0</v>
      </c>
      <c r="I2093" s="105">
        <v>590000000</v>
      </c>
      <c r="J2093" s="112" t="s">
        <v>5</v>
      </c>
      <c r="K2093" s="103" t="s">
        <v>479</v>
      </c>
      <c r="L2093" s="112" t="s">
        <v>67</v>
      </c>
      <c r="M2093" s="103" t="s">
        <v>7031</v>
      </c>
      <c r="N2093" s="103" t="s">
        <v>6938</v>
      </c>
      <c r="O2093" s="103" t="s">
        <v>532</v>
      </c>
      <c r="P2093" s="112">
        <v>166</v>
      </c>
      <c r="Q2093" s="103" t="s">
        <v>1204</v>
      </c>
      <c r="R2093" s="106">
        <v>22.7</v>
      </c>
      <c r="S2093" s="106">
        <v>27784.01</v>
      </c>
      <c r="T2093" s="107">
        <f>R2093*S2093</f>
        <v>630697.027</v>
      </c>
      <c r="U2093" s="107">
        <f>T2093*1.12</f>
        <v>706380.67024000012</v>
      </c>
      <c r="V2093" s="108"/>
      <c r="W2093" s="112">
        <v>2016</v>
      </c>
      <c r="X2093" s="103"/>
      <c r="Y2093" s="27"/>
      <c r="Z2093" s="27"/>
      <c r="AA2093" s="27"/>
      <c r="AB2093" s="27"/>
      <c r="AC2093" s="27"/>
      <c r="AD2093" s="27"/>
      <c r="AE2093" s="27"/>
      <c r="AF2093" s="27"/>
      <c r="AG2093" s="27"/>
      <c r="AH2093" s="27"/>
      <c r="AI2093" s="27"/>
      <c r="AJ2093" s="27"/>
      <c r="AK2093" s="27"/>
      <c r="AL2093" s="27"/>
      <c r="AM2093" s="27"/>
      <c r="AN2093" s="27"/>
      <c r="AO2093" s="27"/>
      <c r="AP2093" s="27"/>
      <c r="AQ2093" s="27"/>
      <c r="AR2093" s="27"/>
    </row>
    <row r="2094" spans="1:44" s="29" customFormat="1" ht="50.1" customHeight="1">
      <c r="A2094" s="57" t="s">
        <v>7032</v>
      </c>
      <c r="B2094" s="103" t="s">
        <v>5974</v>
      </c>
      <c r="C2094" s="104" t="s">
        <v>7029</v>
      </c>
      <c r="D2094" s="104" t="s">
        <v>6935</v>
      </c>
      <c r="E2094" s="104" t="s">
        <v>6936</v>
      </c>
      <c r="F2094" s="104" t="s">
        <v>7033</v>
      </c>
      <c r="G2094" s="103" t="s">
        <v>4</v>
      </c>
      <c r="H2094" s="103">
        <v>0</v>
      </c>
      <c r="I2094" s="105">
        <v>590000000</v>
      </c>
      <c r="J2094" s="112" t="s">
        <v>5</v>
      </c>
      <c r="K2094" s="103" t="s">
        <v>479</v>
      </c>
      <c r="L2094" s="112" t="s">
        <v>67</v>
      </c>
      <c r="M2094" s="103" t="s">
        <v>7031</v>
      </c>
      <c r="N2094" s="103" t="s">
        <v>6938</v>
      </c>
      <c r="O2094" s="103" t="s">
        <v>532</v>
      </c>
      <c r="P2094" s="112">
        <v>166</v>
      </c>
      <c r="Q2094" s="103" t="s">
        <v>1204</v>
      </c>
      <c r="R2094" s="106">
        <v>22.7</v>
      </c>
      <c r="S2094" s="106">
        <v>16933.71</v>
      </c>
      <c r="T2094" s="107">
        <f>R2094*S2094</f>
        <v>384395.21699999995</v>
      </c>
      <c r="U2094" s="107">
        <f>T2094*1.12</f>
        <v>430522.64304</v>
      </c>
      <c r="V2094" s="108"/>
      <c r="W2094" s="112">
        <v>2016</v>
      </c>
      <c r="X2094" s="103"/>
      <c r="Y2094" s="27"/>
      <c r="Z2094" s="27"/>
      <c r="AA2094" s="27"/>
      <c r="AB2094" s="27"/>
      <c r="AC2094" s="27"/>
      <c r="AD2094" s="27"/>
      <c r="AE2094" s="27"/>
      <c r="AF2094" s="27"/>
      <c r="AG2094" s="27"/>
      <c r="AH2094" s="27"/>
      <c r="AI2094" s="27"/>
      <c r="AJ2094" s="27"/>
      <c r="AK2094" s="27"/>
      <c r="AL2094" s="27"/>
      <c r="AM2094" s="27"/>
      <c r="AN2094" s="27"/>
      <c r="AO2094" s="27"/>
      <c r="AP2094" s="27"/>
      <c r="AQ2094" s="27"/>
      <c r="AR2094" s="27"/>
    </row>
    <row r="2095" spans="1:44" s="51" customFormat="1" ht="50.1" customHeight="1">
      <c r="A2095" s="57" t="s">
        <v>7034</v>
      </c>
      <c r="B2095" s="103" t="s">
        <v>5974</v>
      </c>
      <c r="C2095" s="143" t="s">
        <v>7035</v>
      </c>
      <c r="D2095" s="143" t="s">
        <v>7036</v>
      </c>
      <c r="E2095" s="143" t="s">
        <v>7037</v>
      </c>
      <c r="F2095" s="143" t="s">
        <v>7038</v>
      </c>
      <c r="G2095" s="103" t="s">
        <v>4</v>
      </c>
      <c r="H2095" s="121">
        <v>0</v>
      </c>
      <c r="I2095" s="128">
        <v>590000000</v>
      </c>
      <c r="J2095" s="127" t="s">
        <v>5</v>
      </c>
      <c r="K2095" s="112" t="s">
        <v>479</v>
      </c>
      <c r="L2095" s="127" t="s">
        <v>5</v>
      </c>
      <c r="M2095" s="127" t="s">
        <v>54</v>
      </c>
      <c r="N2095" s="127" t="s">
        <v>2942</v>
      </c>
      <c r="O2095" s="130" t="s">
        <v>7039</v>
      </c>
      <c r="P2095" s="110" t="s">
        <v>541</v>
      </c>
      <c r="Q2095" s="103" t="s">
        <v>2538</v>
      </c>
      <c r="R2095" s="234">
        <v>78</v>
      </c>
      <c r="S2095" s="285">
        <v>4518.6899999999996</v>
      </c>
      <c r="T2095" s="294">
        <f t="shared" ref="T2095:T2097" si="198">R2095*S2095</f>
        <v>352457.81999999995</v>
      </c>
      <c r="U2095" s="294">
        <f t="shared" ref="U2095:U2097" si="199">T2095*1.12</f>
        <v>394752.75839999999</v>
      </c>
      <c r="V2095" s="424"/>
      <c r="W2095" s="112">
        <v>2016</v>
      </c>
      <c r="X2095" s="395"/>
    </row>
    <row r="2096" spans="1:44" s="51" customFormat="1" ht="50.1" customHeight="1">
      <c r="A2096" s="57" t="s">
        <v>7040</v>
      </c>
      <c r="B2096" s="103" t="s">
        <v>5974</v>
      </c>
      <c r="C2096" s="143" t="s">
        <v>7035</v>
      </c>
      <c r="D2096" s="143" t="s">
        <v>7036</v>
      </c>
      <c r="E2096" s="143" t="s">
        <v>7037</v>
      </c>
      <c r="F2096" s="143" t="s">
        <v>7041</v>
      </c>
      <c r="G2096" s="103" t="s">
        <v>4</v>
      </c>
      <c r="H2096" s="121">
        <v>0</v>
      </c>
      <c r="I2096" s="128">
        <v>590000000</v>
      </c>
      <c r="J2096" s="127" t="s">
        <v>5</v>
      </c>
      <c r="K2096" s="112" t="s">
        <v>479</v>
      </c>
      <c r="L2096" s="127" t="s">
        <v>5</v>
      </c>
      <c r="M2096" s="127" t="s">
        <v>54</v>
      </c>
      <c r="N2096" s="127" t="s">
        <v>2942</v>
      </c>
      <c r="O2096" s="130" t="s">
        <v>7039</v>
      </c>
      <c r="P2096" s="110" t="s">
        <v>541</v>
      </c>
      <c r="Q2096" s="103" t="s">
        <v>2538</v>
      </c>
      <c r="R2096" s="234">
        <v>10</v>
      </c>
      <c r="S2096" s="285">
        <v>4107.8999999999996</v>
      </c>
      <c r="T2096" s="294">
        <f t="shared" si="198"/>
        <v>41079</v>
      </c>
      <c r="U2096" s="294">
        <f t="shared" si="199"/>
        <v>46008.480000000003</v>
      </c>
      <c r="V2096" s="347"/>
      <c r="W2096" s="112">
        <v>2016</v>
      </c>
      <c r="X2096" s="395"/>
    </row>
    <row r="2097" spans="1:44" s="51" customFormat="1" ht="50.1" customHeight="1">
      <c r="A2097" s="57" t="s">
        <v>7042</v>
      </c>
      <c r="B2097" s="103" t="s">
        <v>5974</v>
      </c>
      <c r="C2097" s="143" t="s">
        <v>2243</v>
      </c>
      <c r="D2097" s="143" t="s">
        <v>2244</v>
      </c>
      <c r="E2097" s="143" t="s">
        <v>2245</v>
      </c>
      <c r="F2097" s="143" t="s">
        <v>7043</v>
      </c>
      <c r="G2097" s="103" t="s">
        <v>4</v>
      </c>
      <c r="H2097" s="121">
        <v>0</v>
      </c>
      <c r="I2097" s="128">
        <v>590000000</v>
      </c>
      <c r="J2097" s="127" t="s">
        <v>5</v>
      </c>
      <c r="K2097" s="112" t="s">
        <v>479</v>
      </c>
      <c r="L2097" s="127" t="s">
        <v>5</v>
      </c>
      <c r="M2097" s="127" t="s">
        <v>54</v>
      </c>
      <c r="N2097" s="127" t="s">
        <v>2942</v>
      </c>
      <c r="O2097" s="130" t="s">
        <v>7039</v>
      </c>
      <c r="P2097" s="110" t="s">
        <v>7044</v>
      </c>
      <c r="Q2097" s="103" t="s">
        <v>2388</v>
      </c>
      <c r="R2097" s="234">
        <v>52</v>
      </c>
      <c r="S2097" s="285">
        <v>4107.8999999999996</v>
      </c>
      <c r="T2097" s="294">
        <f t="shared" si="198"/>
        <v>213610.8</v>
      </c>
      <c r="U2097" s="294">
        <f t="shared" si="199"/>
        <v>239244.09600000002</v>
      </c>
      <c r="V2097" s="424"/>
      <c r="W2097" s="112">
        <v>2016</v>
      </c>
      <c r="X2097" s="395"/>
    </row>
    <row r="2098" spans="1:44" s="29" customFormat="1" ht="50.1" customHeight="1">
      <c r="A2098" s="64" t="s">
        <v>6874</v>
      </c>
      <c r="B2098" s="223" t="s">
        <v>5974</v>
      </c>
      <c r="C2098" s="221" t="s">
        <v>6875</v>
      </c>
      <c r="D2098" s="221" t="s">
        <v>2212</v>
      </c>
      <c r="E2098" s="425" t="s">
        <v>6876</v>
      </c>
      <c r="F2098" s="258"/>
      <c r="G2098" s="220" t="s">
        <v>4</v>
      </c>
      <c r="H2098" s="426">
        <v>0</v>
      </c>
      <c r="I2098" s="427">
        <v>590000000</v>
      </c>
      <c r="J2098" s="70" t="s">
        <v>5</v>
      </c>
      <c r="K2098" s="222" t="s">
        <v>479</v>
      </c>
      <c r="L2098" s="70" t="s">
        <v>5</v>
      </c>
      <c r="M2098" s="70" t="s">
        <v>54</v>
      </c>
      <c r="N2098" s="70" t="s">
        <v>55</v>
      </c>
      <c r="O2098" s="428" t="s">
        <v>599</v>
      </c>
      <c r="P2098" s="220">
        <v>715</v>
      </c>
      <c r="Q2098" s="220" t="s">
        <v>2140</v>
      </c>
      <c r="R2098" s="429">
        <v>3</v>
      </c>
      <c r="S2098" s="429">
        <v>8000</v>
      </c>
      <c r="T2098" s="226">
        <f>S2098*R2098</f>
        <v>24000</v>
      </c>
      <c r="U2098" s="430">
        <f t="shared" ref="U2098:U2106" si="200">T2098*1.12</f>
        <v>26880.000000000004</v>
      </c>
      <c r="V2098" s="431"/>
      <c r="W2098" s="427">
        <v>2016</v>
      </c>
      <c r="X2098" s="432"/>
      <c r="Y2098" s="27"/>
      <c r="Z2098" s="27"/>
      <c r="AA2098" s="27"/>
      <c r="AB2098" s="27"/>
      <c r="AC2098" s="27"/>
      <c r="AD2098" s="27"/>
      <c r="AE2098" s="27"/>
      <c r="AF2098" s="27"/>
      <c r="AG2098" s="27"/>
      <c r="AH2098" s="27"/>
      <c r="AI2098" s="27"/>
      <c r="AJ2098" s="27"/>
      <c r="AK2098" s="27"/>
      <c r="AL2098" s="27"/>
      <c r="AM2098" s="27"/>
      <c r="AN2098" s="27"/>
      <c r="AO2098" s="27"/>
      <c r="AP2098" s="27"/>
      <c r="AQ2098" s="27"/>
      <c r="AR2098" s="27"/>
    </row>
    <row r="2099" spans="1:44" s="29" customFormat="1" ht="50.1" customHeight="1">
      <c r="A2099" s="64" t="s">
        <v>6877</v>
      </c>
      <c r="B2099" s="223" t="s">
        <v>5974</v>
      </c>
      <c r="C2099" s="221" t="s">
        <v>6878</v>
      </c>
      <c r="D2099" s="258" t="s">
        <v>6879</v>
      </c>
      <c r="E2099" s="221" t="s">
        <v>6880</v>
      </c>
      <c r="F2099" s="221" t="s">
        <v>6881</v>
      </c>
      <c r="G2099" s="220" t="s">
        <v>4</v>
      </c>
      <c r="H2099" s="222">
        <v>0</v>
      </c>
      <c r="I2099" s="433">
        <v>590000000</v>
      </c>
      <c r="J2099" s="70" t="s">
        <v>6882</v>
      </c>
      <c r="K2099" s="220" t="s">
        <v>6883</v>
      </c>
      <c r="L2099" s="220" t="s">
        <v>6884</v>
      </c>
      <c r="M2099" s="220" t="s">
        <v>144</v>
      </c>
      <c r="N2099" s="220" t="s">
        <v>6885</v>
      </c>
      <c r="O2099" s="220" t="s">
        <v>1946</v>
      </c>
      <c r="P2099" s="222">
        <v>796</v>
      </c>
      <c r="Q2099" s="222" t="s">
        <v>57</v>
      </c>
      <c r="R2099" s="225">
        <v>224</v>
      </c>
      <c r="S2099" s="225">
        <v>3269</v>
      </c>
      <c r="T2099" s="430">
        <f t="shared" ref="T2099:T2105" si="201">R2099*S2099</f>
        <v>732256</v>
      </c>
      <c r="U2099" s="430">
        <f t="shared" si="200"/>
        <v>820126.72000000009</v>
      </c>
      <c r="V2099" s="220"/>
      <c r="W2099" s="70">
        <v>2016</v>
      </c>
      <c r="X2099" s="280"/>
      <c r="Y2099" s="27"/>
      <c r="Z2099" s="27"/>
      <c r="AA2099" s="27"/>
      <c r="AB2099" s="27"/>
      <c r="AC2099" s="27"/>
      <c r="AD2099" s="27"/>
      <c r="AE2099" s="27"/>
      <c r="AF2099" s="27"/>
      <c r="AG2099" s="27"/>
      <c r="AH2099" s="27"/>
      <c r="AI2099" s="27"/>
      <c r="AJ2099" s="27"/>
      <c r="AK2099" s="27"/>
      <c r="AL2099" s="27"/>
      <c r="AM2099" s="27"/>
      <c r="AN2099" s="27"/>
      <c r="AO2099" s="27"/>
      <c r="AP2099" s="27"/>
      <c r="AQ2099" s="27"/>
      <c r="AR2099" s="27"/>
    </row>
    <row r="2100" spans="1:44" s="29" customFormat="1" ht="50.1" customHeight="1">
      <c r="A2100" s="64" t="s">
        <v>6886</v>
      </c>
      <c r="B2100" s="223" t="s">
        <v>5974</v>
      </c>
      <c r="C2100" s="221" t="s">
        <v>6878</v>
      </c>
      <c r="D2100" s="258" t="s">
        <v>6879</v>
      </c>
      <c r="E2100" s="221" t="s">
        <v>6880</v>
      </c>
      <c r="F2100" s="221" t="s">
        <v>6887</v>
      </c>
      <c r="G2100" s="220" t="s">
        <v>4</v>
      </c>
      <c r="H2100" s="222">
        <v>0</v>
      </c>
      <c r="I2100" s="433">
        <v>590000000</v>
      </c>
      <c r="J2100" s="70" t="s">
        <v>6882</v>
      </c>
      <c r="K2100" s="220" t="s">
        <v>6883</v>
      </c>
      <c r="L2100" s="220" t="s">
        <v>6884</v>
      </c>
      <c r="M2100" s="220" t="s">
        <v>144</v>
      </c>
      <c r="N2100" s="220" t="s">
        <v>6885</v>
      </c>
      <c r="O2100" s="220" t="s">
        <v>1946</v>
      </c>
      <c r="P2100" s="222">
        <v>796</v>
      </c>
      <c r="Q2100" s="222" t="s">
        <v>57</v>
      </c>
      <c r="R2100" s="225">
        <v>112</v>
      </c>
      <c r="S2100" s="225">
        <v>2101.5</v>
      </c>
      <c r="T2100" s="430">
        <f t="shared" si="201"/>
        <v>235368</v>
      </c>
      <c r="U2100" s="430">
        <f t="shared" si="200"/>
        <v>263612.16000000003</v>
      </c>
      <c r="V2100" s="280"/>
      <c r="W2100" s="70">
        <v>2016</v>
      </c>
      <c r="X2100" s="280"/>
      <c r="Y2100" s="27"/>
      <c r="Z2100" s="27"/>
      <c r="AA2100" s="27"/>
      <c r="AB2100" s="27"/>
      <c r="AC2100" s="27"/>
      <c r="AD2100" s="27"/>
      <c r="AE2100" s="27"/>
      <c r="AF2100" s="27"/>
      <c r="AG2100" s="27"/>
      <c r="AH2100" s="27"/>
      <c r="AI2100" s="27"/>
      <c r="AJ2100" s="27"/>
      <c r="AK2100" s="27"/>
      <c r="AL2100" s="27"/>
      <c r="AM2100" s="27"/>
      <c r="AN2100" s="27"/>
      <c r="AO2100" s="27"/>
      <c r="AP2100" s="27"/>
      <c r="AQ2100" s="27"/>
      <c r="AR2100" s="27"/>
    </row>
    <row r="2101" spans="1:44" s="29" customFormat="1" ht="50.1" customHeight="1">
      <c r="A2101" s="64" t="s">
        <v>6888</v>
      </c>
      <c r="B2101" s="223" t="s">
        <v>5974</v>
      </c>
      <c r="C2101" s="221" t="s">
        <v>3208</v>
      </c>
      <c r="D2101" s="221" t="s">
        <v>3209</v>
      </c>
      <c r="E2101" s="221" t="s">
        <v>3210</v>
      </c>
      <c r="F2101" s="221" t="s">
        <v>6889</v>
      </c>
      <c r="G2101" s="220" t="s">
        <v>4</v>
      </c>
      <c r="H2101" s="222">
        <v>0</v>
      </c>
      <c r="I2101" s="433">
        <v>590000000</v>
      </c>
      <c r="J2101" s="70" t="s">
        <v>6882</v>
      </c>
      <c r="K2101" s="220" t="s">
        <v>6883</v>
      </c>
      <c r="L2101" s="220" t="s">
        <v>6884</v>
      </c>
      <c r="M2101" s="220" t="s">
        <v>144</v>
      </c>
      <c r="N2101" s="220" t="s">
        <v>6885</v>
      </c>
      <c r="O2101" s="220" t="s">
        <v>1946</v>
      </c>
      <c r="P2101" s="222">
        <v>796</v>
      </c>
      <c r="Q2101" s="222" t="s">
        <v>57</v>
      </c>
      <c r="R2101" s="225">
        <v>112</v>
      </c>
      <c r="S2101" s="225">
        <v>31289</v>
      </c>
      <c r="T2101" s="430">
        <f t="shared" si="201"/>
        <v>3504368</v>
      </c>
      <c r="U2101" s="430">
        <f t="shared" si="200"/>
        <v>3924892.16</v>
      </c>
      <c r="V2101" s="280"/>
      <c r="W2101" s="70">
        <v>2016</v>
      </c>
      <c r="X2101" s="280"/>
      <c r="Y2101" s="27"/>
      <c r="Z2101" s="27"/>
      <c r="AA2101" s="27"/>
      <c r="AB2101" s="27"/>
      <c r="AC2101" s="27"/>
      <c r="AD2101" s="27"/>
      <c r="AE2101" s="27"/>
      <c r="AF2101" s="27"/>
      <c r="AG2101" s="27"/>
      <c r="AH2101" s="27"/>
      <c r="AI2101" s="27"/>
      <c r="AJ2101" s="27"/>
      <c r="AK2101" s="27"/>
      <c r="AL2101" s="27"/>
      <c r="AM2101" s="27"/>
      <c r="AN2101" s="27"/>
      <c r="AO2101" s="27"/>
      <c r="AP2101" s="27"/>
      <c r="AQ2101" s="27"/>
      <c r="AR2101" s="27"/>
    </row>
    <row r="2102" spans="1:44" s="29" customFormat="1" ht="50.1" customHeight="1">
      <c r="A2102" s="64" t="s">
        <v>6890</v>
      </c>
      <c r="B2102" s="223" t="s">
        <v>5974</v>
      </c>
      <c r="C2102" s="221" t="s">
        <v>3208</v>
      </c>
      <c r="D2102" s="221" t="s">
        <v>3209</v>
      </c>
      <c r="E2102" s="221" t="s">
        <v>3210</v>
      </c>
      <c r="F2102" s="221" t="s">
        <v>6891</v>
      </c>
      <c r="G2102" s="220" t="s">
        <v>4</v>
      </c>
      <c r="H2102" s="222">
        <v>0</v>
      </c>
      <c r="I2102" s="433">
        <v>590000000</v>
      </c>
      <c r="J2102" s="70" t="s">
        <v>6882</v>
      </c>
      <c r="K2102" s="220" t="s">
        <v>6883</v>
      </c>
      <c r="L2102" s="220" t="s">
        <v>6884</v>
      </c>
      <c r="M2102" s="220" t="s">
        <v>144</v>
      </c>
      <c r="N2102" s="220" t="s">
        <v>6885</v>
      </c>
      <c r="O2102" s="220" t="s">
        <v>1946</v>
      </c>
      <c r="P2102" s="222">
        <v>796</v>
      </c>
      <c r="Q2102" s="222" t="s">
        <v>57</v>
      </c>
      <c r="R2102" s="225">
        <v>224</v>
      </c>
      <c r="S2102" s="225">
        <v>26152</v>
      </c>
      <c r="T2102" s="430">
        <f t="shared" si="201"/>
        <v>5858048</v>
      </c>
      <c r="U2102" s="430">
        <f t="shared" si="200"/>
        <v>6561013.7600000007</v>
      </c>
      <c r="V2102" s="280"/>
      <c r="W2102" s="70">
        <v>2016</v>
      </c>
      <c r="X2102" s="280"/>
      <c r="Y2102" s="27"/>
      <c r="Z2102" s="27"/>
      <c r="AA2102" s="27"/>
      <c r="AB2102" s="27"/>
      <c r="AC2102" s="27"/>
      <c r="AD2102" s="27"/>
      <c r="AE2102" s="27"/>
      <c r="AF2102" s="27"/>
      <c r="AG2102" s="27"/>
      <c r="AH2102" s="27"/>
      <c r="AI2102" s="27"/>
      <c r="AJ2102" s="27"/>
      <c r="AK2102" s="27"/>
      <c r="AL2102" s="27"/>
      <c r="AM2102" s="27"/>
      <c r="AN2102" s="27"/>
      <c r="AO2102" s="27"/>
      <c r="AP2102" s="27"/>
      <c r="AQ2102" s="27"/>
      <c r="AR2102" s="27"/>
    </row>
    <row r="2103" spans="1:44" s="29" customFormat="1" ht="50.1" customHeight="1">
      <c r="A2103" s="64" t="s">
        <v>6892</v>
      </c>
      <c r="B2103" s="223" t="s">
        <v>5974</v>
      </c>
      <c r="C2103" s="221" t="s">
        <v>6893</v>
      </c>
      <c r="D2103" s="221" t="s">
        <v>6894</v>
      </c>
      <c r="E2103" s="221" t="s">
        <v>6895</v>
      </c>
      <c r="F2103" s="221" t="s">
        <v>6896</v>
      </c>
      <c r="G2103" s="220" t="s">
        <v>4</v>
      </c>
      <c r="H2103" s="222">
        <v>0</v>
      </c>
      <c r="I2103" s="433">
        <v>590000000</v>
      </c>
      <c r="J2103" s="70" t="s">
        <v>6882</v>
      </c>
      <c r="K2103" s="220" t="s">
        <v>6883</v>
      </c>
      <c r="L2103" s="220" t="s">
        <v>6884</v>
      </c>
      <c r="M2103" s="220" t="s">
        <v>144</v>
      </c>
      <c r="N2103" s="220" t="s">
        <v>6885</v>
      </c>
      <c r="O2103" s="220" t="s">
        <v>1946</v>
      </c>
      <c r="P2103" s="222">
        <v>796</v>
      </c>
      <c r="Q2103" s="222" t="s">
        <v>57</v>
      </c>
      <c r="R2103" s="225">
        <v>112</v>
      </c>
      <c r="S2103" s="225">
        <v>23350</v>
      </c>
      <c r="T2103" s="430">
        <f t="shared" si="201"/>
        <v>2615200</v>
      </c>
      <c r="U2103" s="430">
        <f t="shared" si="200"/>
        <v>2929024.0000000005</v>
      </c>
      <c r="V2103" s="280"/>
      <c r="W2103" s="70">
        <v>2016</v>
      </c>
      <c r="X2103" s="280"/>
      <c r="Y2103" s="27"/>
      <c r="Z2103" s="27"/>
      <c r="AA2103" s="27"/>
      <c r="AB2103" s="27"/>
      <c r="AC2103" s="27"/>
      <c r="AD2103" s="27"/>
      <c r="AE2103" s="27"/>
      <c r="AF2103" s="27"/>
      <c r="AG2103" s="27"/>
      <c r="AH2103" s="27"/>
      <c r="AI2103" s="27"/>
      <c r="AJ2103" s="27"/>
      <c r="AK2103" s="27"/>
      <c r="AL2103" s="27"/>
      <c r="AM2103" s="27"/>
      <c r="AN2103" s="27"/>
      <c r="AO2103" s="27"/>
      <c r="AP2103" s="27"/>
      <c r="AQ2103" s="27"/>
      <c r="AR2103" s="27"/>
    </row>
    <row r="2104" spans="1:44" s="29" customFormat="1" ht="50.1" customHeight="1">
      <c r="A2104" s="64" t="s">
        <v>6897</v>
      </c>
      <c r="B2104" s="223" t="s">
        <v>5974</v>
      </c>
      <c r="C2104" s="221" t="s">
        <v>6898</v>
      </c>
      <c r="D2104" s="221" t="s">
        <v>6899</v>
      </c>
      <c r="E2104" s="221" t="s">
        <v>6900</v>
      </c>
      <c r="F2104" s="221" t="s">
        <v>6901</v>
      </c>
      <c r="G2104" s="220" t="s">
        <v>4</v>
      </c>
      <c r="H2104" s="222">
        <v>0</v>
      </c>
      <c r="I2104" s="433">
        <v>590000000</v>
      </c>
      <c r="J2104" s="70" t="s">
        <v>6882</v>
      </c>
      <c r="K2104" s="220" t="s">
        <v>6883</v>
      </c>
      <c r="L2104" s="220" t="s">
        <v>6884</v>
      </c>
      <c r="M2104" s="220" t="s">
        <v>144</v>
      </c>
      <c r="N2104" s="220" t="s">
        <v>2942</v>
      </c>
      <c r="O2104" s="220" t="s">
        <v>532</v>
      </c>
      <c r="P2104" s="222">
        <v>796</v>
      </c>
      <c r="Q2104" s="222" t="s">
        <v>57</v>
      </c>
      <c r="R2104" s="225">
        <v>7</v>
      </c>
      <c r="S2104" s="429">
        <v>3400</v>
      </c>
      <c r="T2104" s="430">
        <f t="shared" si="201"/>
        <v>23800</v>
      </c>
      <c r="U2104" s="430">
        <f t="shared" si="200"/>
        <v>26656.000000000004</v>
      </c>
      <c r="V2104" s="280"/>
      <c r="W2104" s="70">
        <v>2016</v>
      </c>
      <c r="X2104" s="280"/>
      <c r="Y2104" s="27"/>
      <c r="Z2104" s="27"/>
      <c r="AA2104" s="27"/>
      <c r="AB2104" s="27"/>
      <c r="AC2104" s="27"/>
      <c r="AD2104" s="27"/>
      <c r="AE2104" s="27"/>
      <c r="AF2104" s="27"/>
      <c r="AG2104" s="27"/>
      <c r="AH2104" s="27"/>
      <c r="AI2104" s="27"/>
      <c r="AJ2104" s="27"/>
      <c r="AK2104" s="27"/>
      <c r="AL2104" s="27"/>
      <c r="AM2104" s="27"/>
      <c r="AN2104" s="27"/>
      <c r="AO2104" s="27"/>
      <c r="AP2104" s="27"/>
      <c r="AQ2104" s="27"/>
      <c r="AR2104" s="27"/>
    </row>
    <row r="2105" spans="1:44" s="29" customFormat="1" ht="50.1" customHeight="1">
      <c r="A2105" s="64" t="s">
        <v>6902</v>
      </c>
      <c r="B2105" s="223" t="s">
        <v>5974</v>
      </c>
      <c r="C2105" s="221" t="s">
        <v>6898</v>
      </c>
      <c r="D2105" s="221" t="s">
        <v>6899</v>
      </c>
      <c r="E2105" s="221" t="s">
        <v>6900</v>
      </c>
      <c r="F2105" s="221" t="s">
        <v>6903</v>
      </c>
      <c r="G2105" s="220" t="s">
        <v>4</v>
      </c>
      <c r="H2105" s="222">
        <v>0</v>
      </c>
      <c r="I2105" s="433">
        <v>590000000</v>
      </c>
      <c r="J2105" s="70" t="s">
        <v>6882</v>
      </c>
      <c r="K2105" s="220" t="s">
        <v>6883</v>
      </c>
      <c r="L2105" s="220" t="s">
        <v>6884</v>
      </c>
      <c r="M2105" s="220" t="s">
        <v>144</v>
      </c>
      <c r="N2105" s="220" t="s">
        <v>2942</v>
      </c>
      <c r="O2105" s="220" t="s">
        <v>532</v>
      </c>
      <c r="P2105" s="222">
        <v>796</v>
      </c>
      <c r="Q2105" s="222" t="s">
        <v>57</v>
      </c>
      <c r="R2105" s="225">
        <v>168</v>
      </c>
      <c r="S2105" s="429">
        <v>3500</v>
      </c>
      <c r="T2105" s="430">
        <f t="shared" si="201"/>
        <v>588000</v>
      </c>
      <c r="U2105" s="430">
        <f t="shared" si="200"/>
        <v>658560.00000000012</v>
      </c>
      <c r="V2105" s="280"/>
      <c r="W2105" s="70">
        <v>2016</v>
      </c>
      <c r="X2105" s="280"/>
      <c r="Y2105" s="27"/>
      <c r="Z2105" s="27"/>
      <c r="AA2105" s="27"/>
      <c r="AB2105" s="27"/>
      <c r="AC2105" s="27"/>
      <c r="AD2105" s="27"/>
      <c r="AE2105" s="27"/>
      <c r="AF2105" s="27"/>
      <c r="AG2105" s="27"/>
      <c r="AH2105" s="27"/>
      <c r="AI2105" s="27"/>
      <c r="AJ2105" s="27"/>
      <c r="AK2105" s="27"/>
      <c r="AL2105" s="27"/>
      <c r="AM2105" s="27"/>
      <c r="AN2105" s="27"/>
      <c r="AO2105" s="27"/>
      <c r="AP2105" s="27"/>
      <c r="AQ2105" s="27"/>
      <c r="AR2105" s="27"/>
    </row>
    <row r="2106" spans="1:44" s="29" customFormat="1" ht="50.1" customHeight="1">
      <c r="A2106" s="64" t="s">
        <v>6904</v>
      </c>
      <c r="B2106" s="223" t="s">
        <v>5974</v>
      </c>
      <c r="C2106" s="221" t="s">
        <v>6905</v>
      </c>
      <c r="D2106" s="221" t="s">
        <v>6906</v>
      </c>
      <c r="E2106" s="221" t="s">
        <v>6907</v>
      </c>
      <c r="F2106" s="221" t="s">
        <v>6908</v>
      </c>
      <c r="G2106" s="220" t="s">
        <v>4</v>
      </c>
      <c r="H2106" s="222">
        <v>0</v>
      </c>
      <c r="I2106" s="433">
        <v>590000000</v>
      </c>
      <c r="J2106" s="70" t="s">
        <v>6882</v>
      </c>
      <c r="K2106" s="220" t="s">
        <v>479</v>
      </c>
      <c r="L2106" s="220" t="s">
        <v>6884</v>
      </c>
      <c r="M2106" s="220" t="s">
        <v>144</v>
      </c>
      <c r="N2106" s="220" t="s">
        <v>6909</v>
      </c>
      <c r="O2106" s="220" t="s">
        <v>532</v>
      </c>
      <c r="P2106" s="222">
        <v>796</v>
      </c>
      <c r="Q2106" s="222" t="s">
        <v>57</v>
      </c>
      <c r="R2106" s="225">
        <v>21</v>
      </c>
      <c r="S2106" s="429">
        <f>7112/1.12</f>
        <v>6349.9999999999991</v>
      </c>
      <c r="T2106" s="430">
        <f>S2106*R2106</f>
        <v>133349.99999999997</v>
      </c>
      <c r="U2106" s="430">
        <f t="shared" si="200"/>
        <v>149351.99999999997</v>
      </c>
      <c r="V2106" s="280"/>
      <c r="W2106" s="70">
        <v>2016</v>
      </c>
      <c r="X2106" s="280"/>
      <c r="Y2106" s="27"/>
      <c r="Z2106" s="27"/>
      <c r="AA2106" s="27"/>
      <c r="AB2106" s="27"/>
      <c r="AC2106" s="27"/>
      <c r="AD2106" s="27"/>
      <c r="AE2106" s="27"/>
      <c r="AF2106" s="27"/>
      <c r="AG2106" s="27"/>
      <c r="AH2106" s="27"/>
      <c r="AI2106" s="27"/>
      <c r="AJ2106" s="27"/>
      <c r="AK2106" s="27"/>
      <c r="AL2106" s="27"/>
      <c r="AM2106" s="27"/>
      <c r="AN2106" s="27"/>
      <c r="AO2106" s="27"/>
      <c r="AP2106" s="27"/>
      <c r="AQ2106" s="27"/>
      <c r="AR2106" s="27"/>
    </row>
    <row r="2107" spans="1:44" s="29" customFormat="1" ht="50.1" customHeight="1">
      <c r="A2107" s="64" t="s">
        <v>6910</v>
      </c>
      <c r="B2107" s="223" t="s">
        <v>5974</v>
      </c>
      <c r="C2107" s="221" t="s">
        <v>3380</v>
      </c>
      <c r="D2107" s="221" t="s">
        <v>3381</v>
      </c>
      <c r="E2107" s="221" t="s">
        <v>3382</v>
      </c>
      <c r="F2107" s="221" t="s">
        <v>6911</v>
      </c>
      <c r="G2107" s="220" t="s">
        <v>4</v>
      </c>
      <c r="H2107" s="222">
        <v>0</v>
      </c>
      <c r="I2107" s="433">
        <v>590000000</v>
      </c>
      <c r="J2107" s="70" t="s">
        <v>6882</v>
      </c>
      <c r="K2107" s="220" t="s">
        <v>6883</v>
      </c>
      <c r="L2107" s="220" t="s">
        <v>6884</v>
      </c>
      <c r="M2107" s="220" t="s">
        <v>144</v>
      </c>
      <c r="N2107" s="220" t="s">
        <v>6912</v>
      </c>
      <c r="O2107" s="220" t="s">
        <v>532</v>
      </c>
      <c r="P2107" s="220">
        <v>796</v>
      </c>
      <c r="Q2107" s="222" t="s">
        <v>57</v>
      </c>
      <c r="R2107" s="225">
        <v>168</v>
      </c>
      <c r="S2107" s="225">
        <v>17627</v>
      </c>
      <c r="T2107" s="227">
        <f>S2107*R2107</f>
        <v>2961336</v>
      </c>
      <c r="U2107" s="227">
        <f>T2107*1.12</f>
        <v>3316696.3200000003</v>
      </c>
      <c r="V2107" s="280"/>
      <c r="W2107" s="70">
        <v>2016</v>
      </c>
      <c r="X2107" s="280"/>
      <c r="Y2107" s="27"/>
      <c r="Z2107" s="27"/>
      <c r="AA2107" s="27"/>
      <c r="AB2107" s="27"/>
      <c r="AC2107" s="27"/>
      <c r="AD2107" s="27"/>
      <c r="AE2107" s="27"/>
      <c r="AF2107" s="27"/>
      <c r="AG2107" s="27"/>
      <c r="AH2107" s="27"/>
      <c r="AI2107" s="27"/>
      <c r="AJ2107" s="27"/>
      <c r="AK2107" s="27"/>
      <c r="AL2107" s="27"/>
      <c r="AM2107" s="27"/>
      <c r="AN2107" s="27"/>
      <c r="AO2107" s="27"/>
      <c r="AP2107" s="27"/>
      <c r="AQ2107" s="27"/>
      <c r="AR2107" s="27"/>
    </row>
    <row r="2108" spans="1:44" s="29" customFormat="1" ht="50.1" customHeight="1">
      <c r="A2108" s="64" t="s">
        <v>6913</v>
      </c>
      <c r="B2108" s="223" t="s">
        <v>5974</v>
      </c>
      <c r="C2108" s="221" t="s">
        <v>3380</v>
      </c>
      <c r="D2108" s="221" t="s">
        <v>3381</v>
      </c>
      <c r="E2108" s="221" t="s">
        <v>3382</v>
      </c>
      <c r="F2108" s="221" t="s">
        <v>6914</v>
      </c>
      <c r="G2108" s="220" t="s">
        <v>4</v>
      </c>
      <c r="H2108" s="222">
        <v>0</v>
      </c>
      <c r="I2108" s="433">
        <v>590000000</v>
      </c>
      <c r="J2108" s="70" t="s">
        <v>6882</v>
      </c>
      <c r="K2108" s="220" t="s">
        <v>6883</v>
      </c>
      <c r="L2108" s="220" t="s">
        <v>6884</v>
      </c>
      <c r="M2108" s="220" t="s">
        <v>144</v>
      </c>
      <c r="N2108" s="220" t="s">
        <v>6912</v>
      </c>
      <c r="O2108" s="220" t="s">
        <v>532</v>
      </c>
      <c r="P2108" s="220">
        <v>796</v>
      </c>
      <c r="Q2108" s="222" t="s">
        <v>57</v>
      </c>
      <c r="R2108" s="225">
        <v>168</v>
      </c>
      <c r="S2108" s="225">
        <v>23673</v>
      </c>
      <c r="T2108" s="227">
        <f>S2108*R2108</f>
        <v>3977064</v>
      </c>
      <c r="U2108" s="227">
        <f>T2108*1.12</f>
        <v>4454311.6800000006</v>
      </c>
      <c r="V2108" s="280"/>
      <c r="W2108" s="70">
        <v>2016</v>
      </c>
      <c r="X2108" s="280"/>
      <c r="Y2108" s="27"/>
      <c r="Z2108" s="27"/>
      <c r="AA2108" s="27"/>
      <c r="AB2108" s="27"/>
      <c r="AC2108" s="27"/>
      <c r="AD2108" s="27"/>
      <c r="AE2108" s="27"/>
      <c r="AF2108" s="27"/>
      <c r="AG2108" s="27"/>
      <c r="AH2108" s="27"/>
      <c r="AI2108" s="27"/>
      <c r="AJ2108" s="27"/>
      <c r="AK2108" s="27"/>
      <c r="AL2108" s="27"/>
      <c r="AM2108" s="27"/>
      <c r="AN2108" s="27"/>
      <c r="AO2108" s="27"/>
      <c r="AP2108" s="27"/>
      <c r="AQ2108" s="27"/>
      <c r="AR2108" s="27"/>
    </row>
    <row r="2109" spans="1:44" s="29" customFormat="1" ht="50.1" customHeight="1">
      <c r="A2109" s="64" t="s">
        <v>6915</v>
      </c>
      <c r="B2109" s="223" t="s">
        <v>5974</v>
      </c>
      <c r="C2109" s="221" t="s">
        <v>6916</v>
      </c>
      <c r="D2109" s="221" t="s">
        <v>3113</v>
      </c>
      <c r="E2109" s="221" t="s">
        <v>6917</v>
      </c>
      <c r="F2109" s="221" t="s">
        <v>6918</v>
      </c>
      <c r="G2109" s="220" t="s">
        <v>4</v>
      </c>
      <c r="H2109" s="222">
        <v>0</v>
      </c>
      <c r="I2109" s="433">
        <v>590000000</v>
      </c>
      <c r="J2109" s="70" t="s">
        <v>6882</v>
      </c>
      <c r="K2109" s="220" t="s">
        <v>6883</v>
      </c>
      <c r="L2109" s="220" t="s">
        <v>6884</v>
      </c>
      <c r="M2109" s="220" t="s">
        <v>144</v>
      </c>
      <c r="N2109" s="220" t="s">
        <v>6912</v>
      </c>
      <c r="O2109" s="220" t="s">
        <v>532</v>
      </c>
      <c r="P2109" s="220">
        <v>796</v>
      </c>
      <c r="Q2109" s="222" t="s">
        <v>57</v>
      </c>
      <c r="R2109" s="225">
        <v>56</v>
      </c>
      <c r="S2109" s="225">
        <v>19779</v>
      </c>
      <c r="T2109" s="227">
        <f>S2109*R2109</f>
        <v>1107624</v>
      </c>
      <c r="U2109" s="227">
        <f>T2109*1.12</f>
        <v>1240538.8800000001</v>
      </c>
      <c r="V2109" s="280"/>
      <c r="W2109" s="70">
        <v>2016</v>
      </c>
      <c r="X2109" s="280"/>
      <c r="Y2109" s="27"/>
      <c r="Z2109" s="27"/>
      <c r="AA2109" s="27"/>
      <c r="AB2109" s="27"/>
      <c r="AC2109" s="27"/>
      <c r="AD2109" s="27"/>
      <c r="AE2109" s="27"/>
      <c r="AF2109" s="27"/>
      <c r="AG2109" s="27"/>
      <c r="AH2109" s="27"/>
      <c r="AI2109" s="27"/>
      <c r="AJ2109" s="27"/>
      <c r="AK2109" s="27"/>
      <c r="AL2109" s="27"/>
      <c r="AM2109" s="27"/>
      <c r="AN2109" s="27"/>
      <c r="AO2109" s="27"/>
      <c r="AP2109" s="27"/>
      <c r="AQ2109" s="27"/>
      <c r="AR2109" s="27"/>
    </row>
    <row r="2110" spans="1:44" s="29" customFormat="1" ht="50.1" customHeight="1">
      <c r="A2110" s="64" t="s">
        <v>6919</v>
      </c>
      <c r="B2110" s="223" t="s">
        <v>5974</v>
      </c>
      <c r="C2110" s="221" t="s">
        <v>6920</v>
      </c>
      <c r="D2110" s="221" t="s">
        <v>3118</v>
      </c>
      <c r="E2110" s="221" t="s">
        <v>6921</v>
      </c>
      <c r="F2110" s="221" t="s">
        <v>6922</v>
      </c>
      <c r="G2110" s="220" t="s">
        <v>4</v>
      </c>
      <c r="H2110" s="222">
        <v>0</v>
      </c>
      <c r="I2110" s="433">
        <v>590000000</v>
      </c>
      <c r="J2110" s="70" t="s">
        <v>6882</v>
      </c>
      <c r="K2110" s="220" t="s">
        <v>479</v>
      </c>
      <c r="L2110" s="220" t="s">
        <v>6884</v>
      </c>
      <c r="M2110" s="220" t="s">
        <v>144</v>
      </c>
      <c r="N2110" s="220" t="s">
        <v>6912</v>
      </c>
      <c r="O2110" s="220" t="s">
        <v>532</v>
      </c>
      <c r="P2110" s="220">
        <v>796</v>
      </c>
      <c r="Q2110" s="222" t="s">
        <v>57</v>
      </c>
      <c r="R2110" s="225">
        <v>56</v>
      </c>
      <c r="S2110" s="225">
        <v>22928</v>
      </c>
      <c r="T2110" s="227">
        <f>S2110*R2110</f>
        <v>1283968</v>
      </c>
      <c r="U2110" s="227">
        <f>T2110*1.12</f>
        <v>1438044.1600000001</v>
      </c>
      <c r="V2110" s="280"/>
      <c r="W2110" s="70">
        <v>2016</v>
      </c>
      <c r="X2110" s="280"/>
      <c r="Y2110" s="27"/>
      <c r="Z2110" s="27"/>
      <c r="AA2110" s="27"/>
      <c r="AB2110" s="27"/>
      <c r="AC2110" s="27"/>
      <c r="AD2110" s="27"/>
      <c r="AE2110" s="27"/>
      <c r="AF2110" s="27"/>
      <c r="AG2110" s="27"/>
      <c r="AH2110" s="27"/>
      <c r="AI2110" s="27"/>
      <c r="AJ2110" s="27"/>
      <c r="AK2110" s="27"/>
      <c r="AL2110" s="27"/>
      <c r="AM2110" s="27"/>
      <c r="AN2110" s="27"/>
      <c r="AO2110" s="27"/>
      <c r="AP2110" s="27"/>
      <c r="AQ2110" s="27"/>
      <c r="AR2110" s="27"/>
    </row>
    <row r="2111" spans="1:44" s="29" customFormat="1" ht="50.1" customHeight="1">
      <c r="A2111" s="64" t="s">
        <v>6923</v>
      </c>
      <c r="B2111" s="223" t="s">
        <v>5974</v>
      </c>
      <c r="C2111" s="221" t="s">
        <v>6924</v>
      </c>
      <c r="D2111" s="221" t="s">
        <v>3314</v>
      </c>
      <c r="E2111" s="221" t="s">
        <v>6925</v>
      </c>
      <c r="F2111" s="221" t="s">
        <v>6926</v>
      </c>
      <c r="G2111" s="220" t="s">
        <v>4</v>
      </c>
      <c r="H2111" s="222">
        <v>0</v>
      </c>
      <c r="I2111" s="433">
        <v>590000000</v>
      </c>
      <c r="J2111" s="70" t="s">
        <v>6882</v>
      </c>
      <c r="K2111" s="220" t="s">
        <v>6883</v>
      </c>
      <c r="L2111" s="220" t="s">
        <v>6884</v>
      </c>
      <c r="M2111" s="220" t="s">
        <v>144</v>
      </c>
      <c r="N2111" s="220" t="s">
        <v>6927</v>
      </c>
      <c r="O2111" s="220" t="s">
        <v>6928</v>
      </c>
      <c r="P2111" s="220">
        <v>796</v>
      </c>
      <c r="Q2111" s="222" t="s">
        <v>57</v>
      </c>
      <c r="R2111" s="225">
        <v>7</v>
      </c>
      <c r="S2111" s="225">
        <v>5500</v>
      </c>
      <c r="T2111" s="227">
        <f>R2111*S2111</f>
        <v>38500</v>
      </c>
      <c r="U2111" s="227">
        <f>T2111*1.12</f>
        <v>43120.000000000007</v>
      </c>
      <c r="V2111" s="280"/>
      <c r="W2111" s="70">
        <v>2016</v>
      </c>
      <c r="X2111" s="280"/>
      <c r="Y2111" s="27"/>
      <c r="Z2111" s="27"/>
      <c r="AA2111" s="27"/>
      <c r="AB2111" s="27"/>
      <c r="AC2111" s="27"/>
      <c r="AD2111" s="27"/>
      <c r="AE2111" s="27"/>
      <c r="AF2111" s="27"/>
      <c r="AG2111" s="27"/>
      <c r="AH2111" s="27"/>
      <c r="AI2111" s="27"/>
      <c r="AJ2111" s="27"/>
      <c r="AK2111" s="27"/>
      <c r="AL2111" s="27"/>
      <c r="AM2111" s="27"/>
      <c r="AN2111" s="27"/>
      <c r="AO2111" s="27"/>
      <c r="AP2111" s="27"/>
      <c r="AQ2111" s="27"/>
      <c r="AR2111" s="27"/>
    </row>
    <row r="2112" spans="1:44" s="29" customFormat="1" ht="50.1" customHeight="1">
      <c r="A2112" s="64" t="s">
        <v>6929</v>
      </c>
      <c r="B2112" s="223" t="s">
        <v>5974</v>
      </c>
      <c r="C2112" s="221" t="s">
        <v>6930</v>
      </c>
      <c r="D2112" s="221" t="s">
        <v>2146</v>
      </c>
      <c r="E2112" s="221" t="s">
        <v>6931</v>
      </c>
      <c r="F2112" s="221" t="s">
        <v>6932</v>
      </c>
      <c r="G2112" s="220" t="s">
        <v>4</v>
      </c>
      <c r="H2112" s="426">
        <v>0</v>
      </c>
      <c r="I2112" s="427">
        <v>590000000</v>
      </c>
      <c r="J2112" s="70" t="s">
        <v>5</v>
      </c>
      <c r="K2112" s="222" t="s">
        <v>479</v>
      </c>
      <c r="L2112" s="70" t="s">
        <v>5</v>
      </c>
      <c r="M2112" s="70" t="s">
        <v>54</v>
      </c>
      <c r="N2112" s="70" t="s">
        <v>2942</v>
      </c>
      <c r="O2112" s="428" t="s">
        <v>2102</v>
      </c>
      <c r="P2112" s="70">
        <v>796</v>
      </c>
      <c r="Q2112" s="70" t="s">
        <v>57</v>
      </c>
      <c r="R2112" s="429">
        <v>25</v>
      </c>
      <c r="S2112" s="429">
        <v>6300</v>
      </c>
      <c r="T2112" s="226">
        <f t="shared" ref="T2112" si="202">R2112*S2112</f>
        <v>157500</v>
      </c>
      <c r="U2112" s="430">
        <f t="shared" ref="U2112" si="203">T2112*1.12</f>
        <v>176400.00000000003</v>
      </c>
      <c r="V2112" s="434"/>
      <c r="W2112" s="426">
        <v>2016</v>
      </c>
      <c r="X2112" s="432"/>
      <c r="Y2112" s="27"/>
      <c r="Z2112" s="27"/>
      <c r="AA2112" s="27"/>
      <c r="AB2112" s="27"/>
      <c r="AC2112" s="27"/>
      <c r="AD2112" s="27"/>
      <c r="AE2112" s="27"/>
      <c r="AF2112" s="27"/>
      <c r="AG2112" s="27"/>
      <c r="AH2112" s="27"/>
      <c r="AI2112" s="27"/>
      <c r="AJ2112" s="27"/>
      <c r="AK2112" s="27"/>
      <c r="AL2112" s="27"/>
      <c r="AM2112" s="27"/>
      <c r="AN2112" s="27"/>
      <c r="AO2112" s="27"/>
      <c r="AP2112" s="27"/>
      <c r="AQ2112" s="27"/>
      <c r="AR2112" s="27"/>
    </row>
    <row r="2113" spans="1:44" s="29" customFormat="1" ht="50.1" customHeight="1">
      <c r="A2113" s="64" t="s">
        <v>6933</v>
      </c>
      <c r="B2113" s="220" t="s">
        <v>5974</v>
      </c>
      <c r="C2113" s="221" t="s">
        <v>6934</v>
      </c>
      <c r="D2113" s="221" t="s">
        <v>6935</v>
      </c>
      <c r="E2113" s="221" t="s">
        <v>6936</v>
      </c>
      <c r="F2113" s="221" t="s">
        <v>6937</v>
      </c>
      <c r="G2113" s="220" t="s">
        <v>4</v>
      </c>
      <c r="H2113" s="220">
        <v>0</v>
      </c>
      <c r="I2113" s="222">
        <v>590000000</v>
      </c>
      <c r="J2113" s="222" t="s">
        <v>5</v>
      </c>
      <c r="K2113" s="220" t="s">
        <v>479</v>
      </c>
      <c r="L2113" s="222" t="s">
        <v>67</v>
      </c>
      <c r="M2113" s="220" t="s">
        <v>54</v>
      </c>
      <c r="N2113" s="220" t="s">
        <v>6938</v>
      </c>
      <c r="O2113" s="220" t="s">
        <v>532</v>
      </c>
      <c r="P2113" s="222">
        <v>112</v>
      </c>
      <c r="Q2113" s="220" t="s">
        <v>1957</v>
      </c>
      <c r="R2113" s="225">
        <v>171</v>
      </c>
      <c r="S2113" s="225">
        <v>6412.5</v>
      </c>
      <c r="T2113" s="227">
        <f>R2113*S2113</f>
        <v>1096537.5</v>
      </c>
      <c r="U2113" s="227">
        <f>T2113*1.12</f>
        <v>1228122.0000000002</v>
      </c>
      <c r="V2113" s="259"/>
      <c r="W2113" s="222">
        <v>2016</v>
      </c>
      <c r="X2113" s="220"/>
      <c r="Y2113" s="27"/>
      <c r="Z2113" s="27"/>
      <c r="AA2113" s="27"/>
      <c r="AB2113" s="27"/>
      <c r="AC2113" s="27"/>
      <c r="AD2113" s="27"/>
      <c r="AE2113" s="27"/>
      <c r="AF2113" s="27"/>
      <c r="AG2113" s="27"/>
      <c r="AH2113" s="27"/>
      <c r="AI2113" s="27"/>
      <c r="AJ2113" s="27"/>
      <c r="AK2113" s="27"/>
      <c r="AL2113" s="27"/>
      <c r="AM2113" s="27"/>
      <c r="AN2113" s="27"/>
      <c r="AO2113" s="27"/>
      <c r="AP2113" s="27"/>
      <c r="AQ2113" s="27"/>
      <c r="AR2113" s="27"/>
    </row>
    <row r="2114" spans="1:44" s="29" customFormat="1" ht="50.1" customHeight="1">
      <c r="A2114" s="64" t="s">
        <v>6944</v>
      </c>
      <c r="B2114" s="220" t="s">
        <v>5974</v>
      </c>
      <c r="C2114" s="435" t="s">
        <v>6945</v>
      </c>
      <c r="D2114" s="436" t="s">
        <v>3823</v>
      </c>
      <c r="E2114" s="435" t="s">
        <v>6946</v>
      </c>
      <c r="F2114" s="437"/>
      <c r="G2114" s="222" t="s">
        <v>4</v>
      </c>
      <c r="H2114" s="220">
        <v>0</v>
      </c>
      <c r="I2114" s="222">
        <v>590000000</v>
      </c>
      <c r="J2114" s="438" t="s">
        <v>5</v>
      </c>
      <c r="K2114" s="222" t="s">
        <v>479</v>
      </c>
      <c r="L2114" s="438" t="s">
        <v>67</v>
      </c>
      <c r="M2114" s="222" t="s">
        <v>54</v>
      </c>
      <c r="N2114" s="223" t="s">
        <v>3748</v>
      </c>
      <c r="O2114" s="222" t="s">
        <v>3749</v>
      </c>
      <c r="P2114" s="222">
        <v>168</v>
      </c>
      <c r="Q2114" s="220" t="s">
        <v>1727</v>
      </c>
      <c r="R2114" s="224">
        <v>1.65</v>
      </c>
      <c r="S2114" s="225">
        <v>211000</v>
      </c>
      <c r="T2114" s="226">
        <f>R2114*S2114</f>
        <v>348150</v>
      </c>
      <c r="U2114" s="227">
        <f t="shared" ref="U2114:U2123" si="204">T2114*1.12</f>
        <v>389928.00000000006</v>
      </c>
      <c r="V2114" s="439"/>
      <c r="W2114" s="438">
        <v>2016</v>
      </c>
      <c r="X2114" s="438"/>
      <c r="Y2114" s="27"/>
      <c r="Z2114" s="27"/>
      <c r="AA2114" s="27"/>
      <c r="AB2114" s="27"/>
      <c r="AC2114" s="27"/>
      <c r="AD2114" s="27"/>
      <c r="AE2114" s="27"/>
      <c r="AF2114" s="27"/>
      <c r="AG2114" s="27"/>
      <c r="AH2114" s="27"/>
      <c r="AI2114" s="27"/>
      <c r="AJ2114" s="27"/>
      <c r="AK2114" s="27"/>
      <c r="AL2114" s="27"/>
      <c r="AM2114" s="27"/>
      <c r="AN2114" s="27"/>
      <c r="AO2114" s="27"/>
      <c r="AP2114" s="27"/>
      <c r="AQ2114" s="27"/>
      <c r="AR2114" s="27"/>
    </row>
    <row r="2115" spans="1:44" s="29" customFormat="1" ht="50.1" customHeight="1">
      <c r="A2115" s="64" t="s">
        <v>6947</v>
      </c>
      <c r="B2115" s="220" t="s">
        <v>5974</v>
      </c>
      <c r="C2115" s="437" t="s">
        <v>6948</v>
      </c>
      <c r="D2115" s="221" t="s">
        <v>3823</v>
      </c>
      <c r="E2115" s="437" t="s">
        <v>6949</v>
      </c>
      <c r="F2115" s="437"/>
      <c r="G2115" s="222" t="s">
        <v>4</v>
      </c>
      <c r="H2115" s="220">
        <v>0</v>
      </c>
      <c r="I2115" s="222">
        <v>590000000</v>
      </c>
      <c r="J2115" s="438" t="s">
        <v>5</v>
      </c>
      <c r="K2115" s="222" t="s">
        <v>479</v>
      </c>
      <c r="L2115" s="438" t="s">
        <v>67</v>
      </c>
      <c r="M2115" s="222" t="s">
        <v>54</v>
      </c>
      <c r="N2115" s="223" t="s">
        <v>3748</v>
      </c>
      <c r="O2115" s="222" t="s">
        <v>3749</v>
      </c>
      <c r="P2115" s="222">
        <v>168</v>
      </c>
      <c r="Q2115" s="220" t="s">
        <v>1727</v>
      </c>
      <c r="R2115" s="224">
        <v>3.45</v>
      </c>
      <c r="S2115" s="225">
        <v>221000</v>
      </c>
      <c r="T2115" s="226">
        <f>R2115*S2115</f>
        <v>762450</v>
      </c>
      <c r="U2115" s="227">
        <f t="shared" si="204"/>
        <v>853944.00000000012</v>
      </c>
      <c r="V2115" s="439"/>
      <c r="W2115" s="438">
        <v>2016</v>
      </c>
      <c r="X2115" s="438"/>
      <c r="Y2115" s="27"/>
      <c r="Z2115" s="27"/>
      <c r="AA2115" s="27"/>
      <c r="AB2115" s="27"/>
      <c r="AC2115" s="27"/>
      <c r="AD2115" s="27"/>
      <c r="AE2115" s="27"/>
      <c r="AF2115" s="27"/>
      <c r="AG2115" s="27"/>
      <c r="AH2115" s="27"/>
      <c r="AI2115" s="27"/>
      <c r="AJ2115" s="27"/>
      <c r="AK2115" s="27"/>
      <c r="AL2115" s="27"/>
      <c r="AM2115" s="27"/>
      <c r="AN2115" s="27"/>
      <c r="AO2115" s="27"/>
      <c r="AP2115" s="27"/>
      <c r="AQ2115" s="27"/>
      <c r="AR2115" s="27"/>
    </row>
    <row r="2116" spans="1:44" s="29" customFormat="1" ht="50.1" customHeight="1">
      <c r="A2116" s="64" t="s">
        <v>6950</v>
      </c>
      <c r="B2116" s="220" t="s">
        <v>5974</v>
      </c>
      <c r="C2116" s="221" t="s">
        <v>6951</v>
      </c>
      <c r="D2116" s="221" t="s">
        <v>3823</v>
      </c>
      <c r="E2116" s="221" t="s">
        <v>6952</v>
      </c>
      <c r="F2116" s="437"/>
      <c r="G2116" s="222" t="s">
        <v>4</v>
      </c>
      <c r="H2116" s="220">
        <v>0</v>
      </c>
      <c r="I2116" s="222">
        <v>590000000</v>
      </c>
      <c r="J2116" s="438" t="s">
        <v>5</v>
      </c>
      <c r="K2116" s="222" t="s">
        <v>479</v>
      </c>
      <c r="L2116" s="438" t="s">
        <v>67</v>
      </c>
      <c r="M2116" s="222" t="s">
        <v>54</v>
      </c>
      <c r="N2116" s="223" t="s">
        <v>3748</v>
      </c>
      <c r="O2116" s="222" t="s">
        <v>3749</v>
      </c>
      <c r="P2116" s="222">
        <v>168</v>
      </c>
      <c r="Q2116" s="220" t="s">
        <v>1727</v>
      </c>
      <c r="R2116" s="224">
        <v>7.56</v>
      </c>
      <c r="S2116" s="225">
        <v>211000</v>
      </c>
      <c r="T2116" s="226">
        <f>R2116*S2116</f>
        <v>1595160</v>
      </c>
      <c r="U2116" s="227">
        <f t="shared" si="204"/>
        <v>1786579.2000000002</v>
      </c>
      <c r="V2116" s="439"/>
      <c r="W2116" s="438">
        <v>2016</v>
      </c>
      <c r="X2116" s="438"/>
      <c r="Y2116" s="27"/>
      <c r="Z2116" s="27"/>
      <c r="AA2116" s="27"/>
      <c r="AB2116" s="27"/>
      <c r="AC2116" s="27"/>
      <c r="AD2116" s="27"/>
      <c r="AE2116" s="27"/>
      <c r="AF2116" s="27"/>
      <c r="AG2116" s="27"/>
      <c r="AH2116" s="27"/>
      <c r="AI2116" s="27"/>
      <c r="AJ2116" s="27"/>
      <c r="AK2116" s="27"/>
      <c r="AL2116" s="27"/>
      <c r="AM2116" s="27"/>
      <c r="AN2116" s="27"/>
      <c r="AO2116" s="27"/>
      <c r="AP2116" s="27"/>
      <c r="AQ2116" s="27"/>
      <c r="AR2116" s="27"/>
    </row>
    <row r="2117" spans="1:44" s="29" customFormat="1" ht="50.1" customHeight="1">
      <c r="A2117" s="64" t="s">
        <v>6953</v>
      </c>
      <c r="B2117" s="220" t="s">
        <v>5974</v>
      </c>
      <c r="C2117" s="221" t="s">
        <v>6954</v>
      </c>
      <c r="D2117" s="221" t="s">
        <v>3823</v>
      </c>
      <c r="E2117" s="221" t="s">
        <v>6955</v>
      </c>
      <c r="F2117" s="437"/>
      <c r="G2117" s="222" t="s">
        <v>4</v>
      </c>
      <c r="H2117" s="220">
        <v>0</v>
      </c>
      <c r="I2117" s="222">
        <v>590000000</v>
      </c>
      <c r="J2117" s="438" t="s">
        <v>5</v>
      </c>
      <c r="K2117" s="222" t="s">
        <v>479</v>
      </c>
      <c r="L2117" s="438" t="s">
        <v>67</v>
      </c>
      <c r="M2117" s="222" t="s">
        <v>54</v>
      </c>
      <c r="N2117" s="223" t="s">
        <v>3748</v>
      </c>
      <c r="O2117" s="222" t="s">
        <v>3749</v>
      </c>
      <c r="P2117" s="222">
        <v>168</v>
      </c>
      <c r="Q2117" s="220" t="s">
        <v>1727</v>
      </c>
      <c r="R2117" s="224">
        <v>8.2899999999999991</v>
      </c>
      <c r="S2117" s="225">
        <v>337000</v>
      </c>
      <c r="T2117" s="226">
        <f>R2117*S2117</f>
        <v>2793729.9999999995</v>
      </c>
      <c r="U2117" s="227">
        <f t="shared" si="204"/>
        <v>3128977.5999999996</v>
      </c>
      <c r="V2117" s="439"/>
      <c r="W2117" s="438">
        <v>2016</v>
      </c>
      <c r="X2117" s="438"/>
      <c r="Y2117" s="27"/>
      <c r="Z2117" s="27"/>
      <c r="AA2117" s="27"/>
      <c r="AB2117" s="27"/>
      <c r="AC2117" s="27"/>
      <c r="AD2117" s="27"/>
      <c r="AE2117" s="27"/>
      <c r="AF2117" s="27"/>
      <c r="AG2117" s="27"/>
      <c r="AH2117" s="27"/>
      <c r="AI2117" s="27"/>
      <c r="AJ2117" s="27"/>
      <c r="AK2117" s="27"/>
      <c r="AL2117" s="27"/>
      <c r="AM2117" s="27"/>
      <c r="AN2117" s="27"/>
      <c r="AO2117" s="27"/>
      <c r="AP2117" s="27"/>
      <c r="AQ2117" s="27"/>
      <c r="AR2117" s="27"/>
    </row>
    <row r="2118" spans="1:44" s="29" customFormat="1" ht="50.1" customHeight="1">
      <c r="A2118" s="64" t="s">
        <v>6957</v>
      </c>
      <c r="B2118" s="220" t="s">
        <v>5974</v>
      </c>
      <c r="C2118" s="221" t="s">
        <v>6958</v>
      </c>
      <c r="D2118" s="221" t="s">
        <v>3823</v>
      </c>
      <c r="E2118" s="221" t="s">
        <v>6959</v>
      </c>
      <c r="F2118" s="437"/>
      <c r="G2118" s="222" t="s">
        <v>4</v>
      </c>
      <c r="H2118" s="220">
        <v>0</v>
      </c>
      <c r="I2118" s="222">
        <v>590000000</v>
      </c>
      <c r="J2118" s="438" t="s">
        <v>5</v>
      </c>
      <c r="K2118" s="222" t="s">
        <v>479</v>
      </c>
      <c r="L2118" s="438" t="s">
        <v>67</v>
      </c>
      <c r="M2118" s="222" t="s">
        <v>54</v>
      </c>
      <c r="N2118" s="223" t="s">
        <v>3748</v>
      </c>
      <c r="O2118" s="222" t="s">
        <v>3749</v>
      </c>
      <c r="P2118" s="222">
        <v>168</v>
      </c>
      <c r="Q2118" s="220" t="s">
        <v>1727</v>
      </c>
      <c r="R2118" s="224">
        <v>22.17</v>
      </c>
      <c r="S2118" s="225">
        <v>209000</v>
      </c>
      <c r="T2118" s="226">
        <f t="shared" ref="T2118" si="205">R2118*S2118</f>
        <v>4633530</v>
      </c>
      <c r="U2118" s="227">
        <f t="shared" si="204"/>
        <v>5189553.6000000006</v>
      </c>
      <c r="V2118" s="439"/>
      <c r="W2118" s="438">
        <v>2016</v>
      </c>
      <c r="X2118" s="438"/>
      <c r="Y2118" s="27"/>
      <c r="Z2118" s="27"/>
      <c r="AA2118" s="27"/>
      <c r="AB2118" s="27"/>
      <c r="AC2118" s="27"/>
      <c r="AD2118" s="27"/>
      <c r="AE2118" s="27"/>
      <c r="AF2118" s="27"/>
      <c r="AG2118" s="27"/>
      <c r="AH2118" s="27"/>
      <c r="AI2118" s="27"/>
      <c r="AJ2118" s="27"/>
      <c r="AK2118" s="27"/>
      <c r="AL2118" s="27"/>
      <c r="AM2118" s="27"/>
      <c r="AN2118" s="27"/>
      <c r="AO2118" s="27"/>
      <c r="AP2118" s="27"/>
      <c r="AQ2118" s="27"/>
      <c r="AR2118" s="27"/>
    </row>
    <row r="2119" spans="1:44" s="29" customFormat="1" ht="50.1" customHeight="1">
      <c r="A2119" s="64" t="s">
        <v>6963</v>
      </c>
      <c r="B2119" s="220" t="s">
        <v>5974</v>
      </c>
      <c r="C2119" s="221" t="s">
        <v>6964</v>
      </c>
      <c r="D2119" s="221" t="s">
        <v>1748</v>
      </c>
      <c r="E2119" s="221" t="s">
        <v>6965</v>
      </c>
      <c r="F2119" s="221"/>
      <c r="G2119" s="222" t="s">
        <v>4</v>
      </c>
      <c r="H2119" s="220">
        <v>0</v>
      </c>
      <c r="I2119" s="222">
        <v>590000000</v>
      </c>
      <c r="J2119" s="222" t="s">
        <v>5</v>
      </c>
      <c r="K2119" s="222" t="s">
        <v>479</v>
      </c>
      <c r="L2119" s="222" t="s">
        <v>67</v>
      </c>
      <c r="M2119" s="222" t="s">
        <v>54</v>
      </c>
      <c r="N2119" s="223" t="s">
        <v>3748</v>
      </c>
      <c r="O2119" s="222" t="s">
        <v>3749</v>
      </c>
      <c r="P2119" s="222">
        <v>168</v>
      </c>
      <c r="Q2119" s="220" t="s">
        <v>1727</v>
      </c>
      <c r="R2119" s="224">
        <v>5.1920000000000002</v>
      </c>
      <c r="S2119" s="225">
        <v>147000</v>
      </c>
      <c r="T2119" s="226">
        <f t="shared" ref="T2119:T2124" si="206">R2119*S2119</f>
        <v>763224</v>
      </c>
      <c r="U2119" s="227">
        <f t="shared" si="204"/>
        <v>854810.88000000012</v>
      </c>
      <c r="V2119" s="228"/>
      <c r="W2119" s="222">
        <v>2016</v>
      </c>
      <c r="X2119" s="222"/>
      <c r="Y2119" s="27"/>
      <c r="Z2119" s="27"/>
      <c r="AA2119" s="27"/>
      <c r="AB2119" s="27"/>
      <c r="AC2119" s="27"/>
      <c r="AD2119" s="27"/>
      <c r="AE2119" s="27"/>
      <c r="AF2119" s="27"/>
      <c r="AG2119" s="27"/>
      <c r="AH2119" s="27"/>
      <c r="AI2119" s="27"/>
      <c r="AJ2119" s="27"/>
      <c r="AK2119" s="27"/>
      <c r="AL2119" s="27"/>
      <c r="AM2119" s="27"/>
      <c r="AN2119" s="27"/>
      <c r="AO2119" s="27"/>
      <c r="AP2119" s="27"/>
      <c r="AQ2119" s="27"/>
      <c r="AR2119" s="27"/>
    </row>
    <row r="2120" spans="1:44" s="29" customFormat="1" ht="50.1" customHeight="1">
      <c r="A2120" s="64" t="s">
        <v>6966</v>
      </c>
      <c r="B2120" s="220" t="s">
        <v>5974</v>
      </c>
      <c r="C2120" s="221" t="s">
        <v>6967</v>
      </c>
      <c r="D2120" s="221" t="s">
        <v>1748</v>
      </c>
      <c r="E2120" s="221" t="s">
        <v>6968</v>
      </c>
      <c r="F2120" s="221"/>
      <c r="G2120" s="222" t="s">
        <v>4</v>
      </c>
      <c r="H2120" s="220">
        <v>0</v>
      </c>
      <c r="I2120" s="222">
        <v>590000000</v>
      </c>
      <c r="J2120" s="222" t="s">
        <v>5</v>
      </c>
      <c r="K2120" s="222" t="s">
        <v>479</v>
      </c>
      <c r="L2120" s="222" t="s">
        <v>67</v>
      </c>
      <c r="M2120" s="222" t="s">
        <v>54</v>
      </c>
      <c r="N2120" s="223" t="s">
        <v>3748</v>
      </c>
      <c r="O2120" s="222" t="s">
        <v>3749</v>
      </c>
      <c r="P2120" s="222">
        <v>168</v>
      </c>
      <c r="Q2120" s="220" t="s">
        <v>1727</v>
      </c>
      <c r="R2120" s="224">
        <v>2.895</v>
      </c>
      <c r="S2120" s="225">
        <v>260000</v>
      </c>
      <c r="T2120" s="226">
        <f t="shared" si="206"/>
        <v>752700</v>
      </c>
      <c r="U2120" s="227">
        <f t="shared" si="204"/>
        <v>843024.00000000012</v>
      </c>
      <c r="V2120" s="228"/>
      <c r="W2120" s="222">
        <v>2016</v>
      </c>
      <c r="X2120" s="222"/>
      <c r="Y2120" s="27"/>
      <c r="Z2120" s="27"/>
      <c r="AA2120" s="27"/>
      <c r="AB2120" s="27"/>
      <c r="AC2120" s="27"/>
      <c r="AD2120" s="27"/>
      <c r="AE2120" s="27"/>
      <c r="AF2120" s="27"/>
      <c r="AG2120" s="27"/>
      <c r="AH2120" s="27"/>
      <c r="AI2120" s="27"/>
      <c r="AJ2120" s="27"/>
      <c r="AK2120" s="27"/>
      <c r="AL2120" s="27"/>
      <c r="AM2120" s="27"/>
      <c r="AN2120" s="27"/>
      <c r="AO2120" s="27"/>
      <c r="AP2120" s="27"/>
      <c r="AQ2120" s="27"/>
      <c r="AR2120" s="27"/>
    </row>
    <row r="2121" spans="1:44" s="29" customFormat="1" ht="50.1" customHeight="1">
      <c r="A2121" s="64" t="s">
        <v>6970</v>
      </c>
      <c r="B2121" s="220" t="s">
        <v>5974</v>
      </c>
      <c r="C2121" s="440" t="s">
        <v>6971</v>
      </c>
      <c r="D2121" s="221" t="s">
        <v>4105</v>
      </c>
      <c r="E2121" s="440" t="s">
        <v>6972</v>
      </c>
      <c r="F2121" s="221"/>
      <c r="G2121" s="222" t="s">
        <v>4</v>
      </c>
      <c r="H2121" s="220">
        <v>0</v>
      </c>
      <c r="I2121" s="222">
        <v>590000000</v>
      </c>
      <c r="J2121" s="222" t="s">
        <v>5</v>
      </c>
      <c r="K2121" s="222" t="s">
        <v>479</v>
      </c>
      <c r="L2121" s="222" t="s">
        <v>67</v>
      </c>
      <c r="M2121" s="222" t="s">
        <v>54</v>
      </c>
      <c r="N2121" s="223" t="s">
        <v>3748</v>
      </c>
      <c r="O2121" s="222" t="s">
        <v>3749</v>
      </c>
      <c r="P2121" s="220">
        <v>166</v>
      </c>
      <c r="Q2121" s="220" t="s">
        <v>1204</v>
      </c>
      <c r="R2121" s="224">
        <v>18</v>
      </c>
      <c r="S2121" s="225">
        <v>2900</v>
      </c>
      <c r="T2121" s="226">
        <f t="shared" si="206"/>
        <v>52200</v>
      </c>
      <c r="U2121" s="227">
        <f t="shared" si="204"/>
        <v>58464.000000000007</v>
      </c>
      <c r="V2121" s="228"/>
      <c r="W2121" s="222">
        <v>2016</v>
      </c>
      <c r="X2121" s="222"/>
      <c r="Y2121" s="27"/>
      <c r="Z2121" s="27"/>
      <c r="AA2121" s="27"/>
      <c r="AB2121" s="27"/>
      <c r="AC2121" s="27"/>
      <c r="AD2121" s="27"/>
      <c r="AE2121" s="27"/>
      <c r="AF2121" s="27"/>
      <c r="AG2121" s="27"/>
      <c r="AH2121" s="27"/>
      <c r="AI2121" s="27"/>
      <c r="AJ2121" s="27"/>
      <c r="AK2121" s="27"/>
      <c r="AL2121" s="27"/>
      <c r="AM2121" s="27"/>
      <c r="AN2121" s="27"/>
      <c r="AO2121" s="27"/>
      <c r="AP2121" s="27"/>
      <c r="AQ2121" s="27"/>
      <c r="AR2121" s="27"/>
    </row>
    <row r="2122" spans="1:44" s="29" customFormat="1" ht="50.1" customHeight="1">
      <c r="A2122" s="64" t="s">
        <v>6973</v>
      </c>
      <c r="B2122" s="220" t="s">
        <v>5974</v>
      </c>
      <c r="C2122" s="221" t="s">
        <v>6974</v>
      </c>
      <c r="D2122" s="221" t="s">
        <v>1411</v>
      </c>
      <c r="E2122" s="437" t="s">
        <v>6975</v>
      </c>
      <c r="F2122" s="221"/>
      <c r="G2122" s="222" t="s">
        <v>4</v>
      </c>
      <c r="H2122" s="220">
        <v>0</v>
      </c>
      <c r="I2122" s="222">
        <v>590000000</v>
      </c>
      <c r="J2122" s="222" t="s">
        <v>5</v>
      </c>
      <c r="K2122" s="222" t="s">
        <v>479</v>
      </c>
      <c r="L2122" s="222" t="s">
        <v>67</v>
      </c>
      <c r="M2122" s="222" t="s">
        <v>54</v>
      </c>
      <c r="N2122" s="223" t="s">
        <v>3748</v>
      </c>
      <c r="O2122" s="222" t="s">
        <v>3749</v>
      </c>
      <c r="P2122" s="222">
        <v>168</v>
      </c>
      <c r="Q2122" s="220" t="s">
        <v>1727</v>
      </c>
      <c r="R2122" s="224">
        <v>1.0860000000000001</v>
      </c>
      <c r="S2122" s="225">
        <v>257000</v>
      </c>
      <c r="T2122" s="226">
        <f t="shared" si="206"/>
        <v>279102</v>
      </c>
      <c r="U2122" s="227">
        <f t="shared" si="204"/>
        <v>312594.24000000005</v>
      </c>
      <c r="V2122" s="228"/>
      <c r="W2122" s="222">
        <v>2016</v>
      </c>
      <c r="X2122" s="222"/>
      <c r="Y2122" s="27"/>
      <c r="Z2122" s="27"/>
      <c r="AA2122" s="27"/>
      <c r="AB2122" s="27"/>
      <c r="AC2122" s="27"/>
      <c r="AD2122" s="27"/>
      <c r="AE2122" s="27"/>
      <c r="AF2122" s="27"/>
      <c r="AG2122" s="27"/>
      <c r="AH2122" s="27"/>
      <c r="AI2122" s="27"/>
      <c r="AJ2122" s="27"/>
      <c r="AK2122" s="27"/>
      <c r="AL2122" s="27"/>
      <c r="AM2122" s="27"/>
      <c r="AN2122" s="27"/>
      <c r="AO2122" s="27"/>
      <c r="AP2122" s="27"/>
      <c r="AQ2122" s="27"/>
      <c r="AR2122" s="27"/>
    </row>
    <row r="2123" spans="1:44" s="29" customFormat="1" ht="50.1" customHeight="1">
      <c r="A2123" s="64" t="s">
        <v>6976</v>
      </c>
      <c r="B2123" s="220" t="s">
        <v>5974</v>
      </c>
      <c r="C2123" s="221" t="s">
        <v>6977</v>
      </c>
      <c r="D2123" s="221" t="s">
        <v>1411</v>
      </c>
      <c r="E2123" s="437" t="s">
        <v>6978</v>
      </c>
      <c r="F2123" s="221"/>
      <c r="G2123" s="222" t="s">
        <v>4</v>
      </c>
      <c r="H2123" s="220">
        <v>0</v>
      </c>
      <c r="I2123" s="222">
        <v>590000000</v>
      </c>
      <c r="J2123" s="222" t="s">
        <v>5</v>
      </c>
      <c r="K2123" s="222" t="s">
        <v>479</v>
      </c>
      <c r="L2123" s="222" t="s">
        <v>67</v>
      </c>
      <c r="M2123" s="222" t="s">
        <v>54</v>
      </c>
      <c r="N2123" s="223" t="s">
        <v>3748</v>
      </c>
      <c r="O2123" s="222" t="s">
        <v>3749</v>
      </c>
      <c r="P2123" s="222">
        <v>168</v>
      </c>
      <c r="Q2123" s="220" t="s">
        <v>1727</v>
      </c>
      <c r="R2123" s="224">
        <v>0.61599999999999999</v>
      </c>
      <c r="S2123" s="225">
        <v>474000</v>
      </c>
      <c r="T2123" s="226">
        <f t="shared" si="206"/>
        <v>291984</v>
      </c>
      <c r="U2123" s="227">
        <f t="shared" si="204"/>
        <v>327022.08000000002</v>
      </c>
      <c r="V2123" s="228"/>
      <c r="W2123" s="222">
        <v>2016</v>
      </c>
      <c r="X2123" s="222"/>
      <c r="Y2123" s="27"/>
      <c r="Z2123" s="27"/>
      <c r="AA2123" s="27"/>
      <c r="AB2123" s="27"/>
      <c r="AC2123" s="27"/>
      <c r="AD2123" s="27"/>
      <c r="AE2123" s="27"/>
      <c r="AF2123" s="27"/>
      <c r="AG2123" s="27"/>
      <c r="AH2123" s="27"/>
      <c r="AI2123" s="27"/>
      <c r="AJ2123" s="27"/>
      <c r="AK2123" s="27"/>
      <c r="AL2123" s="27"/>
      <c r="AM2123" s="27"/>
      <c r="AN2123" s="27"/>
      <c r="AO2123" s="27"/>
      <c r="AP2123" s="27"/>
      <c r="AQ2123" s="27"/>
      <c r="AR2123" s="27"/>
    </row>
    <row r="2124" spans="1:44" s="29" customFormat="1" ht="50.1" customHeight="1">
      <c r="A2124" s="64" t="s">
        <v>6988</v>
      </c>
      <c r="B2124" s="223" t="s">
        <v>5974</v>
      </c>
      <c r="C2124" s="441" t="s">
        <v>5975</v>
      </c>
      <c r="D2124" s="221" t="s">
        <v>1748</v>
      </c>
      <c r="E2124" s="221" t="s">
        <v>5976</v>
      </c>
      <c r="F2124" s="221" t="s">
        <v>6989</v>
      </c>
      <c r="G2124" s="220" t="s">
        <v>4</v>
      </c>
      <c r="H2124" s="222">
        <v>0</v>
      </c>
      <c r="I2124" s="442">
        <v>590000000</v>
      </c>
      <c r="J2124" s="220" t="s">
        <v>4266</v>
      </c>
      <c r="K2124" s="220" t="s">
        <v>479</v>
      </c>
      <c r="L2124" s="70" t="s">
        <v>5</v>
      </c>
      <c r="M2124" s="70" t="s">
        <v>54</v>
      </c>
      <c r="N2124" s="220" t="s">
        <v>6990</v>
      </c>
      <c r="O2124" s="220" t="s">
        <v>6991</v>
      </c>
      <c r="P2124" s="220">
        <v>796</v>
      </c>
      <c r="Q2124" s="220" t="s">
        <v>57</v>
      </c>
      <c r="R2124" s="225">
        <v>6</v>
      </c>
      <c r="S2124" s="225">
        <v>9070</v>
      </c>
      <c r="T2124" s="443">
        <f t="shared" si="206"/>
        <v>54420</v>
      </c>
      <c r="U2124" s="443">
        <f>T2124*1.12</f>
        <v>60950.400000000009</v>
      </c>
      <c r="V2124" s="220"/>
      <c r="W2124" s="220">
        <v>2016</v>
      </c>
      <c r="X2124" s="220"/>
      <c r="Y2124" s="27"/>
      <c r="Z2124" s="27"/>
      <c r="AA2124" s="27"/>
      <c r="AB2124" s="27"/>
      <c r="AC2124" s="27"/>
      <c r="AD2124" s="27"/>
      <c r="AE2124" s="27"/>
      <c r="AF2124" s="27"/>
      <c r="AG2124" s="27"/>
      <c r="AH2124" s="27"/>
      <c r="AI2124" s="27"/>
      <c r="AJ2124" s="27"/>
      <c r="AK2124" s="27"/>
      <c r="AL2124" s="27"/>
      <c r="AM2124" s="27"/>
      <c r="AN2124" s="27"/>
      <c r="AO2124" s="27"/>
      <c r="AP2124" s="27"/>
      <c r="AQ2124" s="27"/>
      <c r="AR2124" s="27"/>
    </row>
    <row r="2125" spans="1:44" s="29" customFormat="1" ht="50.1" customHeight="1">
      <c r="A2125" s="64" t="s">
        <v>6996</v>
      </c>
      <c r="B2125" s="220" t="s">
        <v>5974</v>
      </c>
      <c r="C2125" s="387" t="s">
        <v>6997</v>
      </c>
      <c r="D2125" s="281" t="s">
        <v>6998</v>
      </c>
      <c r="E2125" s="387" t="s">
        <v>6999</v>
      </c>
      <c r="F2125" s="221" t="s">
        <v>7000</v>
      </c>
      <c r="G2125" s="64" t="s">
        <v>4</v>
      </c>
      <c r="H2125" s="64">
        <v>0</v>
      </c>
      <c r="I2125" s="220">
        <v>590000000</v>
      </c>
      <c r="J2125" s="222" t="s">
        <v>7001</v>
      </c>
      <c r="K2125" s="220" t="s">
        <v>479</v>
      </c>
      <c r="L2125" s="222" t="s">
        <v>5</v>
      </c>
      <c r="M2125" s="64" t="s">
        <v>54</v>
      </c>
      <c r="N2125" s="220" t="s">
        <v>7002</v>
      </c>
      <c r="O2125" s="444" t="s">
        <v>35</v>
      </c>
      <c r="P2125" s="222">
        <v>166</v>
      </c>
      <c r="Q2125" s="445" t="s">
        <v>1204</v>
      </c>
      <c r="R2125" s="225">
        <v>0.1</v>
      </c>
      <c r="S2125" s="225">
        <v>57000</v>
      </c>
      <c r="T2125" s="227">
        <f>S2125*R2125</f>
        <v>5700</v>
      </c>
      <c r="U2125" s="227">
        <f>T2125*1.12</f>
        <v>6384.0000000000009</v>
      </c>
      <c r="V2125" s="220"/>
      <c r="W2125" s="220">
        <v>2016</v>
      </c>
      <c r="X2125" s="220"/>
      <c r="Y2125" s="27"/>
      <c r="Z2125" s="27"/>
      <c r="AA2125" s="27"/>
      <c r="AB2125" s="27"/>
      <c r="AC2125" s="27"/>
      <c r="AD2125" s="27"/>
      <c r="AE2125" s="27"/>
      <c r="AF2125" s="27"/>
      <c r="AG2125" s="27"/>
      <c r="AH2125" s="27"/>
      <c r="AI2125" s="27"/>
      <c r="AJ2125" s="27"/>
      <c r="AK2125" s="27"/>
      <c r="AL2125" s="27"/>
      <c r="AM2125" s="27"/>
      <c r="AN2125" s="27"/>
      <c r="AO2125" s="27"/>
      <c r="AP2125" s="27"/>
      <c r="AQ2125" s="27"/>
      <c r="AR2125" s="27"/>
    </row>
    <row r="2126" spans="1:44" s="29" customFormat="1" ht="50.1" customHeight="1">
      <c r="A2126" s="64" t="s">
        <v>7003</v>
      </c>
      <c r="B2126" s="220" t="s">
        <v>5974</v>
      </c>
      <c r="C2126" s="221" t="s">
        <v>7004</v>
      </c>
      <c r="D2126" s="221" t="s">
        <v>7005</v>
      </c>
      <c r="E2126" s="221" t="s">
        <v>7006</v>
      </c>
      <c r="F2126" s="221" t="s">
        <v>7007</v>
      </c>
      <c r="G2126" s="64" t="s">
        <v>4</v>
      </c>
      <c r="H2126" s="64">
        <v>0</v>
      </c>
      <c r="I2126" s="220">
        <v>590000000</v>
      </c>
      <c r="J2126" s="222" t="s">
        <v>7001</v>
      </c>
      <c r="K2126" s="220" t="s">
        <v>479</v>
      </c>
      <c r="L2126" s="222" t="s">
        <v>5</v>
      </c>
      <c r="M2126" s="64" t="s">
        <v>54</v>
      </c>
      <c r="N2126" s="220" t="s">
        <v>7002</v>
      </c>
      <c r="O2126" s="444" t="s">
        <v>35</v>
      </c>
      <c r="P2126" s="222">
        <v>796</v>
      </c>
      <c r="Q2126" s="445" t="s">
        <v>57</v>
      </c>
      <c r="R2126" s="225">
        <v>1</v>
      </c>
      <c r="S2126" s="225">
        <v>4170.7299999999996</v>
      </c>
      <c r="T2126" s="227">
        <f>S2126*R2126</f>
        <v>4170.7299999999996</v>
      </c>
      <c r="U2126" s="227">
        <f>T2126*1.12</f>
        <v>4671.2175999999999</v>
      </c>
      <c r="V2126" s="220"/>
      <c r="W2126" s="220">
        <v>2016</v>
      </c>
      <c r="X2126" s="220"/>
      <c r="Y2126" s="27"/>
      <c r="Z2126" s="27"/>
      <c r="AA2126" s="27"/>
      <c r="AB2126" s="27"/>
      <c r="AC2126" s="27"/>
      <c r="AD2126" s="27"/>
      <c r="AE2126" s="27"/>
      <c r="AF2126" s="27"/>
      <c r="AG2126" s="27"/>
      <c r="AH2126" s="27"/>
      <c r="AI2126" s="27"/>
      <c r="AJ2126" s="27"/>
      <c r="AK2126" s="27"/>
      <c r="AL2126" s="27"/>
      <c r="AM2126" s="27"/>
      <c r="AN2126" s="27"/>
      <c r="AO2126" s="27"/>
      <c r="AP2126" s="27"/>
      <c r="AQ2126" s="27"/>
      <c r="AR2126" s="27"/>
    </row>
    <row r="2127" spans="1:44" s="29" customFormat="1" ht="50.1" customHeight="1">
      <c r="A2127" s="57" t="s">
        <v>7049</v>
      </c>
      <c r="B2127" s="125" t="s">
        <v>5974</v>
      </c>
      <c r="C2127" s="104" t="s">
        <v>7050</v>
      </c>
      <c r="D2127" s="104" t="s">
        <v>7051</v>
      </c>
      <c r="E2127" s="104" t="s">
        <v>7052</v>
      </c>
      <c r="F2127" s="104"/>
      <c r="G2127" s="103" t="s">
        <v>4</v>
      </c>
      <c r="H2127" s="121">
        <v>0</v>
      </c>
      <c r="I2127" s="128">
        <v>590000000</v>
      </c>
      <c r="J2127" s="127" t="s">
        <v>5</v>
      </c>
      <c r="K2127" s="112" t="s">
        <v>479</v>
      </c>
      <c r="L2127" s="127" t="s">
        <v>5</v>
      </c>
      <c r="M2127" s="127" t="s">
        <v>54</v>
      </c>
      <c r="N2127" s="127" t="s">
        <v>6740</v>
      </c>
      <c r="O2127" s="130" t="s">
        <v>3749</v>
      </c>
      <c r="P2127" s="103">
        <v>796</v>
      </c>
      <c r="Q2127" s="103" t="s">
        <v>57</v>
      </c>
      <c r="R2127" s="410">
        <v>100</v>
      </c>
      <c r="S2127" s="106">
        <v>75</v>
      </c>
      <c r="T2127" s="446">
        <f>R2127*S2127</f>
        <v>7500</v>
      </c>
      <c r="U2127" s="446">
        <f>T2127*1.12</f>
        <v>8400</v>
      </c>
      <c r="V2127" s="434"/>
      <c r="W2127" s="447">
        <v>2016</v>
      </c>
      <c r="X2127" s="395"/>
      <c r="Y2127" s="27"/>
      <c r="Z2127" s="27"/>
      <c r="AA2127" s="27"/>
      <c r="AB2127" s="27"/>
      <c r="AC2127" s="27"/>
      <c r="AD2127" s="27"/>
      <c r="AE2127" s="27"/>
      <c r="AF2127" s="27"/>
      <c r="AG2127" s="27"/>
      <c r="AH2127" s="27"/>
      <c r="AI2127" s="27"/>
      <c r="AJ2127" s="27"/>
      <c r="AK2127" s="27"/>
      <c r="AL2127" s="27"/>
      <c r="AM2127" s="27"/>
      <c r="AN2127" s="27"/>
      <c r="AO2127" s="27"/>
      <c r="AP2127" s="27"/>
      <c r="AQ2127" s="27"/>
      <c r="AR2127" s="27"/>
    </row>
    <row r="2128" spans="1:44" s="51" customFormat="1" ht="50.1" customHeight="1">
      <c r="A2128" s="57" t="s">
        <v>7053</v>
      </c>
      <c r="B2128" s="125" t="s">
        <v>5974</v>
      </c>
      <c r="C2128" s="103" t="s">
        <v>7054</v>
      </c>
      <c r="D2128" s="103" t="s">
        <v>2150</v>
      </c>
      <c r="E2128" s="252" t="s">
        <v>7055</v>
      </c>
      <c r="F2128" s="103" t="s">
        <v>7056</v>
      </c>
      <c r="G2128" s="103" t="s">
        <v>4</v>
      </c>
      <c r="H2128" s="121">
        <v>0</v>
      </c>
      <c r="I2128" s="128">
        <v>590000000</v>
      </c>
      <c r="J2128" s="127" t="s">
        <v>5</v>
      </c>
      <c r="K2128" s="112" t="s">
        <v>7057</v>
      </c>
      <c r="L2128" s="127" t="s">
        <v>5</v>
      </c>
      <c r="M2128" s="127" t="s">
        <v>54</v>
      </c>
      <c r="N2128" s="127" t="s">
        <v>55</v>
      </c>
      <c r="O2128" s="130" t="s">
        <v>2102</v>
      </c>
      <c r="P2128" s="103">
        <v>715</v>
      </c>
      <c r="Q2128" s="103" t="s">
        <v>2140</v>
      </c>
      <c r="R2128" s="448">
        <v>5</v>
      </c>
      <c r="S2128" s="410">
        <f>T2128/R2128</f>
        <v>7491.0714285714275</v>
      </c>
      <c r="T2128" s="294">
        <f>U2128/1.12</f>
        <v>37455.357142857138</v>
      </c>
      <c r="U2128" s="446">
        <v>41950</v>
      </c>
      <c r="V2128" s="449"/>
      <c r="W2128" s="447">
        <v>2016</v>
      </c>
      <c r="X2128" s="395"/>
    </row>
    <row r="2129" spans="1:44" s="51" customFormat="1" ht="50.1" customHeight="1">
      <c r="A2129" s="57" t="s">
        <v>7058</v>
      </c>
      <c r="B2129" s="125" t="s">
        <v>5974</v>
      </c>
      <c r="C2129" s="103" t="s">
        <v>7054</v>
      </c>
      <c r="D2129" s="103" t="s">
        <v>2150</v>
      </c>
      <c r="E2129" s="252" t="s">
        <v>7055</v>
      </c>
      <c r="F2129" s="103" t="s">
        <v>7059</v>
      </c>
      <c r="G2129" s="103" t="s">
        <v>4</v>
      </c>
      <c r="H2129" s="121">
        <v>0</v>
      </c>
      <c r="I2129" s="128">
        <v>590000000</v>
      </c>
      <c r="J2129" s="127" t="s">
        <v>5</v>
      </c>
      <c r="K2129" s="112" t="s">
        <v>7057</v>
      </c>
      <c r="L2129" s="127" t="s">
        <v>5</v>
      </c>
      <c r="M2129" s="127" t="s">
        <v>54</v>
      </c>
      <c r="N2129" s="127" t="s">
        <v>55</v>
      </c>
      <c r="O2129" s="130" t="s">
        <v>2102</v>
      </c>
      <c r="P2129" s="103">
        <v>715</v>
      </c>
      <c r="Q2129" s="103" t="s">
        <v>2140</v>
      </c>
      <c r="R2129" s="448">
        <v>9</v>
      </c>
      <c r="S2129" s="410">
        <f>T2129/R2129</f>
        <v>3499.9999999999995</v>
      </c>
      <c r="T2129" s="294">
        <f>U2129/1.12</f>
        <v>31499.999999999996</v>
      </c>
      <c r="U2129" s="446">
        <v>35280</v>
      </c>
      <c r="V2129" s="431"/>
      <c r="W2129" s="447">
        <v>2016</v>
      </c>
      <c r="X2129" s="395"/>
    </row>
    <row r="2130" spans="1:44" s="29" customFormat="1" ht="50.1" customHeight="1">
      <c r="A2130" s="57" t="s">
        <v>7061</v>
      </c>
      <c r="B2130" s="125" t="s">
        <v>5974</v>
      </c>
      <c r="C2130" s="104" t="s">
        <v>7062</v>
      </c>
      <c r="D2130" s="104" t="s">
        <v>1966</v>
      </c>
      <c r="E2130" s="104" t="s">
        <v>7063</v>
      </c>
      <c r="F2130" s="104" t="s">
        <v>7064</v>
      </c>
      <c r="G2130" s="103" t="s">
        <v>4</v>
      </c>
      <c r="H2130" s="121">
        <v>0</v>
      </c>
      <c r="I2130" s="128">
        <v>590000000</v>
      </c>
      <c r="J2130" s="127" t="s">
        <v>5</v>
      </c>
      <c r="K2130" s="112" t="s">
        <v>479</v>
      </c>
      <c r="L2130" s="127" t="s">
        <v>5</v>
      </c>
      <c r="M2130" s="127" t="s">
        <v>54</v>
      </c>
      <c r="N2130" s="127" t="s">
        <v>55</v>
      </c>
      <c r="O2130" s="130" t="s">
        <v>599</v>
      </c>
      <c r="P2130" s="112">
        <v>166</v>
      </c>
      <c r="Q2130" s="103" t="s">
        <v>1204</v>
      </c>
      <c r="R2130" s="410">
        <v>2.7</v>
      </c>
      <c r="S2130" s="106">
        <v>16741.07</v>
      </c>
      <c r="T2130" s="446">
        <f t="shared" ref="T2130:T2138" si="207">R2130*S2130</f>
        <v>45200.889000000003</v>
      </c>
      <c r="U2130" s="446">
        <f t="shared" ref="U2130:U2138" si="208">T2130*1.12</f>
        <v>50624.995680000007</v>
      </c>
      <c r="V2130" s="450"/>
      <c r="W2130" s="121">
        <v>2016</v>
      </c>
      <c r="X2130" s="395"/>
      <c r="Y2130" s="27"/>
      <c r="Z2130" s="27"/>
      <c r="AA2130" s="27"/>
      <c r="AB2130" s="27"/>
      <c r="AC2130" s="27"/>
      <c r="AD2130" s="27"/>
      <c r="AE2130" s="27"/>
      <c r="AF2130" s="27"/>
      <c r="AG2130" s="27"/>
      <c r="AH2130" s="27"/>
      <c r="AI2130" s="27"/>
      <c r="AJ2130" s="27"/>
      <c r="AK2130" s="27"/>
      <c r="AL2130" s="27"/>
      <c r="AM2130" s="27"/>
      <c r="AN2130" s="27"/>
      <c r="AO2130" s="27"/>
      <c r="AP2130" s="27"/>
      <c r="AQ2130" s="27"/>
      <c r="AR2130" s="27"/>
    </row>
    <row r="2131" spans="1:44" s="29" customFormat="1" ht="50.1" customHeight="1">
      <c r="A2131" s="57" t="s">
        <v>7065</v>
      </c>
      <c r="B2131" s="125" t="s">
        <v>5974</v>
      </c>
      <c r="C2131" s="408" t="s">
        <v>5975</v>
      </c>
      <c r="D2131" s="104" t="s">
        <v>1748</v>
      </c>
      <c r="E2131" s="239" t="s">
        <v>5976</v>
      </c>
      <c r="F2131" s="104" t="s">
        <v>7066</v>
      </c>
      <c r="G2131" s="103" t="s">
        <v>4</v>
      </c>
      <c r="H2131" s="112">
        <v>0</v>
      </c>
      <c r="I2131" s="111">
        <v>590000000</v>
      </c>
      <c r="J2131" s="103" t="s">
        <v>4266</v>
      </c>
      <c r="K2131" s="103" t="s">
        <v>479</v>
      </c>
      <c r="L2131" s="127" t="s">
        <v>5</v>
      </c>
      <c r="M2131" s="127" t="s">
        <v>54</v>
      </c>
      <c r="N2131" s="103" t="s">
        <v>2942</v>
      </c>
      <c r="O2131" s="103" t="s">
        <v>6991</v>
      </c>
      <c r="P2131" s="103">
        <v>796</v>
      </c>
      <c r="Q2131" s="103" t="s">
        <v>57</v>
      </c>
      <c r="R2131" s="106">
        <v>1</v>
      </c>
      <c r="S2131" s="106">
        <v>120000</v>
      </c>
      <c r="T2131" s="409">
        <f t="shared" si="207"/>
        <v>120000</v>
      </c>
      <c r="U2131" s="409">
        <f t="shared" si="208"/>
        <v>134400</v>
      </c>
      <c r="V2131" s="103"/>
      <c r="W2131" s="103">
        <v>2016</v>
      </c>
      <c r="X2131" s="103"/>
      <c r="Y2131" s="27"/>
      <c r="Z2131" s="27"/>
      <c r="AA2131" s="27"/>
      <c r="AB2131" s="27"/>
      <c r="AC2131" s="27"/>
      <c r="AD2131" s="27"/>
      <c r="AE2131" s="27"/>
      <c r="AF2131" s="27"/>
      <c r="AG2131" s="27"/>
      <c r="AH2131" s="27"/>
      <c r="AI2131" s="27"/>
      <c r="AJ2131" s="27"/>
      <c r="AK2131" s="27"/>
      <c r="AL2131" s="27"/>
      <c r="AM2131" s="27"/>
      <c r="AN2131" s="27"/>
      <c r="AO2131" s="27"/>
      <c r="AP2131" s="27"/>
      <c r="AQ2131" s="27"/>
      <c r="AR2131" s="27"/>
    </row>
    <row r="2132" spans="1:44" s="29" customFormat="1" ht="50.1" customHeight="1">
      <c r="A2132" s="57" t="s">
        <v>7067</v>
      </c>
      <c r="B2132" s="103" t="s">
        <v>5974</v>
      </c>
      <c r="C2132" s="104" t="s">
        <v>7068</v>
      </c>
      <c r="D2132" s="104" t="s">
        <v>7069</v>
      </c>
      <c r="E2132" s="104" t="s">
        <v>7070</v>
      </c>
      <c r="F2132" s="104" t="s">
        <v>7071</v>
      </c>
      <c r="G2132" s="205" t="s">
        <v>4</v>
      </c>
      <c r="H2132" s="110">
        <v>0</v>
      </c>
      <c r="I2132" s="451">
        <v>590000000</v>
      </c>
      <c r="J2132" s="127" t="s">
        <v>5</v>
      </c>
      <c r="K2132" s="103" t="s">
        <v>479</v>
      </c>
      <c r="L2132" s="127" t="s">
        <v>5</v>
      </c>
      <c r="M2132" s="103" t="s">
        <v>54</v>
      </c>
      <c r="N2132" s="214" t="s">
        <v>1073</v>
      </c>
      <c r="O2132" s="214" t="s">
        <v>35</v>
      </c>
      <c r="P2132" s="112">
        <v>796</v>
      </c>
      <c r="Q2132" s="103" t="s">
        <v>57</v>
      </c>
      <c r="R2132" s="106">
        <v>1</v>
      </c>
      <c r="S2132" s="379">
        <v>1500000</v>
      </c>
      <c r="T2132" s="107">
        <f t="shared" si="207"/>
        <v>1500000</v>
      </c>
      <c r="U2132" s="107">
        <f t="shared" si="208"/>
        <v>1680000.0000000002</v>
      </c>
      <c r="V2132" s="452"/>
      <c r="W2132" s="452">
        <v>2016</v>
      </c>
      <c r="X2132" s="452"/>
      <c r="Y2132" s="27"/>
      <c r="Z2132" s="27"/>
      <c r="AA2132" s="27"/>
      <c r="AB2132" s="27"/>
      <c r="AC2132" s="27"/>
      <c r="AD2132" s="27"/>
      <c r="AE2132" s="27"/>
      <c r="AF2132" s="27"/>
      <c r="AG2132" s="27"/>
      <c r="AH2132" s="27"/>
      <c r="AI2132" s="27"/>
      <c r="AJ2132" s="27"/>
      <c r="AK2132" s="27"/>
      <c r="AL2132" s="27"/>
      <c r="AM2132" s="27"/>
      <c r="AN2132" s="27"/>
      <c r="AO2132" s="27"/>
      <c r="AP2132" s="27"/>
      <c r="AQ2132" s="27"/>
      <c r="AR2132" s="27"/>
    </row>
    <row r="2133" spans="1:44" s="29" customFormat="1" ht="50.1" customHeight="1">
      <c r="A2133" s="57" t="s">
        <v>7072</v>
      </c>
      <c r="B2133" s="103" t="s">
        <v>5974</v>
      </c>
      <c r="C2133" s="143" t="s">
        <v>7073</v>
      </c>
      <c r="D2133" s="104" t="s">
        <v>7074</v>
      </c>
      <c r="E2133" s="104" t="s">
        <v>7075</v>
      </c>
      <c r="F2133" s="104" t="s">
        <v>7076</v>
      </c>
      <c r="G2133" s="205" t="s">
        <v>4</v>
      </c>
      <c r="H2133" s="110">
        <v>0</v>
      </c>
      <c r="I2133" s="451">
        <v>590000000</v>
      </c>
      <c r="J2133" s="127" t="s">
        <v>5</v>
      </c>
      <c r="K2133" s="103" t="s">
        <v>479</v>
      </c>
      <c r="L2133" s="127" t="s">
        <v>5</v>
      </c>
      <c r="M2133" s="103" t="s">
        <v>54</v>
      </c>
      <c r="N2133" s="214" t="s">
        <v>7077</v>
      </c>
      <c r="O2133" s="214" t="s">
        <v>35</v>
      </c>
      <c r="P2133" s="112">
        <v>796</v>
      </c>
      <c r="Q2133" s="103" t="s">
        <v>57</v>
      </c>
      <c r="R2133" s="106">
        <v>2</v>
      </c>
      <c r="S2133" s="379">
        <v>118000</v>
      </c>
      <c r="T2133" s="107">
        <f t="shared" si="207"/>
        <v>236000</v>
      </c>
      <c r="U2133" s="107">
        <f t="shared" si="208"/>
        <v>264320</v>
      </c>
      <c r="V2133" s="452"/>
      <c r="W2133" s="452">
        <v>2016</v>
      </c>
      <c r="X2133" s="452"/>
      <c r="Y2133" s="27"/>
      <c r="Z2133" s="27"/>
      <c r="AA2133" s="27"/>
      <c r="AB2133" s="27"/>
      <c r="AC2133" s="27"/>
      <c r="AD2133" s="27"/>
      <c r="AE2133" s="27"/>
      <c r="AF2133" s="27"/>
      <c r="AG2133" s="27"/>
      <c r="AH2133" s="27"/>
      <c r="AI2133" s="27"/>
      <c r="AJ2133" s="27"/>
      <c r="AK2133" s="27"/>
      <c r="AL2133" s="27"/>
      <c r="AM2133" s="27"/>
      <c r="AN2133" s="27"/>
      <c r="AO2133" s="27"/>
      <c r="AP2133" s="27"/>
      <c r="AQ2133" s="27"/>
      <c r="AR2133" s="27"/>
    </row>
    <row r="2134" spans="1:44" s="29" customFormat="1" ht="50.1" customHeight="1">
      <c r="A2134" s="57" t="s">
        <v>7078</v>
      </c>
      <c r="B2134" s="103" t="s">
        <v>5974</v>
      </c>
      <c r="C2134" s="104" t="s">
        <v>7079</v>
      </c>
      <c r="D2134" s="104" t="s">
        <v>7080</v>
      </c>
      <c r="E2134" s="104" t="s">
        <v>7081</v>
      </c>
      <c r="F2134" s="104" t="s">
        <v>7082</v>
      </c>
      <c r="G2134" s="205" t="s">
        <v>4</v>
      </c>
      <c r="H2134" s="110">
        <v>0</v>
      </c>
      <c r="I2134" s="451">
        <v>590000000</v>
      </c>
      <c r="J2134" s="127" t="s">
        <v>5</v>
      </c>
      <c r="K2134" s="103" t="s">
        <v>479</v>
      </c>
      <c r="L2134" s="127" t="s">
        <v>5</v>
      </c>
      <c r="M2134" s="103" t="s">
        <v>54</v>
      </c>
      <c r="N2134" s="214" t="s">
        <v>870</v>
      </c>
      <c r="O2134" s="214" t="s">
        <v>35</v>
      </c>
      <c r="P2134" s="112">
        <v>796</v>
      </c>
      <c r="Q2134" s="103" t="s">
        <v>57</v>
      </c>
      <c r="R2134" s="106">
        <v>1</v>
      </c>
      <c r="S2134" s="379">
        <v>290000</v>
      </c>
      <c r="T2134" s="107">
        <f t="shared" si="207"/>
        <v>290000</v>
      </c>
      <c r="U2134" s="107">
        <f t="shared" si="208"/>
        <v>324800.00000000006</v>
      </c>
      <c r="V2134" s="452"/>
      <c r="W2134" s="452">
        <v>2016</v>
      </c>
      <c r="X2134" s="452"/>
      <c r="Y2134" s="27"/>
      <c r="Z2134" s="27"/>
      <c r="AA2134" s="27"/>
      <c r="AB2134" s="27"/>
      <c r="AC2134" s="27"/>
      <c r="AD2134" s="27"/>
      <c r="AE2134" s="27"/>
      <c r="AF2134" s="27"/>
      <c r="AG2134" s="27"/>
      <c r="AH2134" s="27"/>
      <c r="AI2134" s="27"/>
      <c r="AJ2134" s="27"/>
      <c r="AK2134" s="27"/>
      <c r="AL2134" s="27"/>
      <c r="AM2134" s="27"/>
      <c r="AN2134" s="27"/>
      <c r="AO2134" s="27"/>
      <c r="AP2134" s="27"/>
      <c r="AQ2134" s="27"/>
      <c r="AR2134" s="27"/>
    </row>
    <row r="2135" spans="1:44" s="29" customFormat="1" ht="50.1" customHeight="1">
      <c r="A2135" s="57" t="s">
        <v>7083</v>
      </c>
      <c r="B2135" s="103" t="s">
        <v>5974</v>
      </c>
      <c r="C2135" s="104" t="s">
        <v>1318</v>
      </c>
      <c r="D2135" s="104" t="s">
        <v>1301</v>
      </c>
      <c r="E2135" s="104" t="s">
        <v>1319</v>
      </c>
      <c r="F2135" s="104" t="s">
        <v>1320</v>
      </c>
      <c r="G2135" s="103" t="s">
        <v>4</v>
      </c>
      <c r="H2135" s="103">
        <v>0</v>
      </c>
      <c r="I2135" s="451">
        <v>590000000</v>
      </c>
      <c r="J2135" s="112" t="s">
        <v>5</v>
      </c>
      <c r="K2135" s="103" t="s">
        <v>7084</v>
      </c>
      <c r="L2135" s="112" t="s">
        <v>67</v>
      </c>
      <c r="M2135" s="103" t="s">
        <v>201</v>
      </c>
      <c r="N2135" s="103" t="s">
        <v>1291</v>
      </c>
      <c r="O2135" s="103" t="s">
        <v>532</v>
      </c>
      <c r="P2135" s="112">
        <v>796</v>
      </c>
      <c r="Q2135" s="103" t="s">
        <v>57</v>
      </c>
      <c r="R2135" s="106">
        <v>2</v>
      </c>
      <c r="S2135" s="106">
        <v>5750</v>
      </c>
      <c r="T2135" s="107">
        <f t="shared" si="207"/>
        <v>11500</v>
      </c>
      <c r="U2135" s="107">
        <f t="shared" si="208"/>
        <v>12880.000000000002</v>
      </c>
      <c r="V2135" s="215"/>
      <c r="W2135" s="112">
        <v>2016</v>
      </c>
      <c r="X2135" s="103"/>
      <c r="Y2135" s="27"/>
      <c r="Z2135" s="27"/>
      <c r="AA2135" s="27"/>
      <c r="AB2135" s="27"/>
      <c r="AC2135" s="27"/>
      <c r="AD2135" s="27"/>
      <c r="AE2135" s="27"/>
      <c r="AF2135" s="27"/>
      <c r="AG2135" s="27"/>
      <c r="AH2135" s="27"/>
      <c r="AI2135" s="27"/>
      <c r="AJ2135" s="27"/>
      <c r="AK2135" s="27"/>
      <c r="AL2135" s="27"/>
      <c r="AM2135" s="27"/>
      <c r="AN2135" s="27"/>
      <c r="AO2135" s="27"/>
      <c r="AP2135" s="27"/>
      <c r="AQ2135" s="27"/>
      <c r="AR2135" s="27"/>
    </row>
    <row r="2136" spans="1:44" s="29" customFormat="1" ht="50.1" customHeight="1">
      <c r="A2136" s="57" t="s">
        <v>7085</v>
      </c>
      <c r="B2136" s="125" t="s">
        <v>5974</v>
      </c>
      <c r="C2136" s="453" t="s">
        <v>7086</v>
      </c>
      <c r="D2136" s="453" t="s">
        <v>4179</v>
      </c>
      <c r="E2136" s="454" t="s">
        <v>7087</v>
      </c>
      <c r="F2136" s="453" t="s">
        <v>7088</v>
      </c>
      <c r="G2136" s="103" t="s">
        <v>4</v>
      </c>
      <c r="H2136" s="112">
        <v>0</v>
      </c>
      <c r="I2136" s="111">
        <v>590000000</v>
      </c>
      <c r="J2136" s="103" t="s">
        <v>4266</v>
      </c>
      <c r="K2136" s="103" t="s">
        <v>479</v>
      </c>
      <c r="L2136" s="127" t="s">
        <v>5</v>
      </c>
      <c r="M2136" s="127" t="s">
        <v>144</v>
      </c>
      <c r="N2136" s="103" t="s">
        <v>7089</v>
      </c>
      <c r="O2136" s="103" t="s">
        <v>6694</v>
      </c>
      <c r="P2136" s="103">
        <v>796</v>
      </c>
      <c r="Q2136" s="103" t="s">
        <v>57</v>
      </c>
      <c r="R2136" s="106">
        <v>1</v>
      </c>
      <c r="S2136" s="106">
        <v>110000</v>
      </c>
      <c r="T2136" s="107">
        <f t="shared" si="207"/>
        <v>110000</v>
      </c>
      <c r="U2136" s="107">
        <f t="shared" si="208"/>
        <v>123200.00000000001</v>
      </c>
      <c r="V2136" s="455"/>
      <c r="W2136" s="103">
        <v>2016</v>
      </c>
      <c r="X2136" s="455"/>
      <c r="Y2136" s="27"/>
      <c r="Z2136" s="27"/>
      <c r="AA2136" s="27"/>
      <c r="AB2136" s="27"/>
      <c r="AC2136" s="27"/>
      <c r="AD2136" s="27"/>
      <c r="AE2136" s="27"/>
      <c r="AF2136" s="27"/>
      <c r="AG2136" s="27"/>
      <c r="AH2136" s="27"/>
      <c r="AI2136" s="27"/>
      <c r="AJ2136" s="27"/>
      <c r="AK2136" s="27"/>
      <c r="AL2136" s="27"/>
      <c r="AM2136" s="27"/>
      <c r="AN2136" s="27"/>
      <c r="AO2136" s="27"/>
      <c r="AP2136" s="27"/>
      <c r="AQ2136" s="27"/>
      <c r="AR2136" s="27"/>
    </row>
    <row r="2137" spans="1:44" s="29" customFormat="1" ht="50.1" customHeight="1">
      <c r="A2137" s="57" t="s">
        <v>7090</v>
      </c>
      <c r="B2137" s="125" t="s">
        <v>5974</v>
      </c>
      <c r="C2137" s="453" t="s">
        <v>7086</v>
      </c>
      <c r="D2137" s="453" t="s">
        <v>4179</v>
      </c>
      <c r="E2137" s="454" t="s">
        <v>7087</v>
      </c>
      <c r="F2137" s="453" t="s">
        <v>7091</v>
      </c>
      <c r="G2137" s="103" t="s">
        <v>4</v>
      </c>
      <c r="H2137" s="112">
        <v>0</v>
      </c>
      <c r="I2137" s="111">
        <v>590000000</v>
      </c>
      <c r="J2137" s="103" t="s">
        <v>4266</v>
      </c>
      <c r="K2137" s="103" t="s">
        <v>479</v>
      </c>
      <c r="L2137" s="127" t="s">
        <v>5</v>
      </c>
      <c r="M2137" s="127" t="s">
        <v>144</v>
      </c>
      <c r="N2137" s="103" t="s">
        <v>7089</v>
      </c>
      <c r="O2137" s="103" t="s">
        <v>6694</v>
      </c>
      <c r="P2137" s="103">
        <v>796</v>
      </c>
      <c r="Q2137" s="103" t="s">
        <v>57</v>
      </c>
      <c r="R2137" s="106">
        <v>1</v>
      </c>
      <c r="S2137" s="106">
        <v>135000</v>
      </c>
      <c r="T2137" s="107">
        <f t="shared" si="207"/>
        <v>135000</v>
      </c>
      <c r="U2137" s="107">
        <f t="shared" si="208"/>
        <v>151200</v>
      </c>
      <c r="V2137" s="455"/>
      <c r="W2137" s="103">
        <v>2016</v>
      </c>
      <c r="X2137" s="455"/>
      <c r="Y2137" s="27"/>
      <c r="Z2137" s="27"/>
      <c r="AA2137" s="27"/>
      <c r="AB2137" s="27"/>
      <c r="AC2137" s="27"/>
      <c r="AD2137" s="27"/>
      <c r="AE2137" s="27"/>
      <c r="AF2137" s="27"/>
      <c r="AG2137" s="27"/>
      <c r="AH2137" s="27"/>
      <c r="AI2137" s="27"/>
      <c r="AJ2137" s="27"/>
      <c r="AK2137" s="27"/>
      <c r="AL2137" s="27"/>
      <c r="AM2137" s="27"/>
      <c r="AN2137" s="27"/>
      <c r="AO2137" s="27"/>
      <c r="AP2137" s="27"/>
      <c r="AQ2137" s="27"/>
      <c r="AR2137" s="27"/>
    </row>
    <row r="2138" spans="1:44" s="29" customFormat="1" ht="50.1" customHeight="1">
      <c r="A2138" s="57" t="s">
        <v>7092</v>
      </c>
      <c r="B2138" s="125" t="s">
        <v>5974</v>
      </c>
      <c r="C2138" s="453" t="s">
        <v>7086</v>
      </c>
      <c r="D2138" s="453" t="s">
        <v>4179</v>
      </c>
      <c r="E2138" s="454" t="s">
        <v>7087</v>
      </c>
      <c r="F2138" s="453" t="s">
        <v>7093</v>
      </c>
      <c r="G2138" s="103" t="s">
        <v>4</v>
      </c>
      <c r="H2138" s="112">
        <v>0</v>
      </c>
      <c r="I2138" s="111">
        <v>590000000</v>
      </c>
      <c r="J2138" s="103" t="s">
        <v>4266</v>
      </c>
      <c r="K2138" s="103" t="s">
        <v>479</v>
      </c>
      <c r="L2138" s="127" t="s">
        <v>5</v>
      </c>
      <c r="M2138" s="127" t="s">
        <v>144</v>
      </c>
      <c r="N2138" s="103" t="s">
        <v>7089</v>
      </c>
      <c r="O2138" s="103" t="s">
        <v>6694</v>
      </c>
      <c r="P2138" s="103">
        <v>796</v>
      </c>
      <c r="Q2138" s="103" t="s">
        <v>57</v>
      </c>
      <c r="R2138" s="106">
        <v>1</v>
      </c>
      <c r="S2138" s="106">
        <v>210000</v>
      </c>
      <c r="T2138" s="107">
        <f t="shared" si="207"/>
        <v>210000</v>
      </c>
      <c r="U2138" s="107">
        <f t="shared" si="208"/>
        <v>235200.00000000003</v>
      </c>
      <c r="V2138" s="103"/>
      <c r="W2138" s="103">
        <v>2016</v>
      </c>
      <c r="X2138" s="103"/>
      <c r="Y2138" s="27"/>
      <c r="Z2138" s="27"/>
      <c r="AA2138" s="27"/>
      <c r="AB2138" s="27"/>
      <c r="AC2138" s="27"/>
      <c r="AD2138" s="27"/>
      <c r="AE2138" s="27"/>
      <c r="AF2138" s="27"/>
      <c r="AG2138" s="27"/>
      <c r="AH2138" s="27"/>
      <c r="AI2138" s="27"/>
      <c r="AJ2138" s="27"/>
      <c r="AK2138" s="27"/>
      <c r="AL2138" s="27"/>
      <c r="AM2138" s="27"/>
      <c r="AN2138" s="27"/>
      <c r="AO2138" s="27"/>
      <c r="AP2138" s="27"/>
      <c r="AQ2138" s="27"/>
      <c r="AR2138" s="27"/>
    </row>
    <row r="2139" spans="1:44" s="29" customFormat="1" ht="50.1" customHeight="1">
      <c r="A2139" s="57" t="s">
        <v>7094</v>
      </c>
      <c r="B2139" s="456" t="s">
        <v>5974</v>
      </c>
      <c r="C2139" s="104" t="s">
        <v>7095</v>
      </c>
      <c r="D2139" s="104" t="s">
        <v>7096</v>
      </c>
      <c r="E2139" s="104" t="s">
        <v>7097</v>
      </c>
      <c r="F2139" s="114" t="s">
        <v>7098</v>
      </c>
      <c r="G2139" s="110" t="s">
        <v>4</v>
      </c>
      <c r="H2139" s="139">
        <v>0</v>
      </c>
      <c r="I2139" s="112">
        <v>590000000</v>
      </c>
      <c r="J2139" s="110" t="s">
        <v>132</v>
      </c>
      <c r="K2139" s="110" t="s">
        <v>479</v>
      </c>
      <c r="L2139" s="110" t="s">
        <v>132</v>
      </c>
      <c r="M2139" s="110" t="s">
        <v>54</v>
      </c>
      <c r="N2139" s="110" t="s">
        <v>7099</v>
      </c>
      <c r="O2139" s="110" t="s">
        <v>7100</v>
      </c>
      <c r="P2139" s="127">
        <v>796</v>
      </c>
      <c r="Q2139" s="110" t="s">
        <v>57</v>
      </c>
      <c r="R2139" s="106">
        <v>10</v>
      </c>
      <c r="S2139" s="106">
        <v>48680</v>
      </c>
      <c r="T2139" s="107">
        <f>S2139*R2139</f>
        <v>486800</v>
      </c>
      <c r="U2139" s="107">
        <f>T2139*1.12</f>
        <v>545216</v>
      </c>
      <c r="V2139" s="110"/>
      <c r="W2139" s="127">
        <v>2016</v>
      </c>
      <c r="X2139" s="110"/>
      <c r="Y2139" s="27"/>
      <c r="Z2139" s="27"/>
      <c r="AA2139" s="27"/>
      <c r="AB2139" s="27"/>
      <c r="AC2139" s="27"/>
      <c r="AD2139" s="27"/>
      <c r="AE2139" s="27"/>
      <c r="AF2139" s="27"/>
      <c r="AG2139" s="27"/>
      <c r="AH2139" s="27"/>
      <c r="AI2139" s="27"/>
      <c r="AJ2139" s="27"/>
      <c r="AK2139" s="27"/>
      <c r="AL2139" s="27"/>
      <c r="AM2139" s="27"/>
      <c r="AN2139" s="27"/>
      <c r="AO2139" s="27"/>
      <c r="AP2139" s="27"/>
      <c r="AQ2139" s="27"/>
      <c r="AR2139" s="27"/>
    </row>
    <row r="2140" spans="1:44" s="29" customFormat="1" ht="50.1" customHeight="1">
      <c r="A2140" s="57" t="s">
        <v>7101</v>
      </c>
      <c r="B2140" s="456" t="s">
        <v>5974</v>
      </c>
      <c r="C2140" s="104" t="s">
        <v>7102</v>
      </c>
      <c r="D2140" s="104" t="s">
        <v>1187</v>
      </c>
      <c r="E2140" s="104" t="s">
        <v>7103</v>
      </c>
      <c r="F2140" s="114" t="s">
        <v>7104</v>
      </c>
      <c r="G2140" s="110" t="s">
        <v>4</v>
      </c>
      <c r="H2140" s="139">
        <v>0</v>
      </c>
      <c r="I2140" s="112">
        <v>590000000</v>
      </c>
      <c r="J2140" s="110" t="s">
        <v>132</v>
      </c>
      <c r="K2140" s="110" t="s">
        <v>479</v>
      </c>
      <c r="L2140" s="110" t="s">
        <v>132</v>
      </c>
      <c r="M2140" s="110" t="s">
        <v>144</v>
      </c>
      <c r="N2140" s="110" t="s">
        <v>7099</v>
      </c>
      <c r="O2140" s="110" t="s">
        <v>7100</v>
      </c>
      <c r="P2140" s="127">
        <v>796</v>
      </c>
      <c r="Q2140" s="110" t="s">
        <v>57</v>
      </c>
      <c r="R2140" s="106">
        <v>2</v>
      </c>
      <c r="S2140" s="418">
        <v>692310</v>
      </c>
      <c r="T2140" s="107">
        <f>S2140*R2140</f>
        <v>1384620</v>
      </c>
      <c r="U2140" s="107">
        <f>T2140*1.12</f>
        <v>1550774.4000000001</v>
      </c>
      <c r="V2140" s="110"/>
      <c r="W2140" s="127">
        <v>2016</v>
      </c>
      <c r="X2140" s="110"/>
      <c r="Y2140" s="27"/>
      <c r="Z2140" s="27"/>
      <c r="AA2140" s="27"/>
      <c r="AB2140" s="27"/>
      <c r="AC2140" s="27"/>
      <c r="AD2140" s="27"/>
      <c r="AE2140" s="27"/>
      <c r="AF2140" s="27"/>
      <c r="AG2140" s="27"/>
      <c r="AH2140" s="27"/>
      <c r="AI2140" s="27"/>
      <c r="AJ2140" s="27"/>
      <c r="AK2140" s="27"/>
      <c r="AL2140" s="27"/>
      <c r="AM2140" s="27"/>
      <c r="AN2140" s="27"/>
      <c r="AO2140" s="27"/>
      <c r="AP2140" s="27"/>
      <c r="AQ2140" s="27"/>
      <c r="AR2140" s="27"/>
    </row>
    <row r="2141" spans="1:44" s="29" customFormat="1" ht="50.1" customHeight="1">
      <c r="A2141" s="57" t="s">
        <v>7105</v>
      </c>
      <c r="B2141" s="456" t="s">
        <v>5974</v>
      </c>
      <c r="C2141" s="104" t="s">
        <v>7106</v>
      </c>
      <c r="D2141" s="104" t="s">
        <v>7107</v>
      </c>
      <c r="E2141" s="104" t="s">
        <v>7108</v>
      </c>
      <c r="F2141" s="114" t="s">
        <v>7109</v>
      </c>
      <c r="G2141" s="110" t="s">
        <v>4</v>
      </c>
      <c r="H2141" s="139">
        <v>0</v>
      </c>
      <c r="I2141" s="112">
        <v>590000000</v>
      </c>
      <c r="J2141" s="110" t="s">
        <v>132</v>
      </c>
      <c r="K2141" s="110" t="s">
        <v>479</v>
      </c>
      <c r="L2141" s="110" t="s">
        <v>132</v>
      </c>
      <c r="M2141" s="110" t="s">
        <v>144</v>
      </c>
      <c r="N2141" s="110" t="s">
        <v>7099</v>
      </c>
      <c r="O2141" s="110" t="s">
        <v>7100</v>
      </c>
      <c r="P2141" s="127">
        <v>796</v>
      </c>
      <c r="Q2141" s="110" t="s">
        <v>57</v>
      </c>
      <c r="R2141" s="106">
        <v>20</v>
      </c>
      <c r="S2141" s="106">
        <v>2479.5</v>
      </c>
      <c r="T2141" s="107">
        <f>S2141*R2141</f>
        <v>49590</v>
      </c>
      <c r="U2141" s="107">
        <f>T2141*1.12</f>
        <v>55540.800000000003</v>
      </c>
      <c r="V2141" s="110"/>
      <c r="W2141" s="127">
        <v>2016</v>
      </c>
      <c r="X2141" s="110"/>
      <c r="Y2141" s="27"/>
      <c r="Z2141" s="27"/>
      <c r="AA2141" s="27"/>
      <c r="AB2141" s="27"/>
      <c r="AC2141" s="27"/>
      <c r="AD2141" s="27"/>
      <c r="AE2141" s="27"/>
      <c r="AF2141" s="27"/>
      <c r="AG2141" s="27"/>
      <c r="AH2141" s="27"/>
      <c r="AI2141" s="27"/>
      <c r="AJ2141" s="27"/>
      <c r="AK2141" s="27"/>
      <c r="AL2141" s="27"/>
      <c r="AM2141" s="27"/>
      <c r="AN2141" s="27"/>
      <c r="AO2141" s="27"/>
      <c r="AP2141" s="27"/>
      <c r="AQ2141" s="27"/>
      <c r="AR2141" s="27"/>
    </row>
    <row r="2142" spans="1:44" s="29" customFormat="1" ht="50.1" customHeight="1">
      <c r="A2142" s="57" t="s">
        <v>7110</v>
      </c>
      <c r="B2142" s="456" t="s">
        <v>5974</v>
      </c>
      <c r="C2142" s="104" t="s">
        <v>7106</v>
      </c>
      <c r="D2142" s="104" t="s">
        <v>7107</v>
      </c>
      <c r="E2142" s="104" t="s">
        <v>7108</v>
      </c>
      <c r="F2142" s="114" t="s">
        <v>7111</v>
      </c>
      <c r="G2142" s="110" t="s">
        <v>4</v>
      </c>
      <c r="H2142" s="139">
        <v>0</v>
      </c>
      <c r="I2142" s="112">
        <v>590000000</v>
      </c>
      <c r="J2142" s="110" t="s">
        <v>132</v>
      </c>
      <c r="K2142" s="110" t="s">
        <v>479</v>
      </c>
      <c r="L2142" s="110" t="s">
        <v>132</v>
      </c>
      <c r="M2142" s="110" t="s">
        <v>144</v>
      </c>
      <c r="N2142" s="110" t="s">
        <v>7099</v>
      </c>
      <c r="O2142" s="110" t="s">
        <v>7100</v>
      </c>
      <c r="P2142" s="127">
        <v>796</v>
      </c>
      <c r="Q2142" s="110" t="s">
        <v>57</v>
      </c>
      <c r="R2142" s="106">
        <v>20</v>
      </c>
      <c r="S2142" s="106">
        <v>2479.5</v>
      </c>
      <c r="T2142" s="107">
        <f>S2142*R2142</f>
        <v>49590</v>
      </c>
      <c r="U2142" s="107">
        <f>T2142*1.12</f>
        <v>55540.800000000003</v>
      </c>
      <c r="V2142" s="110"/>
      <c r="W2142" s="127">
        <v>2016</v>
      </c>
      <c r="X2142" s="110"/>
      <c r="Y2142" s="27"/>
      <c r="Z2142" s="27"/>
      <c r="AA2142" s="27"/>
      <c r="AB2142" s="27"/>
      <c r="AC2142" s="27"/>
      <c r="AD2142" s="27"/>
      <c r="AE2142" s="27"/>
      <c r="AF2142" s="27"/>
      <c r="AG2142" s="27"/>
      <c r="AH2142" s="27"/>
      <c r="AI2142" s="27"/>
      <c r="AJ2142" s="27"/>
      <c r="AK2142" s="27"/>
      <c r="AL2142" s="27"/>
      <c r="AM2142" s="27"/>
      <c r="AN2142" s="27"/>
      <c r="AO2142" s="27"/>
      <c r="AP2142" s="27"/>
      <c r="AQ2142" s="27"/>
      <c r="AR2142" s="27"/>
    </row>
    <row r="2143" spans="1:44" s="51" customFormat="1" ht="50.1" customHeight="1">
      <c r="A2143" s="57" t="s">
        <v>7112</v>
      </c>
      <c r="B2143" s="456" t="s">
        <v>5974</v>
      </c>
      <c r="C2143" s="143" t="s">
        <v>7113</v>
      </c>
      <c r="D2143" s="143" t="s">
        <v>7114</v>
      </c>
      <c r="E2143" s="143" t="s">
        <v>7115</v>
      </c>
      <c r="F2143" s="143" t="s">
        <v>7116</v>
      </c>
      <c r="G2143" s="457" t="s">
        <v>4</v>
      </c>
      <c r="H2143" s="458">
        <v>0</v>
      </c>
      <c r="I2143" s="459">
        <v>590000000</v>
      </c>
      <c r="J2143" s="460" t="s">
        <v>5</v>
      </c>
      <c r="K2143" s="112" t="s">
        <v>479</v>
      </c>
      <c r="L2143" s="460" t="s">
        <v>5</v>
      </c>
      <c r="M2143" s="460" t="s">
        <v>54</v>
      </c>
      <c r="N2143" s="460" t="s">
        <v>2942</v>
      </c>
      <c r="O2143" s="461" t="s">
        <v>599</v>
      </c>
      <c r="P2143" s="110" t="s">
        <v>1602</v>
      </c>
      <c r="Q2143" s="103" t="s">
        <v>2372</v>
      </c>
      <c r="R2143" s="285">
        <v>72</v>
      </c>
      <c r="S2143" s="285">
        <v>1781.8</v>
      </c>
      <c r="T2143" s="294">
        <f>R2143*S2143</f>
        <v>128289.59999999999</v>
      </c>
      <c r="U2143" s="294">
        <f>T2143*1.12</f>
        <v>143684.35200000001</v>
      </c>
      <c r="V2143" s="455"/>
      <c r="W2143" s="447">
        <v>2016</v>
      </c>
      <c r="X2143" s="395"/>
    </row>
    <row r="2144" spans="1:44" s="51" customFormat="1" ht="50.1" customHeight="1">
      <c r="A2144" s="57" t="s">
        <v>7117</v>
      </c>
      <c r="B2144" s="456" t="s">
        <v>5974</v>
      </c>
      <c r="C2144" s="143" t="s">
        <v>7118</v>
      </c>
      <c r="D2144" s="143" t="s">
        <v>2057</v>
      </c>
      <c r="E2144" s="143" t="s">
        <v>7119</v>
      </c>
      <c r="F2144" s="143" t="s">
        <v>7120</v>
      </c>
      <c r="G2144" s="457" t="s">
        <v>4</v>
      </c>
      <c r="H2144" s="458">
        <v>0</v>
      </c>
      <c r="I2144" s="459">
        <v>590000000</v>
      </c>
      <c r="J2144" s="460" t="s">
        <v>5</v>
      </c>
      <c r="K2144" s="112" t="s">
        <v>479</v>
      </c>
      <c r="L2144" s="460" t="s">
        <v>5</v>
      </c>
      <c r="M2144" s="460" t="s">
        <v>54</v>
      </c>
      <c r="N2144" s="460" t="s">
        <v>2942</v>
      </c>
      <c r="O2144" s="461" t="s">
        <v>599</v>
      </c>
      <c r="P2144" s="110" t="s">
        <v>1602</v>
      </c>
      <c r="Q2144" s="103" t="s">
        <v>2372</v>
      </c>
      <c r="R2144" s="285">
        <v>72</v>
      </c>
      <c r="S2144" s="285">
        <v>2621.8</v>
      </c>
      <c r="T2144" s="294">
        <f t="shared" ref="T2144:T2146" si="209">R2144*S2144</f>
        <v>188769.6</v>
      </c>
      <c r="U2144" s="294">
        <f t="shared" ref="U2144:U2146" si="210">T2144*1.12</f>
        <v>211421.95200000002</v>
      </c>
      <c r="V2144" s="450"/>
      <c r="W2144" s="447">
        <v>2016</v>
      </c>
      <c r="X2144" s="395"/>
    </row>
    <row r="2145" spans="1:44" s="51" customFormat="1" ht="50.1" customHeight="1">
      <c r="A2145" s="57" t="s">
        <v>7121</v>
      </c>
      <c r="B2145" s="456" t="s">
        <v>5974</v>
      </c>
      <c r="C2145" s="143" t="s">
        <v>7122</v>
      </c>
      <c r="D2145" s="143" t="s">
        <v>7123</v>
      </c>
      <c r="E2145" s="143" t="s">
        <v>7124</v>
      </c>
      <c r="F2145" s="143" t="s">
        <v>7125</v>
      </c>
      <c r="G2145" s="457" t="s">
        <v>4</v>
      </c>
      <c r="H2145" s="458">
        <v>0</v>
      </c>
      <c r="I2145" s="459">
        <v>590000000</v>
      </c>
      <c r="J2145" s="460" t="s">
        <v>5</v>
      </c>
      <c r="K2145" s="112" t="s">
        <v>479</v>
      </c>
      <c r="L2145" s="460" t="s">
        <v>5</v>
      </c>
      <c r="M2145" s="460" t="s">
        <v>54</v>
      </c>
      <c r="N2145" s="460" t="s">
        <v>2942</v>
      </c>
      <c r="O2145" s="461" t="s">
        <v>599</v>
      </c>
      <c r="P2145" s="110" t="s">
        <v>1602</v>
      </c>
      <c r="Q2145" s="103" t="s">
        <v>2372</v>
      </c>
      <c r="R2145" s="285">
        <v>16.8</v>
      </c>
      <c r="S2145" s="285">
        <v>3869.0476190476188</v>
      </c>
      <c r="T2145" s="294">
        <f t="shared" si="209"/>
        <v>65000</v>
      </c>
      <c r="U2145" s="294">
        <f t="shared" si="210"/>
        <v>72800</v>
      </c>
      <c r="V2145" s="434"/>
      <c r="W2145" s="447">
        <v>2016</v>
      </c>
      <c r="X2145" s="395"/>
    </row>
    <row r="2146" spans="1:44" s="51" customFormat="1" ht="50.1" customHeight="1">
      <c r="A2146" s="57" t="s">
        <v>7126</v>
      </c>
      <c r="B2146" s="456" t="s">
        <v>5974</v>
      </c>
      <c r="C2146" s="143" t="s">
        <v>7127</v>
      </c>
      <c r="D2146" s="143" t="s">
        <v>7128</v>
      </c>
      <c r="E2146" s="143" t="s">
        <v>7129</v>
      </c>
      <c r="F2146" s="143" t="s">
        <v>7130</v>
      </c>
      <c r="G2146" s="457" t="s">
        <v>4</v>
      </c>
      <c r="H2146" s="458">
        <v>0</v>
      </c>
      <c r="I2146" s="459">
        <v>590000000</v>
      </c>
      <c r="J2146" s="460" t="s">
        <v>5</v>
      </c>
      <c r="K2146" s="112" t="s">
        <v>479</v>
      </c>
      <c r="L2146" s="460" t="s">
        <v>5</v>
      </c>
      <c r="M2146" s="460" t="s">
        <v>54</v>
      </c>
      <c r="N2146" s="460" t="s">
        <v>2942</v>
      </c>
      <c r="O2146" s="461" t="s">
        <v>599</v>
      </c>
      <c r="P2146" s="110" t="s">
        <v>7131</v>
      </c>
      <c r="Q2146" s="103" t="s">
        <v>7132</v>
      </c>
      <c r="R2146" s="285">
        <v>30</v>
      </c>
      <c r="S2146" s="285">
        <v>877.8</v>
      </c>
      <c r="T2146" s="294">
        <f t="shared" si="209"/>
        <v>26334</v>
      </c>
      <c r="U2146" s="294">
        <f t="shared" si="210"/>
        <v>29494.080000000002</v>
      </c>
      <c r="V2146" s="450"/>
      <c r="W2146" s="447">
        <v>2016</v>
      </c>
      <c r="X2146" s="395"/>
    </row>
    <row r="2147" spans="1:44" s="54" customFormat="1" ht="50.1" customHeight="1">
      <c r="A2147" s="57" t="s">
        <v>7134</v>
      </c>
      <c r="B2147" s="456" t="s">
        <v>5974</v>
      </c>
      <c r="C2147" s="462" t="s">
        <v>7135</v>
      </c>
      <c r="D2147" s="103" t="s">
        <v>7136</v>
      </c>
      <c r="E2147" s="103" t="s">
        <v>7137</v>
      </c>
      <c r="F2147" s="103" t="s">
        <v>7138</v>
      </c>
      <c r="G2147" s="110" t="s">
        <v>4</v>
      </c>
      <c r="H2147" s="139">
        <v>0</v>
      </c>
      <c r="I2147" s="110" t="s">
        <v>13</v>
      </c>
      <c r="J2147" s="110" t="s">
        <v>132</v>
      </c>
      <c r="K2147" s="110" t="s">
        <v>6835</v>
      </c>
      <c r="L2147" s="110" t="s">
        <v>132</v>
      </c>
      <c r="M2147" s="110" t="s">
        <v>144</v>
      </c>
      <c r="N2147" s="110" t="s">
        <v>7139</v>
      </c>
      <c r="O2147" s="110" t="s">
        <v>7140</v>
      </c>
      <c r="P2147" s="127">
        <v>796</v>
      </c>
      <c r="Q2147" s="110" t="s">
        <v>2388</v>
      </c>
      <c r="R2147" s="103">
        <v>20</v>
      </c>
      <c r="S2147" s="379">
        <v>5824</v>
      </c>
      <c r="T2147" s="107">
        <f>S2147*R2147</f>
        <v>116480</v>
      </c>
      <c r="U2147" s="107">
        <f>T2147*1.12</f>
        <v>130457.60000000001</v>
      </c>
      <c r="V2147" s="110"/>
      <c r="W2147" s="127">
        <v>2016</v>
      </c>
      <c r="X2147" s="110"/>
    </row>
    <row r="2148" spans="1:44" s="54" customFormat="1" ht="50.1" customHeight="1">
      <c r="A2148" s="57" t="s">
        <v>7141</v>
      </c>
      <c r="B2148" s="456" t="s">
        <v>5974</v>
      </c>
      <c r="C2148" s="462" t="s">
        <v>7135</v>
      </c>
      <c r="D2148" s="103" t="s">
        <v>7136</v>
      </c>
      <c r="E2148" s="103" t="s">
        <v>7142</v>
      </c>
      <c r="F2148" s="103" t="s">
        <v>7143</v>
      </c>
      <c r="G2148" s="110" t="s">
        <v>4</v>
      </c>
      <c r="H2148" s="139">
        <v>0</v>
      </c>
      <c r="I2148" s="110" t="s">
        <v>13</v>
      </c>
      <c r="J2148" s="110" t="s">
        <v>132</v>
      </c>
      <c r="K2148" s="110" t="s">
        <v>6835</v>
      </c>
      <c r="L2148" s="110" t="s">
        <v>132</v>
      </c>
      <c r="M2148" s="110" t="s">
        <v>144</v>
      </c>
      <c r="N2148" s="110" t="s">
        <v>7139</v>
      </c>
      <c r="O2148" s="110" t="s">
        <v>7140</v>
      </c>
      <c r="P2148" s="127">
        <v>796</v>
      </c>
      <c r="Q2148" s="110" t="s">
        <v>2388</v>
      </c>
      <c r="R2148" s="103">
        <v>20</v>
      </c>
      <c r="S2148" s="379">
        <v>5752</v>
      </c>
      <c r="T2148" s="107">
        <f>S2148*R2148</f>
        <v>115040</v>
      </c>
      <c r="U2148" s="107">
        <f>T2148*1.12</f>
        <v>128844.80000000002</v>
      </c>
      <c r="V2148" s="110"/>
      <c r="W2148" s="127">
        <v>2016</v>
      </c>
      <c r="X2148" s="110"/>
    </row>
    <row r="2149" spans="1:44" s="29" customFormat="1" ht="50.1" customHeight="1">
      <c r="A2149" s="57" t="s">
        <v>7159</v>
      </c>
      <c r="B2149" s="125" t="s">
        <v>5974</v>
      </c>
      <c r="C2149" s="463" t="s">
        <v>7160</v>
      </c>
      <c r="D2149" s="463" t="s">
        <v>7161</v>
      </c>
      <c r="E2149" s="463" t="s">
        <v>7162</v>
      </c>
      <c r="F2149" s="463" t="s">
        <v>7163</v>
      </c>
      <c r="G2149" s="127" t="s">
        <v>4</v>
      </c>
      <c r="H2149" s="112">
        <v>0</v>
      </c>
      <c r="I2149" s="128">
        <v>590000000</v>
      </c>
      <c r="J2149" s="127" t="s">
        <v>5</v>
      </c>
      <c r="K2149" s="129" t="s">
        <v>479</v>
      </c>
      <c r="L2149" s="127" t="s">
        <v>93</v>
      </c>
      <c r="M2149" s="127" t="s">
        <v>54</v>
      </c>
      <c r="N2149" s="127" t="s">
        <v>6815</v>
      </c>
      <c r="O2149" s="130" t="s">
        <v>2980</v>
      </c>
      <c r="P2149" s="127">
        <v>796</v>
      </c>
      <c r="Q2149" s="125" t="s">
        <v>57</v>
      </c>
      <c r="R2149" s="131">
        <v>1</v>
      </c>
      <c r="S2149" s="131">
        <v>34000</v>
      </c>
      <c r="T2149" s="409">
        <f t="shared" ref="T2149:T2158" si="211">R2149*S2149</f>
        <v>34000</v>
      </c>
      <c r="U2149" s="409">
        <f t="shared" ref="U2149:U2158" si="212">T2149*1.12</f>
        <v>38080</v>
      </c>
      <c r="V2149" s="132"/>
      <c r="W2149" s="133">
        <v>2016</v>
      </c>
      <c r="X2149" s="134"/>
      <c r="Y2149" s="27"/>
      <c r="Z2149" s="27"/>
      <c r="AA2149" s="27"/>
      <c r="AB2149" s="27"/>
      <c r="AC2149" s="27"/>
      <c r="AD2149" s="27"/>
      <c r="AE2149" s="27"/>
      <c r="AF2149" s="27"/>
      <c r="AG2149" s="27"/>
      <c r="AH2149" s="27"/>
      <c r="AI2149" s="27"/>
      <c r="AJ2149" s="27"/>
      <c r="AK2149" s="27"/>
      <c r="AL2149" s="27"/>
      <c r="AM2149" s="27"/>
      <c r="AN2149" s="27"/>
      <c r="AO2149" s="27"/>
      <c r="AP2149" s="27"/>
      <c r="AQ2149" s="27"/>
      <c r="AR2149" s="27"/>
    </row>
    <row r="2150" spans="1:44" s="29" customFormat="1" ht="50.1" customHeight="1">
      <c r="A2150" s="57" t="s">
        <v>7164</v>
      </c>
      <c r="B2150" s="125" t="s">
        <v>5974</v>
      </c>
      <c r="C2150" s="463" t="s">
        <v>7165</v>
      </c>
      <c r="D2150" s="463" t="s">
        <v>3732</v>
      </c>
      <c r="E2150" s="463" t="s">
        <v>7166</v>
      </c>
      <c r="F2150" s="463" t="s">
        <v>6826</v>
      </c>
      <c r="G2150" s="127" t="s">
        <v>4</v>
      </c>
      <c r="H2150" s="112">
        <v>0</v>
      </c>
      <c r="I2150" s="128">
        <v>590000000</v>
      </c>
      <c r="J2150" s="127" t="s">
        <v>5</v>
      </c>
      <c r="K2150" s="129" t="s">
        <v>479</v>
      </c>
      <c r="L2150" s="127" t="s">
        <v>93</v>
      </c>
      <c r="M2150" s="127" t="s">
        <v>54</v>
      </c>
      <c r="N2150" s="127" t="s">
        <v>6815</v>
      </c>
      <c r="O2150" s="130" t="s">
        <v>2980</v>
      </c>
      <c r="P2150" s="127">
        <v>796</v>
      </c>
      <c r="Q2150" s="125" t="s">
        <v>57</v>
      </c>
      <c r="R2150" s="131">
        <v>1</v>
      </c>
      <c r="S2150" s="131">
        <v>7500</v>
      </c>
      <c r="T2150" s="409">
        <f t="shared" si="211"/>
        <v>7500</v>
      </c>
      <c r="U2150" s="409">
        <f t="shared" si="212"/>
        <v>8400</v>
      </c>
      <c r="V2150" s="132"/>
      <c r="W2150" s="133">
        <v>2016</v>
      </c>
      <c r="X2150" s="134"/>
      <c r="Y2150" s="27"/>
      <c r="Z2150" s="27"/>
      <c r="AA2150" s="27"/>
      <c r="AB2150" s="27"/>
      <c r="AC2150" s="27"/>
      <c r="AD2150" s="27"/>
      <c r="AE2150" s="27"/>
      <c r="AF2150" s="27"/>
      <c r="AG2150" s="27"/>
      <c r="AH2150" s="27"/>
      <c r="AI2150" s="27"/>
      <c r="AJ2150" s="27"/>
      <c r="AK2150" s="27"/>
      <c r="AL2150" s="27"/>
      <c r="AM2150" s="27"/>
      <c r="AN2150" s="27"/>
      <c r="AO2150" s="27"/>
      <c r="AP2150" s="27"/>
      <c r="AQ2150" s="27"/>
      <c r="AR2150" s="27"/>
    </row>
    <row r="2151" spans="1:44" s="29" customFormat="1" ht="50.1" customHeight="1">
      <c r="A2151" s="57" t="s">
        <v>7167</v>
      </c>
      <c r="B2151" s="125" t="s">
        <v>5974</v>
      </c>
      <c r="C2151" s="463" t="s">
        <v>7168</v>
      </c>
      <c r="D2151" s="463" t="s">
        <v>2772</v>
      </c>
      <c r="E2151" s="463" t="s">
        <v>7169</v>
      </c>
      <c r="F2151" s="463" t="s">
        <v>6826</v>
      </c>
      <c r="G2151" s="127" t="s">
        <v>4</v>
      </c>
      <c r="H2151" s="112">
        <v>0</v>
      </c>
      <c r="I2151" s="128">
        <v>590000000</v>
      </c>
      <c r="J2151" s="127" t="s">
        <v>5</v>
      </c>
      <c r="K2151" s="129" t="s">
        <v>479</v>
      </c>
      <c r="L2151" s="127" t="s">
        <v>93</v>
      </c>
      <c r="M2151" s="127" t="s">
        <v>54</v>
      </c>
      <c r="N2151" s="127" t="s">
        <v>6815</v>
      </c>
      <c r="O2151" s="130" t="s">
        <v>2980</v>
      </c>
      <c r="P2151" s="127">
        <v>796</v>
      </c>
      <c r="Q2151" s="125" t="s">
        <v>57</v>
      </c>
      <c r="R2151" s="131">
        <v>1</v>
      </c>
      <c r="S2151" s="131">
        <v>5300</v>
      </c>
      <c r="T2151" s="409">
        <f t="shared" si="211"/>
        <v>5300</v>
      </c>
      <c r="U2151" s="409">
        <f t="shared" si="212"/>
        <v>5936.0000000000009</v>
      </c>
      <c r="V2151" s="132"/>
      <c r="W2151" s="133">
        <v>2016</v>
      </c>
      <c r="X2151" s="134"/>
      <c r="Y2151" s="27"/>
      <c r="Z2151" s="27"/>
      <c r="AA2151" s="27"/>
      <c r="AB2151" s="27"/>
      <c r="AC2151" s="27"/>
      <c r="AD2151" s="27"/>
      <c r="AE2151" s="27"/>
      <c r="AF2151" s="27"/>
      <c r="AG2151" s="27"/>
      <c r="AH2151" s="27"/>
      <c r="AI2151" s="27"/>
      <c r="AJ2151" s="27"/>
      <c r="AK2151" s="27"/>
      <c r="AL2151" s="27"/>
      <c r="AM2151" s="27"/>
      <c r="AN2151" s="27"/>
      <c r="AO2151" s="27"/>
      <c r="AP2151" s="27"/>
      <c r="AQ2151" s="27"/>
      <c r="AR2151" s="27"/>
    </row>
    <row r="2152" spans="1:44" s="29" customFormat="1" ht="50.1" customHeight="1">
      <c r="A2152" s="57" t="s">
        <v>7170</v>
      </c>
      <c r="B2152" s="125" t="s">
        <v>5974</v>
      </c>
      <c r="C2152" s="463" t="s">
        <v>2786</v>
      </c>
      <c r="D2152" s="463" t="s">
        <v>280</v>
      </c>
      <c r="E2152" s="463" t="s">
        <v>2787</v>
      </c>
      <c r="F2152" s="463" t="s">
        <v>6826</v>
      </c>
      <c r="G2152" s="127" t="s">
        <v>4</v>
      </c>
      <c r="H2152" s="112">
        <v>0</v>
      </c>
      <c r="I2152" s="128">
        <v>590000000</v>
      </c>
      <c r="J2152" s="127" t="s">
        <v>5</v>
      </c>
      <c r="K2152" s="129" t="s">
        <v>479</v>
      </c>
      <c r="L2152" s="127" t="s">
        <v>93</v>
      </c>
      <c r="M2152" s="127" t="s">
        <v>54</v>
      </c>
      <c r="N2152" s="127" t="s">
        <v>6815</v>
      </c>
      <c r="O2152" s="130" t="s">
        <v>2980</v>
      </c>
      <c r="P2152" s="127">
        <v>796</v>
      </c>
      <c r="Q2152" s="125" t="s">
        <v>57</v>
      </c>
      <c r="R2152" s="131">
        <v>1</v>
      </c>
      <c r="S2152" s="131">
        <v>12500</v>
      </c>
      <c r="T2152" s="409">
        <f t="shared" si="211"/>
        <v>12500</v>
      </c>
      <c r="U2152" s="409">
        <f t="shared" si="212"/>
        <v>14000.000000000002</v>
      </c>
      <c r="V2152" s="132"/>
      <c r="W2152" s="133">
        <v>2016</v>
      </c>
      <c r="X2152" s="134"/>
      <c r="Y2152" s="27"/>
      <c r="Z2152" s="27"/>
      <c r="AA2152" s="27"/>
      <c r="AB2152" s="27"/>
      <c r="AC2152" s="27"/>
      <c r="AD2152" s="27"/>
      <c r="AE2152" s="27"/>
      <c r="AF2152" s="27"/>
      <c r="AG2152" s="27"/>
      <c r="AH2152" s="27"/>
      <c r="AI2152" s="27"/>
      <c r="AJ2152" s="27"/>
      <c r="AK2152" s="27"/>
      <c r="AL2152" s="27"/>
      <c r="AM2152" s="27"/>
      <c r="AN2152" s="27"/>
      <c r="AO2152" s="27"/>
      <c r="AP2152" s="27"/>
      <c r="AQ2152" s="27"/>
      <c r="AR2152" s="27"/>
    </row>
    <row r="2153" spans="1:44" s="29" customFormat="1" ht="50.1" customHeight="1">
      <c r="A2153" s="57" t="s">
        <v>7171</v>
      </c>
      <c r="B2153" s="125" t="s">
        <v>5974</v>
      </c>
      <c r="C2153" s="463" t="s">
        <v>7172</v>
      </c>
      <c r="D2153" s="463" t="s">
        <v>280</v>
      </c>
      <c r="E2153" s="463" t="s">
        <v>7173</v>
      </c>
      <c r="F2153" s="463" t="s">
        <v>6826</v>
      </c>
      <c r="G2153" s="127" t="s">
        <v>4</v>
      </c>
      <c r="H2153" s="112">
        <v>0</v>
      </c>
      <c r="I2153" s="128">
        <v>590000000</v>
      </c>
      <c r="J2153" s="127" t="s">
        <v>5</v>
      </c>
      <c r="K2153" s="129" t="s">
        <v>479</v>
      </c>
      <c r="L2153" s="127" t="s">
        <v>93</v>
      </c>
      <c r="M2153" s="127" t="s">
        <v>54</v>
      </c>
      <c r="N2153" s="127" t="s">
        <v>6815</v>
      </c>
      <c r="O2153" s="130" t="s">
        <v>2980</v>
      </c>
      <c r="P2153" s="127">
        <v>796</v>
      </c>
      <c r="Q2153" s="125" t="s">
        <v>57</v>
      </c>
      <c r="R2153" s="131">
        <v>1</v>
      </c>
      <c r="S2153" s="131">
        <v>5000</v>
      </c>
      <c r="T2153" s="409">
        <f t="shared" si="211"/>
        <v>5000</v>
      </c>
      <c r="U2153" s="409">
        <f t="shared" si="212"/>
        <v>5600.0000000000009</v>
      </c>
      <c r="V2153" s="132"/>
      <c r="W2153" s="133">
        <v>2016</v>
      </c>
      <c r="X2153" s="134"/>
      <c r="Y2153" s="27"/>
      <c r="Z2153" s="27"/>
      <c r="AA2153" s="27"/>
      <c r="AB2153" s="27"/>
      <c r="AC2153" s="27"/>
      <c r="AD2153" s="27"/>
      <c r="AE2153" s="27"/>
      <c r="AF2153" s="27"/>
      <c r="AG2153" s="27"/>
      <c r="AH2153" s="27"/>
      <c r="AI2153" s="27"/>
      <c r="AJ2153" s="27"/>
      <c r="AK2153" s="27"/>
      <c r="AL2153" s="27"/>
      <c r="AM2153" s="27"/>
      <c r="AN2153" s="27"/>
      <c r="AO2153" s="27"/>
      <c r="AP2153" s="27"/>
      <c r="AQ2153" s="27"/>
      <c r="AR2153" s="27"/>
    </row>
    <row r="2154" spans="1:44" s="29" customFormat="1" ht="50.1" customHeight="1">
      <c r="A2154" s="57" t="s">
        <v>7174</v>
      </c>
      <c r="B2154" s="125" t="s">
        <v>5974</v>
      </c>
      <c r="C2154" s="463" t="s">
        <v>7175</v>
      </c>
      <c r="D2154" s="463" t="s">
        <v>2124</v>
      </c>
      <c r="E2154" s="463" t="s">
        <v>7176</v>
      </c>
      <c r="F2154" s="463" t="s">
        <v>7177</v>
      </c>
      <c r="G2154" s="127" t="s">
        <v>4</v>
      </c>
      <c r="H2154" s="112">
        <v>0</v>
      </c>
      <c r="I2154" s="128">
        <v>590000000</v>
      </c>
      <c r="J2154" s="127" t="s">
        <v>5</v>
      </c>
      <c r="K2154" s="129" t="s">
        <v>479</v>
      </c>
      <c r="L2154" s="127" t="s">
        <v>93</v>
      </c>
      <c r="M2154" s="127" t="s">
        <v>54</v>
      </c>
      <c r="N2154" s="127" t="s">
        <v>6815</v>
      </c>
      <c r="O2154" s="130" t="s">
        <v>2980</v>
      </c>
      <c r="P2154" s="103">
        <v>839</v>
      </c>
      <c r="Q2154" s="125" t="s">
        <v>318</v>
      </c>
      <c r="R2154" s="131">
        <v>1</v>
      </c>
      <c r="S2154" s="131">
        <v>2150</v>
      </c>
      <c r="T2154" s="409">
        <f t="shared" si="211"/>
        <v>2150</v>
      </c>
      <c r="U2154" s="409">
        <f t="shared" si="212"/>
        <v>2408.0000000000005</v>
      </c>
      <c r="V2154" s="132"/>
      <c r="W2154" s="133">
        <v>2016</v>
      </c>
      <c r="X2154" s="134"/>
      <c r="Y2154" s="27"/>
      <c r="Z2154" s="27"/>
      <c r="AA2154" s="27"/>
      <c r="AB2154" s="27"/>
      <c r="AC2154" s="27"/>
      <c r="AD2154" s="27"/>
      <c r="AE2154" s="27"/>
      <c r="AF2154" s="27"/>
      <c r="AG2154" s="27"/>
      <c r="AH2154" s="27"/>
      <c r="AI2154" s="27"/>
      <c r="AJ2154" s="27"/>
      <c r="AK2154" s="27"/>
      <c r="AL2154" s="27"/>
      <c r="AM2154" s="27"/>
      <c r="AN2154" s="27"/>
      <c r="AO2154" s="27"/>
      <c r="AP2154" s="27"/>
      <c r="AQ2154" s="27"/>
      <c r="AR2154" s="27"/>
    </row>
    <row r="2155" spans="1:44" s="29" customFormat="1" ht="50.1" customHeight="1">
      <c r="A2155" s="57" t="s">
        <v>7178</v>
      </c>
      <c r="B2155" s="125" t="s">
        <v>5974</v>
      </c>
      <c r="C2155" s="463" t="s">
        <v>7179</v>
      </c>
      <c r="D2155" s="463" t="s">
        <v>3591</v>
      </c>
      <c r="E2155" s="463" t="s">
        <v>7180</v>
      </c>
      <c r="F2155" s="463" t="s">
        <v>7177</v>
      </c>
      <c r="G2155" s="127" t="s">
        <v>4</v>
      </c>
      <c r="H2155" s="112">
        <v>0</v>
      </c>
      <c r="I2155" s="128">
        <v>590000000</v>
      </c>
      <c r="J2155" s="127" t="s">
        <v>5</v>
      </c>
      <c r="K2155" s="129" t="s">
        <v>479</v>
      </c>
      <c r="L2155" s="127" t="s">
        <v>93</v>
      </c>
      <c r="M2155" s="127" t="s">
        <v>54</v>
      </c>
      <c r="N2155" s="127" t="s">
        <v>6815</v>
      </c>
      <c r="O2155" s="130" t="s">
        <v>2980</v>
      </c>
      <c r="P2155" s="127">
        <v>796</v>
      </c>
      <c r="Q2155" s="125" t="s">
        <v>57</v>
      </c>
      <c r="R2155" s="131">
        <v>1</v>
      </c>
      <c r="S2155" s="131">
        <v>7200</v>
      </c>
      <c r="T2155" s="409">
        <f t="shared" si="211"/>
        <v>7200</v>
      </c>
      <c r="U2155" s="409">
        <f t="shared" si="212"/>
        <v>8064.0000000000009</v>
      </c>
      <c r="V2155" s="132"/>
      <c r="W2155" s="133">
        <v>2016</v>
      </c>
      <c r="X2155" s="134"/>
      <c r="Y2155" s="27"/>
      <c r="Z2155" s="27"/>
      <c r="AA2155" s="27"/>
      <c r="AB2155" s="27"/>
      <c r="AC2155" s="27"/>
      <c r="AD2155" s="27"/>
      <c r="AE2155" s="27"/>
      <c r="AF2155" s="27"/>
      <c r="AG2155" s="27"/>
      <c r="AH2155" s="27"/>
      <c r="AI2155" s="27"/>
      <c r="AJ2155" s="27"/>
      <c r="AK2155" s="27"/>
      <c r="AL2155" s="27"/>
      <c r="AM2155" s="27"/>
      <c r="AN2155" s="27"/>
      <c r="AO2155" s="27"/>
      <c r="AP2155" s="27"/>
      <c r="AQ2155" s="27"/>
      <c r="AR2155" s="27"/>
    </row>
    <row r="2156" spans="1:44" s="29" customFormat="1" ht="50.1" customHeight="1">
      <c r="A2156" s="57" t="s">
        <v>7181</v>
      </c>
      <c r="B2156" s="125" t="s">
        <v>5974</v>
      </c>
      <c r="C2156" s="463" t="s">
        <v>7182</v>
      </c>
      <c r="D2156" s="463" t="s">
        <v>1247</v>
      </c>
      <c r="E2156" s="463" t="s">
        <v>7183</v>
      </c>
      <c r="F2156" s="463" t="s">
        <v>7177</v>
      </c>
      <c r="G2156" s="127" t="s">
        <v>4</v>
      </c>
      <c r="H2156" s="112">
        <v>0</v>
      </c>
      <c r="I2156" s="128">
        <v>590000000</v>
      </c>
      <c r="J2156" s="127" t="s">
        <v>5</v>
      </c>
      <c r="K2156" s="129" t="s">
        <v>479</v>
      </c>
      <c r="L2156" s="127" t="s">
        <v>93</v>
      </c>
      <c r="M2156" s="127" t="s">
        <v>54</v>
      </c>
      <c r="N2156" s="127" t="s">
        <v>6815</v>
      </c>
      <c r="O2156" s="130" t="s">
        <v>2980</v>
      </c>
      <c r="P2156" s="127">
        <v>796</v>
      </c>
      <c r="Q2156" s="125" t="s">
        <v>57</v>
      </c>
      <c r="R2156" s="131">
        <v>1</v>
      </c>
      <c r="S2156" s="131">
        <v>5400</v>
      </c>
      <c r="T2156" s="409">
        <f t="shared" si="211"/>
        <v>5400</v>
      </c>
      <c r="U2156" s="409">
        <f t="shared" si="212"/>
        <v>6048.0000000000009</v>
      </c>
      <c r="V2156" s="132"/>
      <c r="W2156" s="133">
        <v>2016</v>
      </c>
      <c r="X2156" s="134"/>
      <c r="Y2156" s="27"/>
      <c r="Z2156" s="27"/>
      <c r="AA2156" s="27"/>
      <c r="AB2156" s="27"/>
      <c r="AC2156" s="27"/>
      <c r="AD2156" s="27"/>
      <c r="AE2156" s="27"/>
      <c r="AF2156" s="27"/>
      <c r="AG2156" s="27"/>
      <c r="AH2156" s="27"/>
      <c r="AI2156" s="27"/>
      <c r="AJ2156" s="27"/>
      <c r="AK2156" s="27"/>
      <c r="AL2156" s="27"/>
      <c r="AM2156" s="27"/>
      <c r="AN2156" s="27"/>
      <c r="AO2156" s="27"/>
      <c r="AP2156" s="27"/>
      <c r="AQ2156" s="27"/>
      <c r="AR2156" s="27"/>
    </row>
    <row r="2157" spans="1:44" s="29" customFormat="1" ht="50.1" customHeight="1">
      <c r="A2157" s="57" t="s">
        <v>7184</v>
      </c>
      <c r="B2157" s="125" t="s">
        <v>5974</v>
      </c>
      <c r="C2157" s="463" t="s">
        <v>7185</v>
      </c>
      <c r="D2157" s="463" t="s">
        <v>772</v>
      </c>
      <c r="E2157" s="463" t="s">
        <v>7186</v>
      </c>
      <c r="F2157" s="463" t="s">
        <v>7177</v>
      </c>
      <c r="G2157" s="127" t="s">
        <v>4</v>
      </c>
      <c r="H2157" s="112">
        <v>0</v>
      </c>
      <c r="I2157" s="128">
        <v>590000000</v>
      </c>
      <c r="J2157" s="127" t="s">
        <v>5</v>
      </c>
      <c r="K2157" s="129" t="s">
        <v>479</v>
      </c>
      <c r="L2157" s="127" t="s">
        <v>93</v>
      </c>
      <c r="M2157" s="127" t="s">
        <v>54</v>
      </c>
      <c r="N2157" s="127" t="s">
        <v>6815</v>
      </c>
      <c r="O2157" s="130" t="s">
        <v>2980</v>
      </c>
      <c r="P2157" s="127">
        <v>796</v>
      </c>
      <c r="Q2157" s="125" t="s">
        <v>57</v>
      </c>
      <c r="R2157" s="131">
        <v>1</v>
      </c>
      <c r="S2157" s="131">
        <v>4200</v>
      </c>
      <c r="T2157" s="409">
        <f t="shared" si="211"/>
        <v>4200</v>
      </c>
      <c r="U2157" s="409">
        <f t="shared" si="212"/>
        <v>4704</v>
      </c>
      <c r="V2157" s="132"/>
      <c r="W2157" s="133">
        <v>2016</v>
      </c>
      <c r="X2157" s="134"/>
      <c r="Y2157" s="27"/>
      <c r="Z2157" s="27"/>
      <c r="AA2157" s="27"/>
      <c r="AB2157" s="27"/>
      <c r="AC2157" s="27"/>
      <c r="AD2157" s="27"/>
      <c r="AE2157" s="27"/>
      <c r="AF2157" s="27"/>
      <c r="AG2157" s="27"/>
      <c r="AH2157" s="27"/>
      <c r="AI2157" s="27"/>
      <c r="AJ2157" s="27"/>
      <c r="AK2157" s="27"/>
      <c r="AL2157" s="27"/>
      <c r="AM2157" s="27"/>
      <c r="AN2157" s="27"/>
      <c r="AO2157" s="27"/>
      <c r="AP2157" s="27"/>
      <c r="AQ2157" s="27"/>
      <c r="AR2157" s="27"/>
    </row>
    <row r="2158" spans="1:44" s="29" customFormat="1" ht="50.1" customHeight="1">
      <c r="A2158" s="57" t="s">
        <v>7187</v>
      </c>
      <c r="B2158" s="125" t="s">
        <v>5974</v>
      </c>
      <c r="C2158" s="463" t="s">
        <v>7188</v>
      </c>
      <c r="D2158" s="463" t="s">
        <v>4217</v>
      </c>
      <c r="E2158" s="463" t="s">
        <v>7189</v>
      </c>
      <c r="F2158" s="463" t="s">
        <v>7177</v>
      </c>
      <c r="G2158" s="127" t="s">
        <v>4</v>
      </c>
      <c r="H2158" s="112">
        <v>0</v>
      </c>
      <c r="I2158" s="128">
        <v>590000000</v>
      </c>
      <c r="J2158" s="127" t="s">
        <v>5</v>
      </c>
      <c r="K2158" s="129" t="s">
        <v>479</v>
      </c>
      <c r="L2158" s="127" t="s">
        <v>93</v>
      </c>
      <c r="M2158" s="127" t="s">
        <v>54</v>
      </c>
      <c r="N2158" s="127" t="s">
        <v>6815</v>
      </c>
      <c r="O2158" s="130" t="s">
        <v>2980</v>
      </c>
      <c r="P2158" s="127">
        <v>796</v>
      </c>
      <c r="Q2158" s="125" t="s">
        <v>57</v>
      </c>
      <c r="R2158" s="131">
        <v>3</v>
      </c>
      <c r="S2158" s="131">
        <v>400</v>
      </c>
      <c r="T2158" s="409">
        <f t="shared" si="211"/>
        <v>1200</v>
      </c>
      <c r="U2158" s="409">
        <f t="shared" si="212"/>
        <v>1344.0000000000002</v>
      </c>
      <c r="V2158" s="132"/>
      <c r="W2158" s="133">
        <v>2016</v>
      </c>
      <c r="X2158" s="134"/>
      <c r="Y2158" s="27"/>
      <c r="Z2158" s="27"/>
      <c r="AA2158" s="27"/>
      <c r="AB2158" s="27"/>
      <c r="AC2158" s="27"/>
      <c r="AD2158" s="27"/>
      <c r="AE2158" s="27"/>
      <c r="AF2158" s="27"/>
      <c r="AG2158" s="27"/>
      <c r="AH2158" s="27"/>
      <c r="AI2158" s="27"/>
      <c r="AJ2158" s="27"/>
      <c r="AK2158" s="27"/>
      <c r="AL2158" s="27"/>
      <c r="AM2158" s="27"/>
      <c r="AN2158" s="27"/>
      <c r="AO2158" s="27"/>
      <c r="AP2158" s="27"/>
      <c r="AQ2158" s="27"/>
      <c r="AR2158" s="27"/>
    </row>
    <row r="2159" spans="1:44" s="29" customFormat="1" ht="50.1" customHeight="1">
      <c r="A2159" s="57" t="s">
        <v>7190</v>
      </c>
      <c r="B2159" s="125" t="s">
        <v>5974</v>
      </c>
      <c r="C2159" s="104" t="s">
        <v>7191</v>
      </c>
      <c r="D2159" s="104" t="s">
        <v>377</v>
      </c>
      <c r="E2159" s="104" t="s">
        <v>7192</v>
      </c>
      <c r="F2159" s="104" t="s">
        <v>7193</v>
      </c>
      <c r="G2159" s="103" t="s">
        <v>4</v>
      </c>
      <c r="H2159" s="103">
        <v>0</v>
      </c>
      <c r="I2159" s="121">
        <v>590000000</v>
      </c>
      <c r="J2159" s="127" t="s">
        <v>5</v>
      </c>
      <c r="K2159" s="127" t="s">
        <v>479</v>
      </c>
      <c r="L2159" s="127" t="s">
        <v>67</v>
      </c>
      <c r="M2159" s="127" t="s">
        <v>201</v>
      </c>
      <c r="N2159" s="127" t="s">
        <v>7194</v>
      </c>
      <c r="O2159" s="127" t="s">
        <v>56</v>
      </c>
      <c r="P2159" s="127">
        <v>796</v>
      </c>
      <c r="Q2159" s="103" t="s">
        <v>57</v>
      </c>
      <c r="R2159" s="198">
        <v>60</v>
      </c>
      <c r="S2159" s="198">
        <v>223.214285714</v>
      </c>
      <c r="T2159" s="107">
        <f>R2159*S2159</f>
        <v>13392.857142839999</v>
      </c>
      <c r="U2159" s="294">
        <f>T2159*1.12</f>
        <v>14999.999999980801</v>
      </c>
      <c r="V2159" s="127"/>
      <c r="W2159" s="103">
        <v>2016</v>
      </c>
      <c r="X2159" s="127"/>
      <c r="Y2159" s="27"/>
      <c r="Z2159" s="27"/>
      <c r="AA2159" s="27"/>
      <c r="AB2159" s="27"/>
      <c r="AC2159" s="27"/>
      <c r="AD2159" s="27"/>
      <c r="AE2159" s="27"/>
      <c r="AF2159" s="27"/>
      <c r="AG2159" s="27"/>
      <c r="AH2159" s="27"/>
      <c r="AI2159" s="27"/>
      <c r="AJ2159" s="27"/>
      <c r="AK2159" s="27"/>
      <c r="AL2159" s="27"/>
      <c r="AM2159" s="27"/>
      <c r="AN2159" s="27"/>
      <c r="AO2159" s="27"/>
      <c r="AP2159" s="27"/>
      <c r="AQ2159" s="27"/>
      <c r="AR2159" s="27"/>
    </row>
    <row r="2160" spans="1:44" s="29" customFormat="1" ht="50.1" customHeight="1">
      <c r="A2160" s="57" t="s">
        <v>7195</v>
      </c>
      <c r="B2160" s="125" t="s">
        <v>5974</v>
      </c>
      <c r="C2160" s="104" t="s">
        <v>495</v>
      </c>
      <c r="D2160" s="104" t="s">
        <v>400</v>
      </c>
      <c r="E2160" s="104" t="s">
        <v>496</v>
      </c>
      <c r="F2160" s="104" t="s">
        <v>7196</v>
      </c>
      <c r="G2160" s="103" t="s">
        <v>4</v>
      </c>
      <c r="H2160" s="103">
        <v>0</v>
      </c>
      <c r="I2160" s="121">
        <v>590000000</v>
      </c>
      <c r="J2160" s="127" t="s">
        <v>5</v>
      </c>
      <c r="K2160" s="127" t="s">
        <v>479</v>
      </c>
      <c r="L2160" s="127" t="s">
        <v>67</v>
      </c>
      <c r="M2160" s="127" t="s">
        <v>201</v>
      </c>
      <c r="N2160" s="127" t="s">
        <v>7194</v>
      </c>
      <c r="O2160" s="127" t="s">
        <v>56</v>
      </c>
      <c r="P2160" s="127">
        <v>796</v>
      </c>
      <c r="Q2160" s="103" t="s">
        <v>57</v>
      </c>
      <c r="R2160" s="106">
        <v>7</v>
      </c>
      <c r="S2160" s="106">
        <v>200.892857142</v>
      </c>
      <c r="T2160" s="107">
        <f>R2160*S2160</f>
        <v>1406.2499999940001</v>
      </c>
      <c r="U2160" s="107">
        <f>T2160*1.12</f>
        <v>1574.9999999932802</v>
      </c>
      <c r="V2160" s="106"/>
      <c r="W2160" s="103">
        <v>2016</v>
      </c>
      <c r="X2160" s="103"/>
      <c r="Y2160" s="27"/>
      <c r="Z2160" s="27"/>
      <c r="AA2160" s="27"/>
      <c r="AB2160" s="27"/>
      <c r="AC2160" s="27"/>
      <c r="AD2160" s="27"/>
      <c r="AE2160" s="27"/>
      <c r="AF2160" s="27"/>
      <c r="AG2160" s="27"/>
      <c r="AH2160" s="27"/>
      <c r="AI2160" s="27"/>
      <c r="AJ2160" s="27"/>
      <c r="AK2160" s="27"/>
      <c r="AL2160" s="27"/>
      <c r="AM2160" s="27"/>
      <c r="AN2160" s="27"/>
      <c r="AO2160" s="27"/>
      <c r="AP2160" s="27"/>
      <c r="AQ2160" s="27"/>
      <c r="AR2160" s="27"/>
    </row>
    <row r="2161" spans="1:44" s="29" customFormat="1" ht="50.1" customHeight="1">
      <c r="A2161" s="57" t="s">
        <v>7197</v>
      </c>
      <c r="B2161" s="125" t="s">
        <v>5974</v>
      </c>
      <c r="C2161" s="104" t="s">
        <v>7198</v>
      </c>
      <c r="D2161" s="104" t="s">
        <v>419</v>
      </c>
      <c r="E2161" s="104" t="s">
        <v>7199</v>
      </c>
      <c r="F2161" s="104" t="s">
        <v>7200</v>
      </c>
      <c r="G2161" s="103" t="s">
        <v>4</v>
      </c>
      <c r="H2161" s="103">
        <v>0</v>
      </c>
      <c r="I2161" s="121">
        <v>590000000</v>
      </c>
      <c r="J2161" s="127" t="s">
        <v>5</v>
      </c>
      <c r="K2161" s="127" t="s">
        <v>479</v>
      </c>
      <c r="L2161" s="127" t="s">
        <v>67</v>
      </c>
      <c r="M2161" s="127" t="s">
        <v>201</v>
      </c>
      <c r="N2161" s="127" t="s">
        <v>7194</v>
      </c>
      <c r="O2161" s="127" t="s">
        <v>56</v>
      </c>
      <c r="P2161" s="127">
        <v>796</v>
      </c>
      <c r="Q2161" s="103" t="s">
        <v>57</v>
      </c>
      <c r="R2161" s="106">
        <v>60</v>
      </c>
      <c r="S2161" s="106">
        <v>13.392857142800001</v>
      </c>
      <c r="T2161" s="107">
        <f>R2161*S2161</f>
        <v>803.57142856799999</v>
      </c>
      <c r="U2161" s="107">
        <f>T2161*1.12</f>
        <v>899.99999999616011</v>
      </c>
      <c r="V2161" s="106"/>
      <c r="W2161" s="103">
        <v>2016</v>
      </c>
      <c r="X2161" s="103"/>
      <c r="Y2161" s="27"/>
      <c r="Z2161" s="27"/>
      <c r="AA2161" s="27"/>
      <c r="AB2161" s="27"/>
      <c r="AC2161" s="27"/>
      <c r="AD2161" s="27"/>
      <c r="AE2161" s="27"/>
      <c r="AF2161" s="27"/>
      <c r="AG2161" s="27"/>
      <c r="AH2161" s="27"/>
      <c r="AI2161" s="27"/>
      <c r="AJ2161" s="27"/>
      <c r="AK2161" s="27"/>
      <c r="AL2161" s="27"/>
      <c r="AM2161" s="27"/>
      <c r="AN2161" s="27"/>
      <c r="AO2161" s="27"/>
      <c r="AP2161" s="27"/>
      <c r="AQ2161" s="27"/>
      <c r="AR2161" s="27"/>
    </row>
    <row r="2162" spans="1:44" s="29" customFormat="1" ht="50.1" customHeight="1">
      <c r="A2162" s="57" t="s">
        <v>7201</v>
      </c>
      <c r="B2162" s="125" t="s">
        <v>5974</v>
      </c>
      <c r="C2162" s="104" t="s">
        <v>460</v>
      </c>
      <c r="D2162" s="104" t="s">
        <v>461</v>
      </c>
      <c r="E2162" s="104" t="s">
        <v>462</v>
      </c>
      <c r="F2162" s="104" t="s">
        <v>7202</v>
      </c>
      <c r="G2162" s="103" t="s">
        <v>4</v>
      </c>
      <c r="H2162" s="103">
        <v>0</v>
      </c>
      <c r="I2162" s="121">
        <v>590000000</v>
      </c>
      <c r="J2162" s="127" t="s">
        <v>5</v>
      </c>
      <c r="K2162" s="127" t="s">
        <v>479</v>
      </c>
      <c r="L2162" s="127" t="s">
        <v>67</v>
      </c>
      <c r="M2162" s="127" t="s">
        <v>201</v>
      </c>
      <c r="N2162" s="127" t="s">
        <v>7194</v>
      </c>
      <c r="O2162" s="127" t="s">
        <v>56</v>
      </c>
      <c r="P2162" s="127">
        <v>796</v>
      </c>
      <c r="Q2162" s="103" t="s">
        <v>57</v>
      </c>
      <c r="R2162" s="106">
        <v>100</v>
      </c>
      <c r="S2162" s="106">
        <v>25</v>
      </c>
      <c r="T2162" s="107">
        <f>S2162*R2162</f>
        <v>2500</v>
      </c>
      <c r="U2162" s="107">
        <f>T2162*1.12</f>
        <v>2800.0000000000005</v>
      </c>
      <c r="V2162" s="106"/>
      <c r="W2162" s="103">
        <v>2016</v>
      </c>
      <c r="X2162" s="103"/>
      <c r="Y2162" s="27"/>
      <c r="Z2162" s="27"/>
      <c r="AA2162" s="27"/>
      <c r="AB2162" s="27"/>
      <c r="AC2162" s="27"/>
      <c r="AD2162" s="27"/>
      <c r="AE2162" s="27"/>
      <c r="AF2162" s="27"/>
      <c r="AG2162" s="27"/>
      <c r="AH2162" s="27"/>
      <c r="AI2162" s="27"/>
      <c r="AJ2162" s="27"/>
      <c r="AK2162" s="27"/>
      <c r="AL2162" s="27"/>
      <c r="AM2162" s="27"/>
      <c r="AN2162" s="27"/>
      <c r="AO2162" s="27"/>
      <c r="AP2162" s="27"/>
      <c r="AQ2162" s="27"/>
      <c r="AR2162" s="27"/>
    </row>
    <row r="2163" spans="1:44" s="29" customFormat="1" ht="50.1" customHeight="1">
      <c r="A2163" s="57" t="s">
        <v>7203</v>
      </c>
      <c r="B2163" s="125" t="s">
        <v>5974</v>
      </c>
      <c r="C2163" s="104" t="s">
        <v>498</v>
      </c>
      <c r="D2163" s="104" t="s">
        <v>499</v>
      </c>
      <c r="E2163" s="104" t="s">
        <v>500</v>
      </c>
      <c r="F2163" s="104" t="s">
        <v>7204</v>
      </c>
      <c r="G2163" s="103" t="s">
        <v>4</v>
      </c>
      <c r="H2163" s="103">
        <v>0</v>
      </c>
      <c r="I2163" s="121">
        <v>590000000</v>
      </c>
      <c r="J2163" s="127" t="s">
        <v>5</v>
      </c>
      <c r="K2163" s="127" t="s">
        <v>479</v>
      </c>
      <c r="L2163" s="127" t="s">
        <v>67</v>
      </c>
      <c r="M2163" s="127" t="s">
        <v>201</v>
      </c>
      <c r="N2163" s="127" t="s">
        <v>7194</v>
      </c>
      <c r="O2163" s="127" t="s">
        <v>56</v>
      </c>
      <c r="P2163" s="127">
        <v>796</v>
      </c>
      <c r="Q2163" s="103" t="s">
        <v>57</v>
      </c>
      <c r="R2163" s="106">
        <v>5</v>
      </c>
      <c r="S2163" s="106">
        <v>151.78571428500001</v>
      </c>
      <c r="T2163" s="107">
        <f t="shared" ref="T2163:T2172" si="213">S2163*R2163</f>
        <v>758.92857142500009</v>
      </c>
      <c r="U2163" s="107">
        <f t="shared" ref="U2163:U2172" si="214">T2163*1.12</f>
        <v>849.99999999600016</v>
      </c>
      <c r="V2163" s="106"/>
      <c r="W2163" s="103">
        <v>2016</v>
      </c>
      <c r="X2163" s="103"/>
      <c r="Y2163" s="27"/>
      <c r="Z2163" s="27"/>
      <c r="AA2163" s="27"/>
      <c r="AB2163" s="27"/>
      <c r="AC2163" s="27"/>
      <c r="AD2163" s="27"/>
      <c r="AE2163" s="27"/>
      <c r="AF2163" s="27"/>
      <c r="AG2163" s="27"/>
      <c r="AH2163" s="27"/>
      <c r="AI2163" s="27"/>
      <c r="AJ2163" s="27"/>
      <c r="AK2163" s="27"/>
      <c r="AL2163" s="27"/>
      <c r="AM2163" s="27"/>
      <c r="AN2163" s="27"/>
      <c r="AO2163" s="27"/>
      <c r="AP2163" s="27"/>
      <c r="AQ2163" s="27"/>
      <c r="AR2163" s="27"/>
    </row>
    <row r="2164" spans="1:44" s="29" customFormat="1" ht="50.1" customHeight="1">
      <c r="A2164" s="57" t="s">
        <v>7205</v>
      </c>
      <c r="B2164" s="125" t="s">
        <v>5974</v>
      </c>
      <c r="C2164" s="104" t="s">
        <v>7206</v>
      </c>
      <c r="D2164" s="104" t="s">
        <v>6109</v>
      </c>
      <c r="E2164" s="104" t="s">
        <v>7207</v>
      </c>
      <c r="F2164" s="104" t="s">
        <v>7208</v>
      </c>
      <c r="G2164" s="103" t="s">
        <v>4</v>
      </c>
      <c r="H2164" s="103">
        <v>0</v>
      </c>
      <c r="I2164" s="121">
        <v>590000000</v>
      </c>
      <c r="J2164" s="127" t="s">
        <v>5</v>
      </c>
      <c r="K2164" s="127" t="s">
        <v>479</v>
      </c>
      <c r="L2164" s="127" t="s">
        <v>67</v>
      </c>
      <c r="M2164" s="127" t="s">
        <v>201</v>
      </c>
      <c r="N2164" s="127" t="s">
        <v>7194</v>
      </c>
      <c r="O2164" s="127" t="s">
        <v>56</v>
      </c>
      <c r="P2164" s="127">
        <v>796</v>
      </c>
      <c r="Q2164" s="103" t="s">
        <v>57</v>
      </c>
      <c r="R2164" s="106">
        <v>5</v>
      </c>
      <c r="S2164" s="106">
        <v>111.607142857</v>
      </c>
      <c r="T2164" s="107">
        <f t="shared" si="213"/>
        <v>558.03571428500004</v>
      </c>
      <c r="U2164" s="107">
        <f t="shared" si="214"/>
        <v>624.9999999992001</v>
      </c>
      <c r="V2164" s="106"/>
      <c r="W2164" s="103">
        <v>2016</v>
      </c>
      <c r="X2164" s="103"/>
      <c r="Y2164" s="27"/>
      <c r="Z2164" s="27"/>
      <c r="AA2164" s="27"/>
      <c r="AB2164" s="27"/>
      <c r="AC2164" s="27"/>
      <c r="AD2164" s="27"/>
      <c r="AE2164" s="27"/>
      <c r="AF2164" s="27"/>
      <c r="AG2164" s="27"/>
      <c r="AH2164" s="27"/>
      <c r="AI2164" s="27"/>
      <c r="AJ2164" s="27"/>
      <c r="AK2164" s="27"/>
      <c r="AL2164" s="27"/>
      <c r="AM2164" s="27"/>
      <c r="AN2164" s="27"/>
      <c r="AO2164" s="27"/>
      <c r="AP2164" s="27"/>
      <c r="AQ2164" s="27"/>
      <c r="AR2164" s="27"/>
    </row>
    <row r="2165" spans="1:44" s="29" customFormat="1" ht="50.1" customHeight="1">
      <c r="A2165" s="57" t="s">
        <v>7209</v>
      </c>
      <c r="B2165" s="125" t="s">
        <v>5974</v>
      </c>
      <c r="C2165" s="104" t="s">
        <v>7210</v>
      </c>
      <c r="D2165" s="104" t="s">
        <v>7211</v>
      </c>
      <c r="E2165" s="104" t="s">
        <v>7212</v>
      </c>
      <c r="F2165" s="104" t="s">
        <v>7211</v>
      </c>
      <c r="G2165" s="103" t="s">
        <v>4</v>
      </c>
      <c r="H2165" s="103">
        <v>0</v>
      </c>
      <c r="I2165" s="121">
        <v>590000000</v>
      </c>
      <c r="J2165" s="127" t="s">
        <v>5</v>
      </c>
      <c r="K2165" s="127" t="s">
        <v>479</v>
      </c>
      <c r="L2165" s="127" t="s">
        <v>67</v>
      </c>
      <c r="M2165" s="127" t="s">
        <v>201</v>
      </c>
      <c r="N2165" s="127" t="s">
        <v>7194</v>
      </c>
      <c r="O2165" s="127" t="s">
        <v>56</v>
      </c>
      <c r="P2165" s="127">
        <v>796</v>
      </c>
      <c r="Q2165" s="103" t="s">
        <v>57</v>
      </c>
      <c r="R2165" s="106">
        <v>300</v>
      </c>
      <c r="S2165" s="106">
        <v>31.25</v>
      </c>
      <c r="T2165" s="107">
        <f t="shared" si="213"/>
        <v>9375</v>
      </c>
      <c r="U2165" s="107">
        <f t="shared" si="214"/>
        <v>10500.000000000002</v>
      </c>
      <c r="V2165" s="106"/>
      <c r="W2165" s="103">
        <v>2016</v>
      </c>
      <c r="X2165" s="103"/>
      <c r="Y2165" s="27"/>
      <c r="Z2165" s="27"/>
      <c r="AA2165" s="27"/>
      <c r="AB2165" s="27"/>
      <c r="AC2165" s="27"/>
      <c r="AD2165" s="27"/>
      <c r="AE2165" s="27"/>
      <c r="AF2165" s="27"/>
      <c r="AG2165" s="27"/>
      <c r="AH2165" s="27"/>
      <c r="AI2165" s="27"/>
      <c r="AJ2165" s="27"/>
      <c r="AK2165" s="27"/>
      <c r="AL2165" s="27"/>
      <c r="AM2165" s="27"/>
      <c r="AN2165" s="27"/>
      <c r="AO2165" s="27"/>
      <c r="AP2165" s="27"/>
      <c r="AQ2165" s="27"/>
      <c r="AR2165" s="27"/>
    </row>
    <row r="2166" spans="1:44" s="29" customFormat="1" ht="50.1" customHeight="1">
      <c r="A2166" s="57" t="s">
        <v>7213</v>
      </c>
      <c r="B2166" s="125" t="s">
        <v>5974</v>
      </c>
      <c r="C2166" s="104" t="s">
        <v>502</v>
      </c>
      <c r="D2166" s="104" t="s">
        <v>441</v>
      </c>
      <c r="E2166" s="104" t="s">
        <v>503</v>
      </c>
      <c r="F2166" s="104" t="s">
        <v>7214</v>
      </c>
      <c r="G2166" s="103" t="s">
        <v>4</v>
      </c>
      <c r="H2166" s="103">
        <v>0</v>
      </c>
      <c r="I2166" s="121">
        <v>590000000</v>
      </c>
      <c r="J2166" s="127" t="s">
        <v>5</v>
      </c>
      <c r="K2166" s="127" t="s">
        <v>479</v>
      </c>
      <c r="L2166" s="127" t="s">
        <v>67</v>
      </c>
      <c r="M2166" s="127" t="s">
        <v>201</v>
      </c>
      <c r="N2166" s="127" t="s">
        <v>7194</v>
      </c>
      <c r="O2166" s="127" t="s">
        <v>56</v>
      </c>
      <c r="P2166" s="103">
        <v>5111</v>
      </c>
      <c r="Q2166" s="103" t="s">
        <v>370</v>
      </c>
      <c r="R2166" s="106">
        <v>2</v>
      </c>
      <c r="S2166" s="106">
        <v>4687.5</v>
      </c>
      <c r="T2166" s="107">
        <f t="shared" si="213"/>
        <v>9375</v>
      </c>
      <c r="U2166" s="107">
        <f t="shared" si="214"/>
        <v>10500.000000000002</v>
      </c>
      <c r="V2166" s="106"/>
      <c r="W2166" s="103">
        <v>2016</v>
      </c>
      <c r="X2166" s="103"/>
      <c r="Y2166" s="27"/>
      <c r="Z2166" s="27"/>
      <c r="AA2166" s="27"/>
      <c r="AB2166" s="27"/>
      <c r="AC2166" s="27"/>
      <c r="AD2166" s="27"/>
      <c r="AE2166" s="27"/>
      <c r="AF2166" s="27"/>
      <c r="AG2166" s="27"/>
      <c r="AH2166" s="27"/>
      <c r="AI2166" s="27"/>
      <c r="AJ2166" s="27"/>
      <c r="AK2166" s="27"/>
      <c r="AL2166" s="27"/>
      <c r="AM2166" s="27"/>
      <c r="AN2166" s="27"/>
      <c r="AO2166" s="27"/>
      <c r="AP2166" s="27"/>
      <c r="AQ2166" s="27"/>
      <c r="AR2166" s="27"/>
    </row>
    <row r="2167" spans="1:44" s="29" customFormat="1" ht="50.1" customHeight="1">
      <c r="A2167" s="57" t="s">
        <v>7215</v>
      </c>
      <c r="B2167" s="125" t="s">
        <v>5974</v>
      </c>
      <c r="C2167" s="104" t="s">
        <v>7216</v>
      </c>
      <c r="D2167" s="104" t="s">
        <v>441</v>
      </c>
      <c r="E2167" s="104" t="s">
        <v>7217</v>
      </c>
      <c r="F2167" s="104" t="s">
        <v>7218</v>
      </c>
      <c r="G2167" s="103" t="s">
        <v>4</v>
      </c>
      <c r="H2167" s="103">
        <v>0</v>
      </c>
      <c r="I2167" s="121">
        <v>590000000</v>
      </c>
      <c r="J2167" s="127" t="s">
        <v>5</v>
      </c>
      <c r="K2167" s="127" t="s">
        <v>479</v>
      </c>
      <c r="L2167" s="127" t="s">
        <v>67</v>
      </c>
      <c r="M2167" s="127" t="s">
        <v>201</v>
      </c>
      <c r="N2167" s="127" t="s">
        <v>7194</v>
      </c>
      <c r="O2167" s="127" t="s">
        <v>56</v>
      </c>
      <c r="P2167" s="103">
        <v>5111</v>
      </c>
      <c r="Q2167" s="103" t="s">
        <v>370</v>
      </c>
      <c r="R2167" s="106">
        <v>2</v>
      </c>
      <c r="S2167" s="106">
        <v>3410.7142857099998</v>
      </c>
      <c r="T2167" s="107">
        <f t="shared" si="213"/>
        <v>6821.4285714199996</v>
      </c>
      <c r="U2167" s="107">
        <f t="shared" si="214"/>
        <v>7639.9999999904003</v>
      </c>
      <c r="V2167" s="106"/>
      <c r="W2167" s="103">
        <v>2016</v>
      </c>
      <c r="X2167" s="103"/>
      <c r="Y2167" s="27"/>
      <c r="Z2167" s="27"/>
      <c r="AA2167" s="27"/>
      <c r="AB2167" s="27"/>
      <c r="AC2167" s="27"/>
      <c r="AD2167" s="27"/>
      <c r="AE2167" s="27"/>
      <c r="AF2167" s="27"/>
      <c r="AG2167" s="27"/>
      <c r="AH2167" s="27"/>
      <c r="AI2167" s="27"/>
      <c r="AJ2167" s="27"/>
      <c r="AK2167" s="27"/>
      <c r="AL2167" s="27"/>
      <c r="AM2167" s="27"/>
      <c r="AN2167" s="27"/>
      <c r="AO2167" s="27"/>
      <c r="AP2167" s="27"/>
      <c r="AQ2167" s="27"/>
      <c r="AR2167" s="27"/>
    </row>
    <row r="2168" spans="1:44" s="29" customFormat="1" ht="50.1" customHeight="1">
      <c r="A2168" s="57" t="s">
        <v>7219</v>
      </c>
      <c r="B2168" s="125" t="s">
        <v>5974</v>
      </c>
      <c r="C2168" s="104" t="s">
        <v>506</v>
      </c>
      <c r="D2168" s="104" t="s">
        <v>441</v>
      </c>
      <c r="E2168" s="104" t="s">
        <v>507</v>
      </c>
      <c r="F2168" s="104" t="s">
        <v>7220</v>
      </c>
      <c r="G2168" s="103" t="s">
        <v>4</v>
      </c>
      <c r="H2168" s="103">
        <v>0</v>
      </c>
      <c r="I2168" s="121">
        <v>590000000</v>
      </c>
      <c r="J2168" s="127" t="s">
        <v>5</v>
      </c>
      <c r="K2168" s="127" t="s">
        <v>479</v>
      </c>
      <c r="L2168" s="127" t="s">
        <v>67</v>
      </c>
      <c r="M2168" s="127" t="s">
        <v>201</v>
      </c>
      <c r="N2168" s="127" t="s">
        <v>7194</v>
      </c>
      <c r="O2168" s="127" t="s">
        <v>56</v>
      </c>
      <c r="P2168" s="103">
        <v>5111</v>
      </c>
      <c r="Q2168" s="103" t="s">
        <v>370</v>
      </c>
      <c r="R2168" s="106">
        <v>2</v>
      </c>
      <c r="S2168" s="106">
        <v>4017.8571428499999</v>
      </c>
      <c r="T2168" s="107">
        <f t="shared" si="213"/>
        <v>8035.7142856999999</v>
      </c>
      <c r="U2168" s="107">
        <f t="shared" si="214"/>
        <v>8999.9999999840002</v>
      </c>
      <c r="V2168" s="106"/>
      <c r="W2168" s="103">
        <v>2016</v>
      </c>
      <c r="X2168" s="103"/>
      <c r="Y2168" s="27"/>
      <c r="Z2168" s="27"/>
      <c r="AA2168" s="27"/>
      <c r="AB2168" s="27"/>
      <c r="AC2168" s="27"/>
      <c r="AD2168" s="27"/>
      <c r="AE2168" s="27"/>
      <c r="AF2168" s="27"/>
      <c r="AG2168" s="27"/>
      <c r="AH2168" s="27"/>
      <c r="AI2168" s="27"/>
      <c r="AJ2168" s="27"/>
      <c r="AK2168" s="27"/>
      <c r="AL2168" s="27"/>
      <c r="AM2168" s="27"/>
      <c r="AN2168" s="27"/>
      <c r="AO2168" s="27"/>
      <c r="AP2168" s="27"/>
      <c r="AQ2168" s="27"/>
      <c r="AR2168" s="27"/>
    </row>
    <row r="2169" spans="1:44" s="29" customFormat="1" ht="50.1" customHeight="1">
      <c r="A2169" s="57" t="s">
        <v>7221</v>
      </c>
      <c r="B2169" s="125" t="s">
        <v>5974</v>
      </c>
      <c r="C2169" s="104" t="s">
        <v>506</v>
      </c>
      <c r="D2169" s="104" t="s">
        <v>441</v>
      </c>
      <c r="E2169" s="104" t="s">
        <v>507</v>
      </c>
      <c r="F2169" s="104" t="s">
        <v>7222</v>
      </c>
      <c r="G2169" s="103" t="s">
        <v>4</v>
      </c>
      <c r="H2169" s="103">
        <v>0</v>
      </c>
      <c r="I2169" s="121">
        <v>590000000</v>
      </c>
      <c r="J2169" s="127" t="s">
        <v>5</v>
      </c>
      <c r="K2169" s="127" t="s">
        <v>479</v>
      </c>
      <c r="L2169" s="127" t="s">
        <v>67</v>
      </c>
      <c r="M2169" s="127" t="s">
        <v>201</v>
      </c>
      <c r="N2169" s="127" t="s">
        <v>7194</v>
      </c>
      <c r="O2169" s="127" t="s">
        <v>56</v>
      </c>
      <c r="P2169" s="103">
        <v>5111</v>
      </c>
      <c r="Q2169" s="103" t="s">
        <v>370</v>
      </c>
      <c r="R2169" s="106">
        <v>2</v>
      </c>
      <c r="S2169" s="106">
        <v>4196.4285714199996</v>
      </c>
      <c r="T2169" s="107">
        <f t="shared" si="213"/>
        <v>8392.8571428399991</v>
      </c>
      <c r="U2169" s="107">
        <f t="shared" si="214"/>
        <v>9399.9999999808006</v>
      </c>
      <c r="V2169" s="106"/>
      <c r="W2169" s="103">
        <v>2016</v>
      </c>
      <c r="X2169" s="103"/>
      <c r="Y2169" s="27"/>
      <c r="Z2169" s="27"/>
      <c r="AA2169" s="27"/>
      <c r="AB2169" s="27"/>
      <c r="AC2169" s="27"/>
      <c r="AD2169" s="27"/>
      <c r="AE2169" s="27"/>
      <c r="AF2169" s="27"/>
      <c r="AG2169" s="27"/>
      <c r="AH2169" s="27"/>
      <c r="AI2169" s="27"/>
      <c r="AJ2169" s="27"/>
      <c r="AK2169" s="27"/>
      <c r="AL2169" s="27"/>
      <c r="AM2169" s="27"/>
      <c r="AN2169" s="27"/>
      <c r="AO2169" s="27"/>
      <c r="AP2169" s="27"/>
      <c r="AQ2169" s="27"/>
      <c r="AR2169" s="27"/>
    </row>
    <row r="2170" spans="1:44" s="29" customFormat="1" ht="50.1" customHeight="1">
      <c r="A2170" s="57" t="s">
        <v>7223</v>
      </c>
      <c r="B2170" s="125" t="s">
        <v>5974</v>
      </c>
      <c r="C2170" s="104" t="s">
        <v>480</v>
      </c>
      <c r="D2170" s="104" t="s">
        <v>472</v>
      </c>
      <c r="E2170" s="104" t="s">
        <v>481</v>
      </c>
      <c r="F2170" s="104" t="s">
        <v>7224</v>
      </c>
      <c r="G2170" s="103" t="s">
        <v>4</v>
      </c>
      <c r="H2170" s="103">
        <v>0</v>
      </c>
      <c r="I2170" s="121">
        <v>590000000</v>
      </c>
      <c r="J2170" s="127" t="s">
        <v>5</v>
      </c>
      <c r="K2170" s="127" t="s">
        <v>479</v>
      </c>
      <c r="L2170" s="127" t="s">
        <v>67</v>
      </c>
      <c r="M2170" s="127" t="s">
        <v>201</v>
      </c>
      <c r="N2170" s="127" t="s">
        <v>7194</v>
      </c>
      <c r="O2170" s="127" t="s">
        <v>56</v>
      </c>
      <c r="P2170" s="103">
        <v>778</v>
      </c>
      <c r="Q2170" s="103" t="s">
        <v>365</v>
      </c>
      <c r="R2170" s="106">
        <v>2</v>
      </c>
      <c r="S2170" s="106">
        <v>3794.6428571400002</v>
      </c>
      <c r="T2170" s="107">
        <f t="shared" si="213"/>
        <v>7589.2857142800003</v>
      </c>
      <c r="U2170" s="107">
        <f t="shared" si="214"/>
        <v>8499.9999999936008</v>
      </c>
      <c r="V2170" s="106"/>
      <c r="W2170" s="103">
        <v>2016</v>
      </c>
      <c r="X2170" s="103"/>
      <c r="Y2170" s="27"/>
      <c r="Z2170" s="27"/>
      <c r="AA2170" s="27"/>
      <c r="AB2170" s="27"/>
      <c r="AC2170" s="27"/>
      <c r="AD2170" s="27"/>
      <c r="AE2170" s="27"/>
      <c r="AF2170" s="27"/>
      <c r="AG2170" s="27"/>
      <c r="AH2170" s="27"/>
      <c r="AI2170" s="27"/>
      <c r="AJ2170" s="27"/>
      <c r="AK2170" s="27"/>
      <c r="AL2170" s="27"/>
      <c r="AM2170" s="27"/>
      <c r="AN2170" s="27"/>
      <c r="AO2170" s="27"/>
      <c r="AP2170" s="27"/>
      <c r="AQ2170" s="27"/>
      <c r="AR2170" s="27"/>
    </row>
    <row r="2171" spans="1:44" s="29" customFormat="1" ht="50.1" customHeight="1">
      <c r="A2171" s="57" t="s">
        <v>7225</v>
      </c>
      <c r="B2171" s="125" t="s">
        <v>5974</v>
      </c>
      <c r="C2171" s="104" t="s">
        <v>487</v>
      </c>
      <c r="D2171" s="104" t="s">
        <v>488</v>
      </c>
      <c r="E2171" s="104" t="s">
        <v>489</v>
      </c>
      <c r="F2171" s="104" t="s">
        <v>7226</v>
      </c>
      <c r="G2171" s="103" t="s">
        <v>4</v>
      </c>
      <c r="H2171" s="103">
        <v>0</v>
      </c>
      <c r="I2171" s="121">
        <v>590000000</v>
      </c>
      <c r="J2171" s="127" t="s">
        <v>5</v>
      </c>
      <c r="K2171" s="127" t="s">
        <v>479</v>
      </c>
      <c r="L2171" s="127" t="s">
        <v>67</v>
      </c>
      <c r="M2171" s="127" t="s">
        <v>201</v>
      </c>
      <c r="N2171" s="127" t="s">
        <v>7194</v>
      </c>
      <c r="O2171" s="127" t="s">
        <v>56</v>
      </c>
      <c r="P2171" s="103">
        <v>5111</v>
      </c>
      <c r="Q2171" s="103" t="s">
        <v>370</v>
      </c>
      <c r="R2171" s="106">
        <v>1</v>
      </c>
      <c r="S2171" s="106">
        <v>6339.2857142800003</v>
      </c>
      <c r="T2171" s="107">
        <f t="shared" si="213"/>
        <v>6339.2857142800003</v>
      </c>
      <c r="U2171" s="107">
        <f t="shared" si="214"/>
        <v>7099.9999999936008</v>
      </c>
      <c r="V2171" s="106"/>
      <c r="W2171" s="103">
        <v>2016</v>
      </c>
      <c r="X2171" s="103"/>
      <c r="Y2171" s="27"/>
      <c r="Z2171" s="27"/>
      <c r="AA2171" s="27"/>
      <c r="AB2171" s="27"/>
      <c r="AC2171" s="27"/>
      <c r="AD2171" s="27"/>
      <c r="AE2171" s="27"/>
      <c r="AF2171" s="27"/>
      <c r="AG2171" s="27"/>
      <c r="AH2171" s="27"/>
      <c r="AI2171" s="27"/>
      <c r="AJ2171" s="27"/>
      <c r="AK2171" s="27"/>
      <c r="AL2171" s="27"/>
      <c r="AM2171" s="27"/>
      <c r="AN2171" s="27"/>
      <c r="AO2171" s="27"/>
      <c r="AP2171" s="27"/>
      <c r="AQ2171" s="27"/>
      <c r="AR2171" s="27"/>
    </row>
    <row r="2172" spans="1:44" s="29" customFormat="1" ht="50.1" customHeight="1">
      <c r="A2172" s="57" t="s">
        <v>7227</v>
      </c>
      <c r="B2172" s="125" t="s">
        <v>5974</v>
      </c>
      <c r="C2172" s="104" t="s">
        <v>492</v>
      </c>
      <c r="D2172" s="104" t="s">
        <v>488</v>
      </c>
      <c r="E2172" s="104" t="s">
        <v>493</v>
      </c>
      <c r="F2172" s="104" t="s">
        <v>7228</v>
      </c>
      <c r="G2172" s="103" t="s">
        <v>4</v>
      </c>
      <c r="H2172" s="103">
        <v>0</v>
      </c>
      <c r="I2172" s="121">
        <v>590000000</v>
      </c>
      <c r="J2172" s="127" t="s">
        <v>5</v>
      </c>
      <c r="K2172" s="127" t="s">
        <v>479</v>
      </c>
      <c r="L2172" s="127" t="s">
        <v>67</v>
      </c>
      <c r="M2172" s="127" t="s">
        <v>201</v>
      </c>
      <c r="N2172" s="127" t="s">
        <v>7194</v>
      </c>
      <c r="O2172" s="127" t="s">
        <v>56</v>
      </c>
      <c r="P2172" s="103">
        <v>5111</v>
      </c>
      <c r="Q2172" s="103" t="s">
        <v>370</v>
      </c>
      <c r="R2172" s="106">
        <v>2</v>
      </c>
      <c r="S2172" s="106">
        <v>4732.1428571400002</v>
      </c>
      <c r="T2172" s="107">
        <f t="shared" si="213"/>
        <v>9464.2857142800003</v>
      </c>
      <c r="U2172" s="107">
        <f t="shared" si="214"/>
        <v>10599.999999993601</v>
      </c>
      <c r="V2172" s="106"/>
      <c r="W2172" s="103">
        <v>2016</v>
      </c>
      <c r="X2172" s="103"/>
      <c r="Y2172" s="27"/>
      <c r="Z2172" s="27"/>
      <c r="AA2172" s="27"/>
      <c r="AB2172" s="27"/>
      <c r="AC2172" s="27"/>
      <c r="AD2172" s="27"/>
      <c r="AE2172" s="27"/>
      <c r="AF2172" s="27"/>
      <c r="AG2172" s="27"/>
      <c r="AH2172" s="27"/>
      <c r="AI2172" s="27"/>
      <c r="AJ2172" s="27"/>
      <c r="AK2172" s="27"/>
      <c r="AL2172" s="27"/>
      <c r="AM2172" s="27"/>
      <c r="AN2172" s="27"/>
      <c r="AO2172" s="27"/>
      <c r="AP2172" s="27"/>
      <c r="AQ2172" s="27"/>
      <c r="AR2172" s="27"/>
    </row>
    <row r="2173" spans="1:44" s="29" customFormat="1" ht="50.1" customHeight="1">
      <c r="A2173" s="57" t="s">
        <v>7230</v>
      </c>
      <c r="B2173" s="125" t="s">
        <v>5974</v>
      </c>
      <c r="C2173" s="104" t="s">
        <v>3463</v>
      </c>
      <c r="D2173" s="104" t="s">
        <v>666</v>
      </c>
      <c r="E2173" s="104" t="s">
        <v>3464</v>
      </c>
      <c r="F2173" s="104" t="s">
        <v>3472</v>
      </c>
      <c r="G2173" s="103" t="s">
        <v>4</v>
      </c>
      <c r="H2173" s="464">
        <v>0</v>
      </c>
      <c r="I2173" s="465">
        <v>590000000</v>
      </c>
      <c r="J2173" s="127" t="s">
        <v>6882</v>
      </c>
      <c r="K2173" s="110" t="s">
        <v>479</v>
      </c>
      <c r="L2173" s="127" t="s">
        <v>6882</v>
      </c>
      <c r="M2173" s="103" t="s">
        <v>144</v>
      </c>
      <c r="N2173" s="103" t="s">
        <v>55</v>
      </c>
      <c r="O2173" s="103" t="s">
        <v>146</v>
      </c>
      <c r="P2173" s="57">
        <v>796</v>
      </c>
      <c r="Q2173" s="103" t="s">
        <v>57</v>
      </c>
      <c r="R2173" s="106">
        <v>2</v>
      </c>
      <c r="S2173" s="106">
        <v>26700</v>
      </c>
      <c r="T2173" s="107">
        <f>S2173*R2173</f>
        <v>53400</v>
      </c>
      <c r="U2173" s="107">
        <f t="shared" ref="U2173:U2219" si="215">T2173*1.12</f>
        <v>59808.000000000007</v>
      </c>
      <c r="V2173" s="466"/>
      <c r="W2173" s="118">
        <v>2016</v>
      </c>
      <c r="X2173" s="103"/>
      <c r="Y2173" s="27"/>
      <c r="Z2173" s="27"/>
      <c r="AA2173" s="27"/>
      <c r="AB2173" s="27"/>
      <c r="AC2173" s="27"/>
      <c r="AD2173" s="27"/>
      <c r="AE2173" s="27"/>
      <c r="AF2173" s="27"/>
      <c r="AG2173" s="27"/>
      <c r="AH2173" s="27"/>
      <c r="AI2173" s="27"/>
      <c r="AJ2173" s="27"/>
      <c r="AK2173" s="27"/>
      <c r="AL2173" s="27"/>
      <c r="AM2173" s="27"/>
      <c r="AN2173" s="27"/>
      <c r="AO2173" s="27"/>
      <c r="AP2173" s="27"/>
      <c r="AQ2173" s="27"/>
      <c r="AR2173" s="27"/>
    </row>
    <row r="2174" spans="1:44" s="29" customFormat="1" ht="50.1" customHeight="1">
      <c r="A2174" s="57" t="s">
        <v>7231</v>
      </c>
      <c r="B2174" s="103" t="s">
        <v>5974</v>
      </c>
      <c r="C2174" s="217" t="s">
        <v>6945</v>
      </c>
      <c r="D2174" s="217" t="s">
        <v>3823</v>
      </c>
      <c r="E2174" s="217" t="s">
        <v>6946</v>
      </c>
      <c r="F2174" s="231"/>
      <c r="G2174" s="112" t="s">
        <v>4</v>
      </c>
      <c r="H2174" s="103">
        <v>0</v>
      </c>
      <c r="I2174" s="112">
        <v>590000000</v>
      </c>
      <c r="J2174" s="112" t="s">
        <v>5</v>
      </c>
      <c r="K2174" s="112" t="s">
        <v>479</v>
      </c>
      <c r="L2174" s="112" t="s">
        <v>67</v>
      </c>
      <c r="M2174" s="112" t="s">
        <v>54</v>
      </c>
      <c r="N2174" s="125" t="s">
        <v>3748</v>
      </c>
      <c r="O2174" s="112" t="s">
        <v>3749</v>
      </c>
      <c r="P2174" s="112">
        <v>168</v>
      </c>
      <c r="Q2174" s="103" t="s">
        <v>1727</v>
      </c>
      <c r="R2174" s="423">
        <v>3.59</v>
      </c>
      <c r="S2174" s="106">
        <v>211000</v>
      </c>
      <c r="T2174" s="294">
        <f>R2174*S2174</f>
        <v>757490</v>
      </c>
      <c r="U2174" s="107">
        <f t="shared" si="215"/>
        <v>848388.8</v>
      </c>
      <c r="V2174" s="293"/>
      <c r="W2174" s="112">
        <v>2016</v>
      </c>
      <c r="X2174" s="467"/>
      <c r="Y2174" s="27"/>
      <c r="Z2174" s="27"/>
      <c r="AA2174" s="27"/>
      <c r="AB2174" s="27"/>
      <c r="AC2174" s="27"/>
      <c r="AD2174" s="27"/>
      <c r="AE2174" s="27"/>
      <c r="AF2174" s="27"/>
      <c r="AG2174" s="27"/>
      <c r="AH2174" s="27"/>
      <c r="AI2174" s="27"/>
      <c r="AJ2174" s="27"/>
      <c r="AK2174" s="27"/>
      <c r="AL2174" s="27"/>
      <c r="AM2174" s="27"/>
      <c r="AN2174" s="27"/>
      <c r="AO2174" s="27"/>
      <c r="AP2174" s="27"/>
      <c r="AQ2174" s="27"/>
      <c r="AR2174" s="27"/>
    </row>
    <row r="2175" spans="1:44" s="29" customFormat="1" ht="50.1" customHeight="1">
      <c r="A2175" s="57" t="s">
        <v>7232</v>
      </c>
      <c r="B2175" s="103" t="s">
        <v>5974</v>
      </c>
      <c r="C2175" s="104" t="s">
        <v>6964</v>
      </c>
      <c r="D2175" s="104" t="s">
        <v>1748</v>
      </c>
      <c r="E2175" s="104" t="s">
        <v>6965</v>
      </c>
      <c r="F2175" s="143"/>
      <c r="G2175" s="112" t="s">
        <v>4</v>
      </c>
      <c r="H2175" s="103">
        <v>0</v>
      </c>
      <c r="I2175" s="112">
        <v>590000000</v>
      </c>
      <c r="J2175" s="112" t="s">
        <v>5</v>
      </c>
      <c r="K2175" s="112" t="s">
        <v>479</v>
      </c>
      <c r="L2175" s="112" t="s">
        <v>67</v>
      </c>
      <c r="M2175" s="112" t="s">
        <v>54</v>
      </c>
      <c r="N2175" s="125" t="s">
        <v>3748</v>
      </c>
      <c r="O2175" s="112" t="s">
        <v>3749</v>
      </c>
      <c r="P2175" s="112">
        <v>168</v>
      </c>
      <c r="Q2175" s="103" t="s">
        <v>1727</v>
      </c>
      <c r="R2175" s="423">
        <v>5.7</v>
      </c>
      <c r="S2175" s="106">
        <v>147000</v>
      </c>
      <c r="T2175" s="294">
        <f>R2175*S2175</f>
        <v>837900</v>
      </c>
      <c r="U2175" s="107">
        <f t="shared" si="215"/>
        <v>938448.00000000012</v>
      </c>
      <c r="V2175" s="293"/>
      <c r="W2175" s="112">
        <v>2016</v>
      </c>
      <c r="X2175" s="112"/>
      <c r="Y2175" s="27"/>
      <c r="Z2175" s="27"/>
      <c r="AA2175" s="27"/>
      <c r="AB2175" s="27"/>
      <c r="AC2175" s="27"/>
      <c r="AD2175" s="27"/>
      <c r="AE2175" s="27"/>
      <c r="AF2175" s="27"/>
      <c r="AG2175" s="27"/>
      <c r="AH2175" s="27"/>
      <c r="AI2175" s="27"/>
      <c r="AJ2175" s="27"/>
      <c r="AK2175" s="27"/>
      <c r="AL2175" s="27"/>
      <c r="AM2175" s="27"/>
      <c r="AN2175" s="27"/>
      <c r="AO2175" s="27"/>
      <c r="AP2175" s="27"/>
      <c r="AQ2175" s="27"/>
      <c r="AR2175" s="27"/>
    </row>
    <row r="2176" spans="1:44" s="29" customFormat="1" ht="50.1" customHeight="1">
      <c r="A2176" s="57" t="s">
        <v>7233</v>
      </c>
      <c r="B2176" s="103" t="s">
        <v>5974</v>
      </c>
      <c r="C2176" s="104" t="s">
        <v>3935</v>
      </c>
      <c r="D2176" s="104" t="s">
        <v>3823</v>
      </c>
      <c r="E2176" s="104" t="s">
        <v>3936</v>
      </c>
      <c r="F2176" s="143"/>
      <c r="G2176" s="112" t="s">
        <v>4</v>
      </c>
      <c r="H2176" s="103">
        <v>0</v>
      </c>
      <c r="I2176" s="112">
        <v>590000000</v>
      </c>
      <c r="J2176" s="112" t="s">
        <v>5</v>
      </c>
      <c r="K2176" s="112" t="s">
        <v>479</v>
      </c>
      <c r="L2176" s="112" t="s">
        <v>67</v>
      </c>
      <c r="M2176" s="112" t="s">
        <v>54</v>
      </c>
      <c r="N2176" s="125" t="s">
        <v>3748</v>
      </c>
      <c r="O2176" s="112" t="s">
        <v>3749</v>
      </c>
      <c r="P2176" s="112">
        <v>168</v>
      </c>
      <c r="Q2176" s="103" t="s">
        <v>1727</v>
      </c>
      <c r="R2176" s="423">
        <v>4.96</v>
      </c>
      <c r="S2176" s="106">
        <v>191000</v>
      </c>
      <c r="T2176" s="294">
        <f>R2176*S2176</f>
        <v>947360</v>
      </c>
      <c r="U2176" s="107">
        <f t="shared" si="215"/>
        <v>1061043.2000000002</v>
      </c>
      <c r="V2176" s="293"/>
      <c r="W2176" s="112">
        <v>2016</v>
      </c>
      <c r="X2176" s="112"/>
      <c r="Y2176" s="27"/>
      <c r="Z2176" s="27"/>
      <c r="AA2176" s="27"/>
      <c r="AB2176" s="27"/>
      <c r="AC2176" s="27"/>
      <c r="AD2176" s="27"/>
      <c r="AE2176" s="27"/>
      <c r="AF2176" s="27"/>
      <c r="AG2176" s="27"/>
      <c r="AH2176" s="27"/>
      <c r="AI2176" s="27"/>
      <c r="AJ2176" s="27"/>
      <c r="AK2176" s="27"/>
      <c r="AL2176" s="27"/>
      <c r="AM2176" s="27"/>
      <c r="AN2176" s="27"/>
      <c r="AO2176" s="27"/>
      <c r="AP2176" s="27"/>
      <c r="AQ2176" s="27"/>
      <c r="AR2176" s="27"/>
    </row>
    <row r="2177" spans="1:44" s="29" customFormat="1" ht="50.1" customHeight="1">
      <c r="A2177" s="57" t="s">
        <v>7251</v>
      </c>
      <c r="B2177" s="103" t="s">
        <v>5974</v>
      </c>
      <c r="C2177" s="104" t="s">
        <v>7250</v>
      </c>
      <c r="D2177" s="104" t="s">
        <v>890</v>
      </c>
      <c r="E2177" s="104" t="s">
        <v>7249</v>
      </c>
      <c r="F2177" s="104" t="s">
        <v>7248</v>
      </c>
      <c r="G2177" s="103" t="s">
        <v>62</v>
      </c>
      <c r="H2177" s="144">
        <v>81.599999999999994</v>
      </c>
      <c r="I2177" s="110">
        <v>590000000</v>
      </c>
      <c r="J2177" s="112" t="s">
        <v>5</v>
      </c>
      <c r="K2177" s="103" t="s">
        <v>866</v>
      </c>
      <c r="L2177" s="112" t="s">
        <v>67</v>
      </c>
      <c r="M2177" s="103" t="s">
        <v>54</v>
      </c>
      <c r="N2177" s="103" t="s">
        <v>1934</v>
      </c>
      <c r="O2177" s="103" t="s">
        <v>532</v>
      </c>
      <c r="P2177" s="112">
        <v>796</v>
      </c>
      <c r="Q2177" s="103" t="s">
        <v>57</v>
      </c>
      <c r="R2177" s="106">
        <v>4</v>
      </c>
      <c r="S2177" s="106">
        <v>4809</v>
      </c>
      <c r="T2177" s="107">
        <f>S2177*R2177</f>
        <v>19236</v>
      </c>
      <c r="U2177" s="107">
        <f t="shared" si="215"/>
        <v>21544.320000000003</v>
      </c>
      <c r="V2177" s="153" t="s">
        <v>777</v>
      </c>
      <c r="W2177" s="112">
        <v>2016</v>
      </c>
      <c r="X2177" s="293"/>
      <c r="Y2177" s="27"/>
      <c r="Z2177" s="27"/>
      <c r="AA2177" s="27"/>
      <c r="AB2177" s="27"/>
      <c r="AC2177" s="27"/>
      <c r="AD2177" s="27"/>
      <c r="AE2177" s="27"/>
      <c r="AF2177" s="27"/>
      <c r="AG2177" s="27"/>
      <c r="AH2177" s="27"/>
      <c r="AI2177" s="27"/>
      <c r="AJ2177" s="27"/>
      <c r="AK2177" s="27"/>
      <c r="AL2177" s="27"/>
      <c r="AM2177" s="27"/>
      <c r="AN2177" s="27"/>
      <c r="AO2177" s="27"/>
      <c r="AP2177" s="27"/>
      <c r="AQ2177" s="27"/>
      <c r="AR2177" s="27"/>
    </row>
    <row r="2178" spans="1:44" s="29" customFormat="1" ht="50.1" customHeight="1">
      <c r="A2178" s="57" t="s">
        <v>7247</v>
      </c>
      <c r="B2178" s="103" t="s">
        <v>5974</v>
      </c>
      <c r="C2178" s="104" t="s">
        <v>7246</v>
      </c>
      <c r="D2178" s="104" t="s">
        <v>890</v>
      </c>
      <c r="E2178" s="104" t="s">
        <v>7245</v>
      </c>
      <c r="F2178" s="104" t="s">
        <v>7244</v>
      </c>
      <c r="G2178" s="103" t="s">
        <v>62</v>
      </c>
      <c r="H2178" s="144">
        <v>81.599999999999994</v>
      </c>
      <c r="I2178" s="110">
        <v>590000000</v>
      </c>
      <c r="J2178" s="112" t="s">
        <v>5</v>
      </c>
      <c r="K2178" s="103" t="s">
        <v>866</v>
      </c>
      <c r="L2178" s="112" t="s">
        <v>67</v>
      </c>
      <c r="M2178" s="103" t="s">
        <v>54</v>
      </c>
      <c r="N2178" s="103" t="s">
        <v>1934</v>
      </c>
      <c r="O2178" s="103" t="s">
        <v>532</v>
      </c>
      <c r="P2178" s="112">
        <v>796</v>
      </c>
      <c r="Q2178" s="103" t="s">
        <v>57</v>
      </c>
      <c r="R2178" s="106">
        <v>4</v>
      </c>
      <c r="S2178" s="106">
        <v>1675</v>
      </c>
      <c r="T2178" s="107">
        <f>S2178*R2178</f>
        <v>6700</v>
      </c>
      <c r="U2178" s="107">
        <f t="shared" si="215"/>
        <v>7504.0000000000009</v>
      </c>
      <c r="V2178" s="153" t="s">
        <v>777</v>
      </c>
      <c r="W2178" s="112">
        <v>2016</v>
      </c>
      <c r="X2178" s="293"/>
      <c r="Y2178" s="27"/>
      <c r="Z2178" s="27"/>
      <c r="AA2178" s="27"/>
      <c r="AB2178" s="27"/>
      <c r="AC2178" s="27"/>
      <c r="AD2178" s="27"/>
      <c r="AE2178" s="27"/>
      <c r="AF2178" s="27"/>
      <c r="AG2178" s="27"/>
      <c r="AH2178" s="27"/>
      <c r="AI2178" s="27"/>
      <c r="AJ2178" s="27"/>
      <c r="AK2178" s="27"/>
      <c r="AL2178" s="27"/>
      <c r="AM2178" s="27"/>
      <c r="AN2178" s="27"/>
      <c r="AO2178" s="27"/>
      <c r="AP2178" s="27"/>
      <c r="AQ2178" s="27"/>
      <c r="AR2178" s="27"/>
    </row>
    <row r="2179" spans="1:44" s="29" customFormat="1" ht="50.1" customHeight="1">
      <c r="A2179" s="57" t="s">
        <v>7336</v>
      </c>
      <c r="B2179" s="103" t="s">
        <v>5974</v>
      </c>
      <c r="C2179" s="104" t="s">
        <v>7335</v>
      </c>
      <c r="D2179" s="104" t="s">
        <v>1068</v>
      </c>
      <c r="E2179" s="104" t="s">
        <v>7334</v>
      </c>
      <c r="F2179" s="104" t="s">
        <v>7333</v>
      </c>
      <c r="G2179" s="103" t="s">
        <v>4</v>
      </c>
      <c r="H2179" s="103">
        <v>0</v>
      </c>
      <c r="I2179" s="110">
        <v>590000000</v>
      </c>
      <c r="J2179" s="112" t="s">
        <v>5</v>
      </c>
      <c r="K2179" s="103" t="s">
        <v>866</v>
      </c>
      <c r="L2179" s="103" t="s">
        <v>5</v>
      </c>
      <c r="M2179" s="103" t="s">
        <v>54</v>
      </c>
      <c r="N2179" s="103" t="s">
        <v>1104</v>
      </c>
      <c r="O2179" s="103" t="s">
        <v>532</v>
      </c>
      <c r="P2179" s="112">
        <v>796</v>
      </c>
      <c r="Q2179" s="103" t="s">
        <v>57</v>
      </c>
      <c r="R2179" s="106">
        <v>40</v>
      </c>
      <c r="S2179" s="106">
        <v>490</v>
      </c>
      <c r="T2179" s="107">
        <f t="shared" ref="T2179:T2214" si="216">R2179*S2179</f>
        <v>19600</v>
      </c>
      <c r="U2179" s="107">
        <f t="shared" si="215"/>
        <v>21952.000000000004</v>
      </c>
      <c r="V2179" s="108"/>
      <c r="W2179" s="112">
        <v>2016</v>
      </c>
      <c r="X2179" s="103"/>
      <c r="Y2179" s="27"/>
      <c r="Z2179" s="27"/>
      <c r="AA2179" s="27"/>
      <c r="AB2179" s="27"/>
      <c r="AC2179" s="27"/>
      <c r="AD2179" s="27"/>
      <c r="AE2179" s="27"/>
      <c r="AF2179" s="27"/>
      <c r="AG2179" s="27"/>
      <c r="AH2179" s="27"/>
      <c r="AI2179" s="27"/>
      <c r="AJ2179" s="27"/>
      <c r="AK2179" s="27"/>
      <c r="AL2179" s="27"/>
      <c r="AM2179" s="27"/>
      <c r="AN2179" s="27"/>
      <c r="AO2179" s="27"/>
      <c r="AP2179" s="27"/>
      <c r="AQ2179" s="27"/>
      <c r="AR2179" s="27"/>
    </row>
    <row r="2180" spans="1:44" s="29" customFormat="1" ht="50.1" customHeight="1">
      <c r="A2180" s="57" t="s">
        <v>7332</v>
      </c>
      <c r="B2180" s="103" t="s">
        <v>5974</v>
      </c>
      <c r="C2180" s="104" t="s">
        <v>7276</v>
      </c>
      <c r="D2180" s="104" t="s">
        <v>7275</v>
      </c>
      <c r="E2180" s="104" t="s">
        <v>7274</v>
      </c>
      <c r="F2180" s="104" t="s">
        <v>7331</v>
      </c>
      <c r="G2180" s="103" t="s">
        <v>4</v>
      </c>
      <c r="H2180" s="103">
        <v>0</v>
      </c>
      <c r="I2180" s="110">
        <v>590000000</v>
      </c>
      <c r="J2180" s="112" t="s">
        <v>5</v>
      </c>
      <c r="K2180" s="103" t="s">
        <v>866</v>
      </c>
      <c r="L2180" s="103" t="s">
        <v>5</v>
      </c>
      <c r="M2180" s="103" t="s">
        <v>54</v>
      </c>
      <c r="N2180" s="103" t="s">
        <v>1104</v>
      </c>
      <c r="O2180" s="103" t="s">
        <v>532</v>
      </c>
      <c r="P2180" s="112">
        <v>796</v>
      </c>
      <c r="Q2180" s="103" t="s">
        <v>57</v>
      </c>
      <c r="R2180" s="106">
        <v>30</v>
      </c>
      <c r="S2180" s="106">
        <v>450</v>
      </c>
      <c r="T2180" s="107">
        <f t="shared" si="216"/>
        <v>13500</v>
      </c>
      <c r="U2180" s="107">
        <f t="shared" si="215"/>
        <v>15120.000000000002</v>
      </c>
      <c r="V2180" s="108"/>
      <c r="W2180" s="112">
        <v>2016</v>
      </c>
      <c r="X2180" s="103"/>
      <c r="Y2180" s="27"/>
      <c r="Z2180" s="27"/>
      <c r="AA2180" s="27"/>
      <c r="AB2180" s="27"/>
      <c r="AC2180" s="27"/>
      <c r="AD2180" s="27"/>
      <c r="AE2180" s="27"/>
      <c r="AF2180" s="27"/>
      <c r="AG2180" s="27"/>
      <c r="AH2180" s="27"/>
      <c r="AI2180" s="27"/>
      <c r="AJ2180" s="27"/>
      <c r="AK2180" s="27"/>
      <c r="AL2180" s="27"/>
      <c r="AM2180" s="27"/>
      <c r="AN2180" s="27"/>
      <c r="AO2180" s="27"/>
      <c r="AP2180" s="27"/>
      <c r="AQ2180" s="27"/>
      <c r="AR2180" s="27"/>
    </row>
    <row r="2181" spans="1:44" s="29" customFormat="1" ht="50.1" customHeight="1">
      <c r="A2181" s="57" t="s">
        <v>7330</v>
      </c>
      <c r="B2181" s="103" t="s">
        <v>5974</v>
      </c>
      <c r="C2181" s="104" t="s">
        <v>1092</v>
      </c>
      <c r="D2181" s="104" t="s">
        <v>1093</v>
      </c>
      <c r="E2181" s="104" t="s">
        <v>1094</v>
      </c>
      <c r="F2181" s="104" t="s">
        <v>7329</v>
      </c>
      <c r="G2181" s="103" t="s">
        <v>4</v>
      </c>
      <c r="H2181" s="103">
        <v>0</v>
      </c>
      <c r="I2181" s="110">
        <v>590000000</v>
      </c>
      <c r="J2181" s="112" t="s">
        <v>5</v>
      </c>
      <c r="K2181" s="103" t="s">
        <v>866</v>
      </c>
      <c r="L2181" s="103" t="s">
        <v>5</v>
      </c>
      <c r="M2181" s="103" t="s">
        <v>54</v>
      </c>
      <c r="N2181" s="103" t="s">
        <v>1104</v>
      </c>
      <c r="O2181" s="103" t="s">
        <v>532</v>
      </c>
      <c r="P2181" s="112">
        <v>796</v>
      </c>
      <c r="Q2181" s="103" t="s">
        <v>57</v>
      </c>
      <c r="R2181" s="106">
        <v>30</v>
      </c>
      <c r="S2181" s="106">
        <v>490</v>
      </c>
      <c r="T2181" s="107">
        <f t="shared" si="216"/>
        <v>14700</v>
      </c>
      <c r="U2181" s="107">
        <f t="shared" si="215"/>
        <v>16464</v>
      </c>
      <c r="V2181" s="108"/>
      <c r="W2181" s="112">
        <v>2016</v>
      </c>
      <c r="X2181" s="103"/>
      <c r="Y2181" s="27"/>
      <c r="Z2181" s="27"/>
      <c r="AA2181" s="27"/>
      <c r="AB2181" s="27"/>
      <c r="AC2181" s="27"/>
      <c r="AD2181" s="27"/>
      <c r="AE2181" s="27"/>
      <c r="AF2181" s="27"/>
      <c r="AG2181" s="27"/>
      <c r="AH2181" s="27"/>
      <c r="AI2181" s="27"/>
      <c r="AJ2181" s="27"/>
      <c r="AK2181" s="27"/>
      <c r="AL2181" s="27"/>
      <c r="AM2181" s="27"/>
      <c r="AN2181" s="27"/>
      <c r="AO2181" s="27"/>
      <c r="AP2181" s="27"/>
      <c r="AQ2181" s="27"/>
      <c r="AR2181" s="27"/>
    </row>
    <row r="2182" spans="1:44" s="29" customFormat="1" ht="50.1" customHeight="1">
      <c r="A2182" s="57" t="s">
        <v>7328</v>
      </c>
      <c r="B2182" s="103" t="s">
        <v>5974</v>
      </c>
      <c r="C2182" s="104" t="s">
        <v>7290</v>
      </c>
      <c r="D2182" s="104" t="s">
        <v>7289</v>
      </c>
      <c r="E2182" s="104" t="s">
        <v>882</v>
      </c>
      <c r="F2182" s="104" t="s">
        <v>7327</v>
      </c>
      <c r="G2182" s="103" t="s">
        <v>4</v>
      </c>
      <c r="H2182" s="103">
        <v>0</v>
      </c>
      <c r="I2182" s="110">
        <v>590000000</v>
      </c>
      <c r="J2182" s="112" t="s">
        <v>5</v>
      </c>
      <c r="K2182" s="103" t="s">
        <v>866</v>
      </c>
      <c r="L2182" s="103" t="s">
        <v>5</v>
      </c>
      <c r="M2182" s="103" t="s">
        <v>54</v>
      </c>
      <c r="N2182" s="103" t="s">
        <v>1104</v>
      </c>
      <c r="O2182" s="103" t="s">
        <v>532</v>
      </c>
      <c r="P2182" s="112">
        <v>796</v>
      </c>
      <c r="Q2182" s="103" t="s">
        <v>57</v>
      </c>
      <c r="R2182" s="106">
        <v>36</v>
      </c>
      <c r="S2182" s="106">
        <v>400</v>
      </c>
      <c r="T2182" s="107">
        <f t="shared" si="216"/>
        <v>14400</v>
      </c>
      <c r="U2182" s="107">
        <f t="shared" si="215"/>
        <v>16128.000000000002</v>
      </c>
      <c r="V2182" s="108"/>
      <c r="W2182" s="112">
        <v>2016</v>
      </c>
      <c r="X2182" s="103"/>
      <c r="Y2182" s="27"/>
      <c r="Z2182" s="27"/>
      <c r="AA2182" s="27"/>
      <c r="AB2182" s="27"/>
      <c r="AC2182" s="27"/>
      <c r="AD2182" s="27"/>
      <c r="AE2182" s="27"/>
      <c r="AF2182" s="27"/>
      <c r="AG2182" s="27"/>
      <c r="AH2182" s="27"/>
      <c r="AI2182" s="27"/>
      <c r="AJ2182" s="27"/>
      <c r="AK2182" s="27"/>
      <c r="AL2182" s="27"/>
      <c r="AM2182" s="27"/>
      <c r="AN2182" s="27"/>
      <c r="AO2182" s="27"/>
      <c r="AP2182" s="27"/>
      <c r="AQ2182" s="27"/>
      <c r="AR2182" s="27"/>
    </row>
    <row r="2183" spans="1:44" s="29" customFormat="1" ht="50.1" customHeight="1">
      <c r="A2183" s="57" t="s">
        <v>7326</v>
      </c>
      <c r="B2183" s="103" t="s">
        <v>5974</v>
      </c>
      <c r="C2183" s="104" t="s">
        <v>7290</v>
      </c>
      <c r="D2183" s="104" t="s">
        <v>7289</v>
      </c>
      <c r="E2183" s="104" t="s">
        <v>882</v>
      </c>
      <c r="F2183" s="104" t="s">
        <v>7325</v>
      </c>
      <c r="G2183" s="103" t="s">
        <v>4</v>
      </c>
      <c r="H2183" s="103">
        <v>0</v>
      </c>
      <c r="I2183" s="110">
        <v>590000000</v>
      </c>
      <c r="J2183" s="112" t="s">
        <v>5</v>
      </c>
      <c r="K2183" s="103" t="s">
        <v>866</v>
      </c>
      <c r="L2183" s="103" t="s">
        <v>5</v>
      </c>
      <c r="M2183" s="103" t="s">
        <v>54</v>
      </c>
      <c r="N2183" s="103" t="s">
        <v>1104</v>
      </c>
      <c r="O2183" s="103" t="s">
        <v>532</v>
      </c>
      <c r="P2183" s="112">
        <v>796</v>
      </c>
      <c r="Q2183" s="103" t="s">
        <v>57</v>
      </c>
      <c r="R2183" s="106">
        <v>56</v>
      </c>
      <c r="S2183" s="106">
        <v>450</v>
      </c>
      <c r="T2183" s="107">
        <f t="shared" si="216"/>
        <v>25200</v>
      </c>
      <c r="U2183" s="107">
        <f t="shared" si="215"/>
        <v>28224.000000000004</v>
      </c>
      <c r="V2183" s="108"/>
      <c r="W2183" s="112">
        <v>2016</v>
      </c>
      <c r="X2183" s="103"/>
      <c r="Y2183" s="27"/>
      <c r="Z2183" s="27"/>
      <c r="AA2183" s="27"/>
      <c r="AB2183" s="27"/>
      <c r="AC2183" s="27"/>
      <c r="AD2183" s="27"/>
      <c r="AE2183" s="27"/>
      <c r="AF2183" s="27"/>
      <c r="AG2183" s="27"/>
      <c r="AH2183" s="27"/>
      <c r="AI2183" s="27"/>
      <c r="AJ2183" s="27"/>
      <c r="AK2183" s="27"/>
      <c r="AL2183" s="27"/>
      <c r="AM2183" s="27"/>
      <c r="AN2183" s="27"/>
      <c r="AO2183" s="27"/>
      <c r="AP2183" s="27"/>
      <c r="AQ2183" s="27"/>
      <c r="AR2183" s="27"/>
    </row>
    <row r="2184" spans="1:44" s="29" customFormat="1" ht="50.1" customHeight="1">
      <c r="A2184" s="57" t="s">
        <v>7324</v>
      </c>
      <c r="B2184" s="103" t="s">
        <v>5974</v>
      </c>
      <c r="C2184" s="104" t="s">
        <v>1170</v>
      </c>
      <c r="D2184" s="104" t="s">
        <v>1171</v>
      </c>
      <c r="E2184" s="104" t="s">
        <v>1172</v>
      </c>
      <c r="F2184" s="104" t="s">
        <v>7323</v>
      </c>
      <c r="G2184" s="103" t="s">
        <v>4</v>
      </c>
      <c r="H2184" s="103">
        <v>0</v>
      </c>
      <c r="I2184" s="110">
        <v>590000000</v>
      </c>
      <c r="J2184" s="112" t="s">
        <v>5</v>
      </c>
      <c r="K2184" s="103" t="s">
        <v>866</v>
      </c>
      <c r="L2184" s="103" t="s">
        <v>5</v>
      </c>
      <c r="M2184" s="103" t="s">
        <v>54</v>
      </c>
      <c r="N2184" s="103" t="s">
        <v>1104</v>
      </c>
      <c r="O2184" s="103" t="s">
        <v>532</v>
      </c>
      <c r="P2184" s="112">
        <v>796</v>
      </c>
      <c r="Q2184" s="103" t="s">
        <v>57</v>
      </c>
      <c r="R2184" s="106">
        <v>20</v>
      </c>
      <c r="S2184" s="106">
        <v>600</v>
      </c>
      <c r="T2184" s="107">
        <f t="shared" si="216"/>
        <v>12000</v>
      </c>
      <c r="U2184" s="107">
        <f t="shared" si="215"/>
        <v>13440.000000000002</v>
      </c>
      <c r="V2184" s="108"/>
      <c r="W2184" s="112">
        <v>2016</v>
      </c>
      <c r="X2184" s="103"/>
      <c r="Y2184" s="27"/>
      <c r="Z2184" s="27"/>
      <c r="AA2184" s="27"/>
      <c r="AB2184" s="27"/>
      <c r="AC2184" s="27"/>
      <c r="AD2184" s="27"/>
      <c r="AE2184" s="27"/>
      <c r="AF2184" s="27"/>
      <c r="AG2184" s="27"/>
      <c r="AH2184" s="27"/>
      <c r="AI2184" s="27"/>
      <c r="AJ2184" s="27"/>
      <c r="AK2184" s="27"/>
      <c r="AL2184" s="27"/>
      <c r="AM2184" s="27"/>
      <c r="AN2184" s="27"/>
      <c r="AO2184" s="27"/>
      <c r="AP2184" s="27"/>
      <c r="AQ2184" s="27"/>
      <c r="AR2184" s="27"/>
    </row>
    <row r="2185" spans="1:44" s="29" customFormat="1" ht="50.1" customHeight="1">
      <c r="A2185" s="57" t="s">
        <v>7322</v>
      </c>
      <c r="B2185" s="103" t="s">
        <v>5974</v>
      </c>
      <c r="C2185" s="104" t="s">
        <v>1067</v>
      </c>
      <c r="D2185" s="104" t="s">
        <v>1068</v>
      </c>
      <c r="E2185" s="104" t="s">
        <v>1065</v>
      </c>
      <c r="F2185" s="104" t="s">
        <v>7321</v>
      </c>
      <c r="G2185" s="103" t="s">
        <v>4</v>
      </c>
      <c r="H2185" s="103">
        <v>0</v>
      </c>
      <c r="I2185" s="110">
        <v>590000000</v>
      </c>
      <c r="J2185" s="112" t="s">
        <v>5</v>
      </c>
      <c r="K2185" s="103" t="s">
        <v>866</v>
      </c>
      <c r="L2185" s="103" t="s">
        <v>5</v>
      </c>
      <c r="M2185" s="103" t="s">
        <v>54</v>
      </c>
      <c r="N2185" s="103" t="s">
        <v>1104</v>
      </c>
      <c r="O2185" s="103" t="s">
        <v>532</v>
      </c>
      <c r="P2185" s="112">
        <v>796</v>
      </c>
      <c r="Q2185" s="103" t="s">
        <v>57</v>
      </c>
      <c r="R2185" s="106">
        <v>10</v>
      </c>
      <c r="S2185" s="106">
        <v>2840</v>
      </c>
      <c r="T2185" s="107">
        <f t="shared" si="216"/>
        <v>28400</v>
      </c>
      <c r="U2185" s="107">
        <f t="shared" si="215"/>
        <v>31808.000000000004</v>
      </c>
      <c r="V2185" s="108"/>
      <c r="W2185" s="112">
        <v>2016</v>
      </c>
      <c r="X2185" s="103"/>
      <c r="Y2185" s="27"/>
      <c r="Z2185" s="27"/>
      <c r="AA2185" s="27"/>
      <c r="AB2185" s="27"/>
      <c r="AC2185" s="27"/>
      <c r="AD2185" s="27"/>
      <c r="AE2185" s="27"/>
      <c r="AF2185" s="27"/>
      <c r="AG2185" s="27"/>
      <c r="AH2185" s="27"/>
      <c r="AI2185" s="27"/>
      <c r="AJ2185" s="27"/>
      <c r="AK2185" s="27"/>
      <c r="AL2185" s="27"/>
      <c r="AM2185" s="27"/>
      <c r="AN2185" s="27"/>
      <c r="AO2185" s="27"/>
      <c r="AP2185" s="27"/>
      <c r="AQ2185" s="27"/>
      <c r="AR2185" s="27"/>
    </row>
    <row r="2186" spans="1:44" s="29" customFormat="1" ht="50.1" customHeight="1">
      <c r="A2186" s="57" t="s">
        <v>7320</v>
      </c>
      <c r="B2186" s="103" t="s">
        <v>5974</v>
      </c>
      <c r="C2186" s="104" t="s">
        <v>7257</v>
      </c>
      <c r="D2186" s="104" t="s">
        <v>7256</v>
      </c>
      <c r="E2186" s="104" t="s">
        <v>7255</v>
      </c>
      <c r="F2186" s="468" t="s">
        <v>7319</v>
      </c>
      <c r="G2186" s="103" t="s">
        <v>4</v>
      </c>
      <c r="H2186" s="103">
        <v>0</v>
      </c>
      <c r="I2186" s="110">
        <v>590000000</v>
      </c>
      <c r="J2186" s="112" t="s">
        <v>5</v>
      </c>
      <c r="K2186" s="103" t="s">
        <v>866</v>
      </c>
      <c r="L2186" s="103" t="s">
        <v>5</v>
      </c>
      <c r="M2186" s="103" t="s">
        <v>54</v>
      </c>
      <c r="N2186" s="103" t="s">
        <v>7312</v>
      </c>
      <c r="O2186" s="103" t="s">
        <v>532</v>
      </c>
      <c r="P2186" s="112">
        <v>796</v>
      </c>
      <c r="Q2186" s="103" t="s">
        <v>57</v>
      </c>
      <c r="R2186" s="469">
        <v>9</v>
      </c>
      <c r="S2186" s="469">
        <v>204020</v>
      </c>
      <c r="T2186" s="107">
        <f t="shared" si="216"/>
        <v>1836180</v>
      </c>
      <c r="U2186" s="107">
        <f t="shared" si="215"/>
        <v>2056521.6</v>
      </c>
      <c r="V2186" s="470"/>
      <c r="W2186" s="112">
        <v>2016</v>
      </c>
      <c r="X2186" s="452"/>
      <c r="Y2186" s="27"/>
      <c r="Z2186" s="27"/>
      <c r="AA2186" s="27"/>
      <c r="AB2186" s="27"/>
      <c r="AC2186" s="27"/>
      <c r="AD2186" s="27"/>
      <c r="AE2186" s="27"/>
      <c r="AF2186" s="27"/>
      <c r="AG2186" s="27"/>
      <c r="AH2186" s="27"/>
      <c r="AI2186" s="27"/>
      <c r="AJ2186" s="27"/>
      <c r="AK2186" s="27"/>
      <c r="AL2186" s="27"/>
      <c r="AM2186" s="27"/>
      <c r="AN2186" s="27"/>
      <c r="AO2186" s="27"/>
      <c r="AP2186" s="27"/>
      <c r="AQ2186" s="27"/>
      <c r="AR2186" s="27"/>
    </row>
    <row r="2187" spans="1:44" s="29" customFormat="1" ht="50.1" customHeight="1">
      <c r="A2187" s="57" t="s">
        <v>7318</v>
      </c>
      <c r="B2187" s="103" t="s">
        <v>5974</v>
      </c>
      <c r="C2187" s="104" t="s">
        <v>1087</v>
      </c>
      <c r="D2187" s="104" t="s">
        <v>1088</v>
      </c>
      <c r="E2187" s="104" t="s">
        <v>1089</v>
      </c>
      <c r="F2187" s="104" t="s">
        <v>7317</v>
      </c>
      <c r="G2187" s="103" t="s">
        <v>4</v>
      </c>
      <c r="H2187" s="103">
        <v>0</v>
      </c>
      <c r="I2187" s="110">
        <v>590000000</v>
      </c>
      <c r="J2187" s="112" t="s">
        <v>5</v>
      </c>
      <c r="K2187" s="103" t="s">
        <v>866</v>
      </c>
      <c r="L2187" s="103" t="s">
        <v>5</v>
      </c>
      <c r="M2187" s="103" t="s">
        <v>54</v>
      </c>
      <c r="N2187" s="103" t="s">
        <v>7312</v>
      </c>
      <c r="O2187" s="103" t="s">
        <v>532</v>
      </c>
      <c r="P2187" s="112">
        <v>796</v>
      </c>
      <c r="Q2187" s="103" t="s">
        <v>57</v>
      </c>
      <c r="R2187" s="106">
        <v>80</v>
      </c>
      <c r="S2187" s="115">
        <v>2700</v>
      </c>
      <c r="T2187" s="107">
        <f t="shared" si="216"/>
        <v>216000</v>
      </c>
      <c r="U2187" s="107">
        <f t="shared" si="215"/>
        <v>241920.00000000003</v>
      </c>
      <c r="V2187" s="471"/>
      <c r="W2187" s="112">
        <v>2016</v>
      </c>
      <c r="X2187" s="103"/>
      <c r="Y2187" s="27"/>
      <c r="Z2187" s="27"/>
      <c r="AA2187" s="27"/>
      <c r="AB2187" s="27"/>
      <c r="AC2187" s="27"/>
      <c r="AD2187" s="27"/>
      <c r="AE2187" s="27"/>
      <c r="AF2187" s="27"/>
      <c r="AG2187" s="27"/>
      <c r="AH2187" s="27"/>
      <c r="AI2187" s="27"/>
      <c r="AJ2187" s="27"/>
      <c r="AK2187" s="27"/>
      <c r="AL2187" s="27"/>
      <c r="AM2187" s="27"/>
      <c r="AN2187" s="27"/>
      <c r="AO2187" s="27"/>
      <c r="AP2187" s="27"/>
      <c r="AQ2187" s="27"/>
      <c r="AR2187" s="27"/>
    </row>
    <row r="2188" spans="1:44" s="29" customFormat="1" ht="50.1" customHeight="1">
      <c r="A2188" s="57" t="s">
        <v>7316</v>
      </c>
      <c r="B2188" s="103" t="s">
        <v>5974</v>
      </c>
      <c r="C2188" s="104" t="s">
        <v>1087</v>
      </c>
      <c r="D2188" s="104" t="s">
        <v>1088</v>
      </c>
      <c r="E2188" s="104" t="s">
        <v>1089</v>
      </c>
      <c r="F2188" s="104" t="s">
        <v>7315</v>
      </c>
      <c r="G2188" s="103" t="s">
        <v>4</v>
      </c>
      <c r="H2188" s="103">
        <v>0</v>
      </c>
      <c r="I2188" s="110">
        <v>590000000</v>
      </c>
      <c r="J2188" s="112" t="s">
        <v>5</v>
      </c>
      <c r="K2188" s="103" t="s">
        <v>866</v>
      </c>
      <c r="L2188" s="103" t="s">
        <v>5</v>
      </c>
      <c r="M2188" s="103" t="s">
        <v>54</v>
      </c>
      <c r="N2188" s="103" t="s">
        <v>7312</v>
      </c>
      <c r="O2188" s="103" t="s">
        <v>532</v>
      </c>
      <c r="P2188" s="112">
        <v>796</v>
      </c>
      <c r="Q2188" s="103" t="s">
        <v>57</v>
      </c>
      <c r="R2188" s="106">
        <v>25</v>
      </c>
      <c r="S2188" s="115">
        <v>2180</v>
      </c>
      <c r="T2188" s="107">
        <f t="shared" si="216"/>
        <v>54500</v>
      </c>
      <c r="U2188" s="107">
        <f t="shared" si="215"/>
        <v>61040.000000000007</v>
      </c>
      <c r="V2188" s="471"/>
      <c r="W2188" s="112">
        <v>2016</v>
      </c>
      <c r="X2188" s="103"/>
      <c r="Y2188" s="27"/>
      <c r="Z2188" s="27"/>
      <c r="AA2188" s="27"/>
      <c r="AB2188" s="27"/>
      <c r="AC2188" s="27"/>
      <c r="AD2188" s="27"/>
      <c r="AE2188" s="27"/>
      <c r="AF2188" s="27"/>
      <c r="AG2188" s="27"/>
      <c r="AH2188" s="27"/>
      <c r="AI2188" s="27"/>
      <c r="AJ2188" s="27"/>
      <c r="AK2188" s="27"/>
      <c r="AL2188" s="27"/>
      <c r="AM2188" s="27"/>
      <c r="AN2188" s="27"/>
      <c r="AO2188" s="27"/>
      <c r="AP2188" s="27"/>
      <c r="AQ2188" s="27"/>
      <c r="AR2188" s="27"/>
    </row>
    <row r="2189" spans="1:44" s="29" customFormat="1" ht="50.1" customHeight="1">
      <c r="A2189" s="57" t="s">
        <v>7314</v>
      </c>
      <c r="B2189" s="103" t="s">
        <v>5974</v>
      </c>
      <c r="C2189" s="104" t="s">
        <v>1087</v>
      </c>
      <c r="D2189" s="104" t="s">
        <v>1088</v>
      </c>
      <c r="E2189" s="104" t="s">
        <v>1089</v>
      </c>
      <c r="F2189" s="104" t="s">
        <v>7313</v>
      </c>
      <c r="G2189" s="103" t="s">
        <v>4</v>
      </c>
      <c r="H2189" s="103">
        <v>0</v>
      </c>
      <c r="I2189" s="110">
        <v>590000000</v>
      </c>
      <c r="J2189" s="112" t="s">
        <v>5</v>
      </c>
      <c r="K2189" s="103" t="s">
        <v>866</v>
      </c>
      <c r="L2189" s="103" t="s">
        <v>5</v>
      </c>
      <c r="M2189" s="103" t="s">
        <v>54</v>
      </c>
      <c r="N2189" s="103" t="s">
        <v>7312</v>
      </c>
      <c r="O2189" s="103" t="s">
        <v>532</v>
      </c>
      <c r="P2189" s="112">
        <v>796</v>
      </c>
      <c r="Q2189" s="103" t="s">
        <v>57</v>
      </c>
      <c r="R2189" s="106">
        <v>20</v>
      </c>
      <c r="S2189" s="115">
        <v>1040</v>
      </c>
      <c r="T2189" s="107">
        <f t="shared" si="216"/>
        <v>20800</v>
      </c>
      <c r="U2189" s="107">
        <f t="shared" si="215"/>
        <v>23296.000000000004</v>
      </c>
      <c r="V2189" s="471"/>
      <c r="W2189" s="112">
        <v>2016</v>
      </c>
      <c r="X2189" s="103"/>
      <c r="Y2189" s="27"/>
      <c r="Z2189" s="27"/>
      <c r="AA2189" s="27"/>
      <c r="AB2189" s="27"/>
      <c r="AC2189" s="27"/>
      <c r="AD2189" s="27"/>
      <c r="AE2189" s="27"/>
      <c r="AF2189" s="27"/>
      <c r="AG2189" s="27"/>
      <c r="AH2189" s="27"/>
      <c r="AI2189" s="27"/>
      <c r="AJ2189" s="27"/>
      <c r="AK2189" s="27"/>
      <c r="AL2189" s="27"/>
      <c r="AM2189" s="27"/>
      <c r="AN2189" s="27"/>
      <c r="AO2189" s="27"/>
      <c r="AP2189" s="27"/>
      <c r="AQ2189" s="27"/>
      <c r="AR2189" s="27"/>
    </row>
    <row r="2190" spans="1:44" s="29" customFormat="1" ht="50.1" customHeight="1">
      <c r="A2190" s="57" t="s">
        <v>7311</v>
      </c>
      <c r="B2190" s="103" t="s">
        <v>5974</v>
      </c>
      <c r="C2190" s="104" t="s">
        <v>1067</v>
      </c>
      <c r="D2190" s="104" t="s">
        <v>1068</v>
      </c>
      <c r="E2190" s="104" t="s">
        <v>1065</v>
      </c>
      <c r="F2190" s="104" t="s">
        <v>7310</v>
      </c>
      <c r="G2190" s="103" t="s">
        <v>4</v>
      </c>
      <c r="H2190" s="103">
        <v>0</v>
      </c>
      <c r="I2190" s="110">
        <v>590000000</v>
      </c>
      <c r="J2190" s="112" t="s">
        <v>5</v>
      </c>
      <c r="K2190" s="103" t="s">
        <v>866</v>
      </c>
      <c r="L2190" s="103" t="s">
        <v>5</v>
      </c>
      <c r="M2190" s="103" t="s">
        <v>54</v>
      </c>
      <c r="N2190" s="103" t="s">
        <v>1059</v>
      </c>
      <c r="O2190" s="103" t="s">
        <v>532</v>
      </c>
      <c r="P2190" s="112">
        <v>796</v>
      </c>
      <c r="Q2190" s="103" t="s">
        <v>57</v>
      </c>
      <c r="R2190" s="106">
        <v>15</v>
      </c>
      <c r="S2190" s="106">
        <v>745</v>
      </c>
      <c r="T2190" s="107">
        <f t="shared" si="216"/>
        <v>11175</v>
      </c>
      <c r="U2190" s="107">
        <f t="shared" si="215"/>
        <v>12516.000000000002</v>
      </c>
      <c r="V2190" s="471"/>
      <c r="W2190" s="112">
        <v>2016</v>
      </c>
      <c r="X2190" s="103"/>
      <c r="Y2190" s="27"/>
      <c r="Z2190" s="27"/>
      <c r="AA2190" s="27"/>
      <c r="AB2190" s="27"/>
      <c r="AC2190" s="27"/>
      <c r="AD2190" s="27"/>
      <c r="AE2190" s="27"/>
      <c r="AF2190" s="27"/>
      <c r="AG2190" s="27"/>
      <c r="AH2190" s="27"/>
      <c r="AI2190" s="27"/>
      <c r="AJ2190" s="27"/>
      <c r="AK2190" s="27"/>
      <c r="AL2190" s="27"/>
      <c r="AM2190" s="27"/>
      <c r="AN2190" s="27"/>
      <c r="AO2190" s="27"/>
      <c r="AP2190" s="27"/>
      <c r="AQ2190" s="27"/>
      <c r="AR2190" s="27"/>
    </row>
    <row r="2191" spans="1:44" s="29" customFormat="1" ht="50.1" customHeight="1">
      <c r="A2191" s="57" t="s">
        <v>7309</v>
      </c>
      <c r="B2191" s="103" t="s">
        <v>5974</v>
      </c>
      <c r="C2191" s="104" t="s">
        <v>1067</v>
      </c>
      <c r="D2191" s="104" t="s">
        <v>1068</v>
      </c>
      <c r="E2191" s="104" t="s">
        <v>1065</v>
      </c>
      <c r="F2191" s="104" t="s">
        <v>7308</v>
      </c>
      <c r="G2191" s="103" t="s">
        <v>4</v>
      </c>
      <c r="H2191" s="103">
        <v>0</v>
      </c>
      <c r="I2191" s="110">
        <v>590000000</v>
      </c>
      <c r="J2191" s="112" t="s">
        <v>5</v>
      </c>
      <c r="K2191" s="103" t="s">
        <v>866</v>
      </c>
      <c r="L2191" s="103" t="s">
        <v>5</v>
      </c>
      <c r="M2191" s="103" t="s">
        <v>54</v>
      </c>
      <c r="N2191" s="103" t="s">
        <v>1059</v>
      </c>
      <c r="O2191" s="103" t="s">
        <v>532</v>
      </c>
      <c r="P2191" s="112">
        <v>796</v>
      </c>
      <c r="Q2191" s="103" t="s">
        <v>57</v>
      </c>
      <c r="R2191" s="106">
        <v>15</v>
      </c>
      <c r="S2191" s="106">
        <v>745</v>
      </c>
      <c r="T2191" s="107">
        <f t="shared" si="216"/>
        <v>11175</v>
      </c>
      <c r="U2191" s="107">
        <f t="shared" si="215"/>
        <v>12516.000000000002</v>
      </c>
      <c r="V2191" s="471"/>
      <c r="W2191" s="112">
        <v>2016</v>
      </c>
      <c r="X2191" s="103"/>
      <c r="Y2191" s="27"/>
      <c r="Z2191" s="27"/>
      <c r="AA2191" s="27"/>
      <c r="AB2191" s="27"/>
      <c r="AC2191" s="27"/>
      <c r="AD2191" s="27"/>
      <c r="AE2191" s="27"/>
      <c r="AF2191" s="27"/>
      <c r="AG2191" s="27"/>
      <c r="AH2191" s="27"/>
      <c r="AI2191" s="27"/>
      <c r="AJ2191" s="27"/>
      <c r="AK2191" s="27"/>
      <c r="AL2191" s="27"/>
      <c r="AM2191" s="27"/>
      <c r="AN2191" s="27"/>
      <c r="AO2191" s="27"/>
      <c r="AP2191" s="27"/>
      <c r="AQ2191" s="27"/>
      <c r="AR2191" s="27"/>
    </row>
    <row r="2192" spans="1:44" s="29" customFormat="1" ht="50.1" customHeight="1">
      <c r="A2192" s="57" t="s">
        <v>7307</v>
      </c>
      <c r="B2192" s="103" t="s">
        <v>5974</v>
      </c>
      <c r="C2192" s="104" t="s">
        <v>1067</v>
      </c>
      <c r="D2192" s="104" t="s">
        <v>1068</v>
      </c>
      <c r="E2192" s="104" t="s">
        <v>1065</v>
      </c>
      <c r="F2192" s="104" t="s">
        <v>7306</v>
      </c>
      <c r="G2192" s="103" t="s">
        <v>4</v>
      </c>
      <c r="H2192" s="103">
        <v>0</v>
      </c>
      <c r="I2192" s="110">
        <v>590000000</v>
      </c>
      <c r="J2192" s="112" t="s">
        <v>5</v>
      </c>
      <c r="K2192" s="103" t="s">
        <v>866</v>
      </c>
      <c r="L2192" s="103" t="s">
        <v>5</v>
      </c>
      <c r="M2192" s="103" t="s">
        <v>54</v>
      </c>
      <c r="N2192" s="103" t="s">
        <v>1059</v>
      </c>
      <c r="O2192" s="103" t="s">
        <v>532</v>
      </c>
      <c r="P2192" s="112">
        <v>796</v>
      </c>
      <c r="Q2192" s="103" t="s">
        <v>57</v>
      </c>
      <c r="R2192" s="106">
        <v>15</v>
      </c>
      <c r="S2192" s="106">
        <v>745</v>
      </c>
      <c r="T2192" s="107">
        <f t="shared" si="216"/>
        <v>11175</v>
      </c>
      <c r="U2192" s="107">
        <f t="shared" si="215"/>
        <v>12516.000000000002</v>
      </c>
      <c r="V2192" s="471"/>
      <c r="W2192" s="112">
        <v>2016</v>
      </c>
      <c r="X2192" s="103"/>
      <c r="Y2192" s="27"/>
      <c r="Z2192" s="27"/>
      <c r="AA2192" s="27"/>
      <c r="AB2192" s="27"/>
      <c r="AC2192" s="27"/>
      <c r="AD2192" s="27"/>
      <c r="AE2192" s="27"/>
      <c r="AF2192" s="27"/>
      <c r="AG2192" s="27"/>
      <c r="AH2192" s="27"/>
      <c r="AI2192" s="27"/>
      <c r="AJ2192" s="27"/>
      <c r="AK2192" s="27"/>
      <c r="AL2192" s="27"/>
      <c r="AM2192" s="27"/>
      <c r="AN2192" s="27"/>
      <c r="AO2192" s="27"/>
      <c r="AP2192" s="27"/>
      <c r="AQ2192" s="27"/>
      <c r="AR2192" s="27"/>
    </row>
    <row r="2193" spans="1:44" s="29" customFormat="1" ht="50.1" customHeight="1">
      <c r="A2193" s="57" t="s">
        <v>7305</v>
      </c>
      <c r="B2193" s="103" t="s">
        <v>5974</v>
      </c>
      <c r="C2193" s="104" t="s">
        <v>1070</v>
      </c>
      <c r="D2193" s="104" t="s">
        <v>1071</v>
      </c>
      <c r="E2193" s="104" t="s">
        <v>882</v>
      </c>
      <c r="F2193" s="104" t="s">
        <v>7304</v>
      </c>
      <c r="G2193" s="103" t="s">
        <v>4</v>
      </c>
      <c r="H2193" s="103">
        <v>0</v>
      </c>
      <c r="I2193" s="110">
        <v>590000000</v>
      </c>
      <c r="J2193" s="112" t="s">
        <v>5</v>
      </c>
      <c r="K2193" s="103" t="s">
        <v>866</v>
      </c>
      <c r="L2193" s="103" t="s">
        <v>5</v>
      </c>
      <c r="M2193" s="103" t="s">
        <v>54</v>
      </c>
      <c r="N2193" s="103" t="s">
        <v>1059</v>
      </c>
      <c r="O2193" s="103" t="s">
        <v>532</v>
      </c>
      <c r="P2193" s="112">
        <v>796</v>
      </c>
      <c r="Q2193" s="103" t="s">
        <v>57</v>
      </c>
      <c r="R2193" s="106">
        <v>5</v>
      </c>
      <c r="S2193" s="106">
        <v>11100</v>
      </c>
      <c r="T2193" s="107">
        <f t="shared" si="216"/>
        <v>55500</v>
      </c>
      <c r="U2193" s="107">
        <f t="shared" si="215"/>
        <v>62160.000000000007</v>
      </c>
      <c r="V2193" s="471"/>
      <c r="W2193" s="112">
        <v>2016</v>
      </c>
      <c r="X2193" s="103"/>
      <c r="Y2193" s="27"/>
      <c r="Z2193" s="27"/>
      <c r="AA2193" s="27"/>
      <c r="AB2193" s="27"/>
      <c r="AC2193" s="27"/>
      <c r="AD2193" s="27"/>
      <c r="AE2193" s="27"/>
      <c r="AF2193" s="27"/>
      <c r="AG2193" s="27"/>
      <c r="AH2193" s="27"/>
      <c r="AI2193" s="27"/>
      <c r="AJ2193" s="27"/>
      <c r="AK2193" s="27"/>
      <c r="AL2193" s="27"/>
      <c r="AM2193" s="27"/>
      <c r="AN2193" s="27"/>
      <c r="AO2193" s="27"/>
      <c r="AP2193" s="27"/>
      <c r="AQ2193" s="27"/>
      <c r="AR2193" s="27"/>
    </row>
    <row r="2194" spans="1:44" s="29" customFormat="1" ht="50.1" customHeight="1">
      <c r="A2194" s="57" t="s">
        <v>7303</v>
      </c>
      <c r="B2194" s="103" t="s">
        <v>5974</v>
      </c>
      <c r="C2194" s="104" t="s">
        <v>1060</v>
      </c>
      <c r="D2194" s="104" t="s">
        <v>1061</v>
      </c>
      <c r="E2194" s="104" t="s">
        <v>882</v>
      </c>
      <c r="F2194" s="104" t="s">
        <v>7302</v>
      </c>
      <c r="G2194" s="103" t="s">
        <v>4</v>
      </c>
      <c r="H2194" s="103">
        <v>0</v>
      </c>
      <c r="I2194" s="110">
        <v>590000000</v>
      </c>
      <c r="J2194" s="112" t="s">
        <v>5</v>
      </c>
      <c r="K2194" s="103" t="s">
        <v>866</v>
      </c>
      <c r="L2194" s="103" t="s">
        <v>5</v>
      </c>
      <c r="M2194" s="103" t="s">
        <v>54</v>
      </c>
      <c r="N2194" s="103" t="s">
        <v>1059</v>
      </c>
      <c r="O2194" s="103" t="s">
        <v>532</v>
      </c>
      <c r="P2194" s="112">
        <v>796</v>
      </c>
      <c r="Q2194" s="103" t="s">
        <v>57</v>
      </c>
      <c r="R2194" s="472">
        <v>50</v>
      </c>
      <c r="S2194" s="472">
        <v>760</v>
      </c>
      <c r="T2194" s="473">
        <f t="shared" si="216"/>
        <v>38000</v>
      </c>
      <c r="U2194" s="473">
        <f t="shared" si="215"/>
        <v>42560.000000000007</v>
      </c>
      <c r="V2194" s="471"/>
      <c r="W2194" s="112">
        <v>2016</v>
      </c>
      <c r="X2194" s="103"/>
      <c r="Y2194" s="27"/>
      <c r="Z2194" s="27"/>
      <c r="AA2194" s="27"/>
      <c r="AB2194" s="27"/>
      <c r="AC2194" s="27"/>
      <c r="AD2194" s="27"/>
      <c r="AE2194" s="27"/>
      <c r="AF2194" s="27"/>
      <c r="AG2194" s="27"/>
      <c r="AH2194" s="27"/>
      <c r="AI2194" s="27"/>
      <c r="AJ2194" s="27"/>
      <c r="AK2194" s="27"/>
      <c r="AL2194" s="27"/>
      <c r="AM2194" s="27"/>
      <c r="AN2194" s="27"/>
      <c r="AO2194" s="27"/>
      <c r="AP2194" s="27"/>
      <c r="AQ2194" s="27"/>
      <c r="AR2194" s="27"/>
    </row>
    <row r="2195" spans="1:44" s="29" customFormat="1" ht="50.1" customHeight="1">
      <c r="A2195" s="57" t="s">
        <v>7301</v>
      </c>
      <c r="B2195" s="103" t="s">
        <v>5974</v>
      </c>
      <c r="C2195" s="104" t="s">
        <v>1070</v>
      </c>
      <c r="D2195" s="104" t="s">
        <v>1071</v>
      </c>
      <c r="E2195" s="104" t="s">
        <v>882</v>
      </c>
      <c r="F2195" s="104" t="s">
        <v>7300</v>
      </c>
      <c r="G2195" s="103" t="s">
        <v>4</v>
      </c>
      <c r="H2195" s="103">
        <v>0</v>
      </c>
      <c r="I2195" s="110">
        <v>590000000</v>
      </c>
      <c r="J2195" s="112" t="s">
        <v>5</v>
      </c>
      <c r="K2195" s="103" t="s">
        <v>866</v>
      </c>
      <c r="L2195" s="103" t="s">
        <v>5</v>
      </c>
      <c r="M2195" s="103" t="s">
        <v>54</v>
      </c>
      <c r="N2195" s="103" t="s">
        <v>1059</v>
      </c>
      <c r="O2195" s="103" t="s">
        <v>532</v>
      </c>
      <c r="P2195" s="112">
        <v>796</v>
      </c>
      <c r="Q2195" s="103" t="s">
        <v>57</v>
      </c>
      <c r="R2195" s="106">
        <v>5</v>
      </c>
      <c r="S2195" s="106">
        <v>10200</v>
      </c>
      <c r="T2195" s="107">
        <f t="shared" si="216"/>
        <v>51000</v>
      </c>
      <c r="U2195" s="107">
        <f t="shared" si="215"/>
        <v>57120.000000000007</v>
      </c>
      <c r="V2195" s="471"/>
      <c r="W2195" s="112">
        <v>2016</v>
      </c>
      <c r="X2195" s="103"/>
      <c r="Y2195" s="27"/>
      <c r="Z2195" s="27"/>
      <c r="AA2195" s="27"/>
      <c r="AB2195" s="27"/>
      <c r="AC2195" s="27"/>
      <c r="AD2195" s="27"/>
      <c r="AE2195" s="27"/>
      <c r="AF2195" s="27"/>
      <c r="AG2195" s="27"/>
      <c r="AH2195" s="27"/>
      <c r="AI2195" s="27"/>
      <c r="AJ2195" s="27"/>
      <c r="AK2195" s="27"/>
      <c r="AL2195" s="27"/>
      <c r="AM2195" s="27"/>
      <c r="AN2195" s="27"/>
      <c r="AO2195" s="27"/>
      <c r="AP2195" s="27"/>
      <c r="AQ2195" s="27"/>
      <c r="AR2195" s="27"/>
    </row>
    <row r="2196" spans="1:44" s="29" customFormat="1" ht="50.1" customHeight="1">
      <c r="A2196" s="57" t="s">
        <v>7299</v>
      </c>
      <c r="B2196" s="103" t="s">
        <v>5974</v>
      </c>
      <c r="C2196" s="104" t="s">
        <v>1092</v>
      </c>
      <c r="D2196" s="104" t="s">
        <v>1093</v>
      </c>
      <c r="E2196" s="104" t="s">
        <v>1094</v>
      </c>
      <c r="F2196" s="104" t="s">
        <v>7298</v>
      </c>
      <c r="G2196" s="103" t="s">
        <v>4</v>
      </c>
      <c r="H2196" s="103">
        <v>0</v>
      </c>
      <c r="I2196" s="110">
        <v>590000000</v>
      </c>
      <c r="J2196" s="112" t="s">
        <v>5</v>
      </c>
      <c r="K2196" s="103" t="s">
        <v>866</v>
      </c>
      <c r="L2196" s="103" t="s">
        <v>5</v>
      </c>
      <c r="M2196" s="103" t="s">
        <v>54</v>
      </c>
      <c r="N2196" s="103" t="s">
        <v>1059</v>
      </c>
      <c r="O2196" s="103" t="s">
        <v>532</v>
      </c>
      <c r="P2196" s="112">
        <v>796</v>
      </c>
      <c r="Q2196" s="103" t="s">
        <v>57</v>
      </c>
      <c r="R2196" s="106">
        <v>20</v>
      </c>
      <c r="S2196" s="106">
        <v>980</v>
      </c>
      <c r="T2196" s="107">
        <f t="shared" si="216"/>
        <v>19600</v>
      </c>
      <c r="U2196" s="107">
        <f t="shared" si="215"/>
        <v>21952.000000000004</v>
      </c>
      <c r="V2196" s="471"/>
      <c r="W2196" s="112">
        <v>2016</v>
      </c>
      <c r="X2196" s="103"/>
      <c r="Y2196" s="27"/>
      <c r="Z2196" s="27"/>
      <c r="AA2196" s="27"/>
      <c r="AB2196" s="27"/>
      <c r="AC2196" s="27"/>
      <c r="AD2196" s="27"/>
      <c r="AE2196" s="27"/>
      <c r="AF2196" s="27"/>
      <c r="AG2196" s="27"/>
      <c r="AH2196" s="27"/>
      <c r="AI2196" s="27"/>
      <c r="AJ2196" s="27"/>
      <c r="AK2196" s="27"/>
      <c r="AL2196" s="27"/>
      <c r="AM2196" s="27"/>
      <c r="AN2196" s="27"/>
      <c r="AO2196" s="27"/>
      <c r="AP2196" s="27"/>
      <c r="AQ2196" s="27"/>
      <c r="AR2196" s="27"/>
    </row>
    <row r="2197" spans="1:44" s="29" customFormat="1" ht="50.1" customHeight="1">
      <c r="A2197" s="57" t="s">
        <v>7297</v>
      </c>
      <c r="B2197" s="103" t="s">
        <v>5974</v>
      </c>
      <c r="C2197" s="104" t="s">
        <v>1070</v>
      </c>
      <c r="D2197" s="104" t="s">
        <v>1071</v>
      </c>
      <c r="E2197" s="104" t="s">
        <v>882</v>
      </c>
      <c r="F2197" s="104" t="s">
        <v>7296</v>
      </c>
      <c r="G2197" s="103" t="s">
        <v>4</v>
      </c>
      <c r="H2197" s="103">
        <v>0</v>
      </c>
      <c r="I2197" s="110">
        <v>590000000</v>
      </c>
      <c r="J2197" s="112" t="s">
        <v>5</v>
      </c>
      <c r="K2197" s="103" t="s">
        <v>866</v>
      </c>
      <c r="L2197" s="103" t="s">
        <v>5</v>
      </c>
      <c r="M2197" s="103" t="s">
        <v>54</v>
      </c>
      <c r="N2197" s="103" t="s">
        <v>1059</v>
      </c>
      <c r="O2197" s="103" t="s">
        <v>532</v>
      </c>
      <c r="P2197" s="112">
        <v>796</v>
      </c>
      <c r="Q2197" s="103" t="s">
        <v>57</v>
      </c>
      <c r="R2197" s="106">
        <v>10</v>
      </c>
      <c r="S2197" s="106">
        <v>1110</v>
      </c>
      <c r="T2197" s="107">
        <f t="shared" si="216"/>
        <v>11100</v>
      </c>
      <c r="U2197" s="107">
        <f t="shared" si="215"/>
        <v>12432.000000000002</v>
      </c>
      <c r="V2197" s="471"/>
      <c r="W2197" s="112">
        <v>2016</v>
      </c>
      <c r="X2197" s="103"/>
      <c r="Y2197" s="27"/>
      <c r="Z2197" s="27"/>
      <c r="AA2197" s="27"/>
      <c r="AB2197" s="27"/>
      <c r="AC2197" s="27"/>
      <c r="AD2197" s="27"/>
      <c r="AE2197" s="27"/>
      <c r="AF2197" s="27"/>
      <c r="AG2197" s="27"/>
      <c r="AH2197" s="27"/>
      <c r="AI2197" s="27"/>
      <c r="AJ2197" s="27"/>
      <c r="AK2197" s="27"/>
      <c r="AL2197" s="27"/>
      <c r="AM2197" s="27"/>
      <c r="AN2197" s="27"/>
      <c r="AO2197" s="27"/>
      <c r="AP2197" s="27"/>
      <c r="AQ2197" s="27"/>
      <c r="AR2197" s="27"/>
    </row>
    <row r="2198" spans="1:44" s="29" customFormat="1" ht="50.1" customHeight="1">
      <c r="A2198" s="57" t="s">
        <v>7295</v>
      </c>
      <c r="B2198" s="103" t="s">
        <v>5974</v>
      </c>
      <c r="C2198" s="104" t="s">
        <v>1070</v>
      </c>
      <c r="D2198" s="104" t="s">
        <v>1071</v>
      </c>
      <c r="E2198" s="104" t="s">
        <v>882</v>
      </c>
      <c r="F2198" s="104" t="s">
        <v>7294</v>
      </c>
      <c r="G2198" s="103" t="s">
        <v>4</v>
      </c>
      <c r="H2198" s="103">
        <v>0</v>
      </c>
      <c r="I2198" s="110">
        <v>590000000</v>
      </c>
      <c r="J2198" s="112" t="s">
        <v>5</v>
      </c>
      <c r="K2198" s="103" t="s">
        <v>866</v>
      </c>
      <c r="L2198" s="103" t="s">
        <v>5</v>
      </c>
      <c r="M2198" s="103" t="s">
        <v>54</v>
      </c>
      <c r="N2198" s="103" t="s">
        <v>1059</v>
      </c>
      <c r="O2198" s="103" t="s">
        <v>532</v>
      </c>
      <c r="P2198" s="112">
        <v>796</v>
      </c>
      <c r="Q2198" s="103" t="s">
        <v>57</v>
      </c>
      <c r="R2198" s="106">
        <v>10</v>
      </c>
      <c r="S2198" s="106">
        <v>1110</v>
      </c>
      <c r="T2198" s="107">
        <f t="shared" si="216"/>
        <v>11100</v>
      </c>
      <c r="U2198" s="107">
        <f t="shared" si="215"/>
        <v>12432.000000000002</v>
      </c>
      <c r="V2198" s="471"/>
      <c r="W2198" s="112">
        <v>2016</v>
      </c>
      <c r="X2198" s="103"/>
      <c r="Y2198" s="27"/>
      <c r="Z2198" s="27"/>
      <c r="AA2198" s="27"/>
      <c r="AB2198" s="27"/>
      <c r="AC2198" s="27"/>
      <c r="AD2198" s="27"/>
      <c r="AE2198" s="27"/>
      <c r="AF2198" s="27"/>
      <c r="AG2198" s="27"/>
      <c r="AH2198" s="27"/>
      <c r="AI2198" s="27"/>
      <c r="AJ2198" s="27"/>
      <c r="AK2198" s="27"/>
      <c r="AL2198" s="27"/>
      <c r="AM2198" s="27"/>
      <c r="AN2198" s="27"/>
      <c r="AO2198" s="27"/>
      <c r="AP2198" s="27"/>
      <c r="AQ2198" s="27"/>
      <c r="AR2198" s="27"/>
    </row>
    <row r="2199" spans="1:44" s="29" customFormat="1" ht="50.1" customHeight="1">
      <c r="A2199" s="57" t="s">
        <v>7293</v>
      </c>
      <c r="B2199" s="103" t="s">
        <v>5974</v>
      </c>
      <c r="C2199" s="104" t="s">
        <v>7290</v>
      </c>
      <c r="D2199" s="104" t="s">
        <v>7289</v>
      </c>
      <c r="E2199" s="104" t="s">
        <v>882</v>
      </c>
      <c r="F2199" s="104" t="s">
        <v>7292</v>
      </c>
      <c r="G2199" s="103" t="s">
        <v>4</v>
      </c>
      <c r="H2199" s="103">
        <v>0</v>
      </c>
      <c r="I2199" s="110">
        <v>590000000</v>
      </c>
      <c r="J2199" s="112" t="s">
        <v>5</v>
      </c>
      <c r="K2199" s="103" t="s">
        <v>866</v>
      </c>
      <c r="L2199" s="103" t="s">
        <v>5</v>
      </c>
      <c r="M2199" s="103" t="s">
        <v>54</v>
      </c>
      <c r="N2199" s="103" t="s">
        <v>1059</v>
      </c>
      <c r="O2199" s="103" t="s">
        <v>532</v>
      </c>
      <c r="P2199" s="112">
        <v>796</v>
      </c>
      <c r="Q2199" s="103" t="s">
        <v>57</v>
      </c>
      <c r="R2199" s="106">
        <v>20</v>
      </c>
      <c r="S2199" s="106">
        <v>980</v>
      </c>
      <c r="T2199" s="107">
        <f t="shared" si="216"/>
        <v>19600</v>
      </c>
      <c r="U2199" s="107">
        <f t="shared" si="215"/>
        <v>21952.000000000004</v>
      </c>
      <c r="V2199" s="471"/>
      <c r="W2199" s="112">
        <v>2016</v>
      </c>
      <c r="X2199" s="103"/>
      <c r="Y2199" s="27"/>
      <c r="Z2199" s="27"/>
      <c r="AA2199" s="27"/>
      <c r="AB2199" s="27"/>
      <c r="AC2199" s="27"/>
      <c r="AD2199" s="27"/>
      <c r="AE2199" s="27"/>
      <c r="AF2199" s="27"/>
      <c r="AG2199" s="27"/>
      <c r="AH2199" s="27"/>
      <c r="AI2199" s="27"/>
      <c r="AJ2199" s="27"/>
      <c r="AK2199" s="27"/>
      <c r="AL2199" s="27"/>
      <c r="AM2199" s="27"/>
      <c r="AN2199" s="27"/>
      <c r="AO2199" s="27"/>
      <c r="AP2199" s="27"/>
      <c r="AQ2199" s="27"/>
      <c r="AR2199" s="27"/>
    </row>
    <row r="2200" spans="1:44" s="29" customFormat="1" ht="50.1" customHeight="1">
      <c r="A2200" s="57" t="s">
        <v>7291</v>
      </c>
      <c r="B2200" s="103" t="s">
        <v>5974</v>
      </c>
      <c r="C2200" s="104" t="s">
        <v>7290</v>
      </c>
      <c r="D2200" s="104" t="s">
        <v>7289</v>
      </c>
      <c r="E2200" s="104" t="s">
        <v>882</v>
      </c>
      <c r="F2200" s="104" t="s">
        <v>7288</v>
      </c>
      <c r="G2200" s="103" t="s">
        <v>4</v>
      </c>
      <c r="H2200" s="103">
        <v>0</v>
      </c>
      <c r="I2200" s="110">
        <v>590000000</v>
      </c>
      <c r="J2200" s="112" t="s">
        <v>5</v>
      </c>
      <c r="K2200" s="103" t="s">
        <v>866</v>
      </c>
      <c r="L2200" s="103" t="s">
        <v>5</v>
      </c>
      <c r="M2200" s="103" t="s">
        <v>54</v>
      </c>
      <c r="N2200" s="103" t="s">
        <v>1059</v>
      </c>
      <c r="O2200" s="103" t="s">
        <v>532</v>
      </c>
      <c r="P2200" s="112">
        <v>796</v>
      </c>
      <c r="Q2200" s="103" t="s">
        <v>57</v>
      </c>
      <c r="R2200" s="106">
        <v>20</v>
      </c>
      <c r="S2200" s="106">
        <v>545</v>
      </c>
      <c r="T2200" s="107">
        <f t="shared" si="216"/>
        <v>10900</v>
      </c>
      <c r="U2200" s="107">
        <f t="shared" si="215"/>
        <v>12208.000000000002</v>
      </c>
      <c r="V2200" s="471"/>
      <c r="W2200" s="112">
        <v>2016</v>
      </c>
      <c r="X2200" s="103"/>
      <c r="Y2200" s="27"/>
      <c r="Z2200" s="27"/>
      <c r="AA2200" s="27"/>
      <c r="AB2200" s="27"/>
      <c r="AC2200" s="27"/>
      <c r="AD2200" s="27"/>
      <c r="AE2200" s="27"/>
      <c r="AF2200" s="27"/>
      <c r="AG2200" s="27"/>
      <c r="AH2200" s="27"/>
      <c r="AI2200" s="27"/>
      <c r="AJ2200" s="27"/>
      <c r="AK2200" s="27"/>
      <c r="AL2200" s="27"/>
      <c r="AM2200" s="27"/>
      <c r="AN2200" s="27"/>
      <c r="AO2200" s="27"/>
      <c r="AP2200" s="27"/>
      <c r="AQ2200" s="27"/>
      <c r="AR2200" s="27"/>
    </row>
    <row r="2201" spans="1:44" s="29" customFormat="1" ht="50.1" customHeight="1">
      <c r="A2201" s="57" t="s">
        <v>7287</v>
      </c>
      <c r="B2201" s="103" t="s">
        <v>5974</v>
      </c>
      <c r="C2201" s="104" t="s">
        <v>1092</v>
      </c>
      <c r="D2201" s="104" t="s">
        <v>1093</v>
      </c>
      <c r="E2201" s="104" t="s">
        <v>1094</v>
      </c>
      <c r="F2201" s="201" t="s">
        <v>7286</v>
      </c>
      <c r="G2201" s="103" t="s">
        <v>4</v>
      </c>
      <c r="H2201" s="103">
        <v>0</v>
      </c>
      <c r="I2201" s="110">
        <v>590000000</v>
      </c>
      <c r="J2201" s="112" t="s">
        <v>5</v>
      </c>
      <c r="K2201" s="103" t="s">
        <v>866</v>
      </c>
      <c r="L2201" s="103" t="s">
        <v>5</v>
      </c>
      <c r="M2201" s="103" t="s">
        <v>54</v>
      </c>
      <c r="N2201" s="103" t="s">
        <v>1059</v>
      </c>
      <c r="O2201" s="103" t="s">
        <v>532</v>
      </c>
      <c r="P2201" s="112">
        <v>796</v>
      </c>
      <c r="Q2201" s="103" t="s">
        <v>57</v>
      </c>
      <c r="R2201" s="106">
        <v>20</v>
      </c>
      <c r="S2201" s="106">
        <v>390</v>
      </c>
      <c r="T2201" s="107">
        <f t="shared" si="216"/>
        <v>7800</v>
      </c>
      <c r="U2201" s="107">
        <f t="shared" si="215"/>
        <v>8736</v>
      </c>
      <c r="V2201" s="471"/>
      <c r="W2201" s="112">
        <v>2016</v>
      </c>
      <c r="X2201" s="103"/>
      <c r="Y2201" s="27"/>
      <c r="Z2201" s="27"/>
      <c r="AA2201" s="27"/>
      <c r="AB2201" s="27"/>
      <c r="AC2201" s="27"/>
      <c r="AD2201" s="27"/>
      <c r="AE2201" s="27"/>
      <c r="AF2201" s="27"/>
      <c r="AG2201" s="27"/>
      <c r="AH2201" s="27"/>
      <c r="AI2201" s="27"/>
      <c r="AJ2201" s="27"/>
      <c r="AK2201" s="27"/>
      <c r="AL2201" s="27"/>
      <c r="AM2201" s="27"/>
      <c r="AN2201" s="27"/>
      <c r="AO2201" s="27"/>
      <c r="AP2201" s="27"/>
      <c r="AQ2201" s="27"/>
      <c r="AR2201" s="27"/>
    </row>
    <row r="2202" spans="1:44" s="29" customFormat="1" ht="50.1" customHeight="1">
      <c r="A2202" s="57" t="s">
        <v>7285</v>
      </c>
      <c r="B2202" s="103" t="s">
        <v>5974</v>
      </c>
      <c r="C2202" s="104" t="s">
        <v>1149</v>
      </c>
      <c r="D2202" s="104" t="s">
        <v>1150</v>
      </c>
      <c r="E2202" s="104" t="s">
        <v>1120</v>
      </c>
      <c r="F2202" s="104" t="s">
        <v>7284</v>
      </c>
      <c r="G2202" s="103" t="s">
        <v>4</v>
      </c>
      <c r="H2202" s="103">
        <v>0</v>
      </c>
      <c r="I2202" s="110">
        <v>590000000</v>
      </c>
      <c r="J2202" s="112" t="s">
        <v>5</v>
      </c>
      <c r="K2202" s="103" t="s">
        <v>866</v>
      </c>
      <c r="L2202" s="103" t="s">
        <v>5</v>
      </c>
      <c r="M2202" s="103" t="s">
        <v>54</v>
      </c>
      <c r="N2202" s="103" t="s">
        <v>1059</v>
      </c>
      <c r="O2202" s="103" t="s">
        <v>532</v>
      </c>
      <c r="P2202" s="112">
        <v>796</v>
      </c>
      <c r="Q2202" s="103" t="s">
        <v>57</v>
      </c>
      <c r="R2202" s="106">
        <v>20</v>
      </c>
      <c r="S2202" s="106">
        <v>880</v>
      </c>
      <c r="T2202" s="107">
        <f t="shared" si="216"/>
        <v>17600</v>
      </c>
      <c r="U2202" s="107">
        <f t="shared" si="215"/>
        <v>19712.000000000004</v>
      </c>
      <c r="V2202" s="471"/>
      <c r="W2202" s="112">
        <v>2016</v>
      </c>
      <c r="X2202" s="103"/>
      <c r="Y2202" s="27"/>
      <c r="Z2202" s="27"/>
      <c r="AA2202" s="27"/>
      <c r="AB2202" s="27"/>
      <c r="AC2202" s="27"/>
      <c r="AD2202" s="27"/>
      <c r="AE2202" s="27"/>
      <c r="AF2202" s="27"/>
      <c r="AG2202" s="27"/>
      <c r="AH2202" s="27"/>
      <c r="AI2202" s="27"/>
      <c r="AJ2202" s="27"/>
      <c r="AK2202" s="27"/>
      <c r="AL2202" s="27"/>
      <c r="AM2202" s="27"/>
      <c r="AN2202" s="27"/>
      <c r="AO2202" s="27"/>
      <c r="AP2202" s="27"/>
      <c r="AQ2202" s="27"/>
      <c r="AR2202" s="27"/>
    </row>
    <row r="2203" spans="1:44" s="29" customFormat="1" ht="50.1" customHeight="1">
      <c r="A2203" s="57" t="s">
        <v>7283</v>
      </c>
      <c r="B2203" s="103" t="s">
        <v>5974</v>
      </c>
      <c r="C2203" s="104" t="s">
        <v>1067</v>
      </c>
      <c r="D2203" s="104" t="s">
        <v>1068</v>
      </c>
      <c r="E2203" s="104" t="s">
        <v>1065</v>
      </c>
      <c r="F2203" s="104" t="s">
        <v>7282</v>
      </c>
      <c r="G2203" s="103" t="s">
        <v>4</v>
      </c>
      <c r="H2203" s="103">
        <v>0</v>
      </c>
      <c r="I2203" s="110">
        <v>590000000</v>
      </c>
      <c r="J2203" s="112" t="s">
        <v>5</v>
      </c>
      <c r="K2203" s="103" t="s">
        <v>866</v>
      </c>
      <c r="L2203" s="103" t="s">
        <v>5</v>
      </c>
      <c r="M2203" s="103" t="s">
        <v>54</v>
      </c>
      <c r="N2203" s="103" t="s">
        <v>1059</v>
      </c>
      <c r="O2203" s="103" t="s">
        <v>532</v>
      </c>
      <c r="P2203" s="112">
        <v>796</v>
      </c>
      <c r="Q2203" s="103" t="s">
        <v>57</v>
      </c>
      <c r="R2203" s="106">
        <v>40</v>
      </c>
      <c r="S2203" s="254">
        <v>315</v>
      </c>
      <c r="T2203" s="474">
        <f t="shared" si="216"/>
        <v>12600</v>
      </c>
      <c r="U2203" s="474">
        <f t="shared" si="215"/>
        <v>14112.000000000002</v>
      </c>
      <c r="V2203" s="471"/>
      <c r="W2203" s="112">
        <v>2016</v>
      </c>
      <c r="X2203" s="103"/>
      <c r="Y2203" s="27"/>
      <c r="Z2203" s="27"/>
      <c r="AA2203" s="27"/>
      <c r="AB2203" s="27"/>
      <c r="AC2203" s="27"/>
      <c r="AD2203" s="27"/>
      <c r="AE2203" s="27"/>
      <c r="AF2203" s="27"/>
      <c r="AG2203" s="27"/>
      <c r="AH2203" s="27"/>
      <c r="AI2203" s="27"/>
      <c r="AJ2203" s="27"/>
      <c r="AK2203" s="27"/>
      <c r="AL2203" s="27"/>
      <c r="AM2203" s="27"/>
      <c r="AN2203" s="27"/>
      <c r="AO2203" s="27"/>
      <c r="AP2203" s="27"/>
      <c r="AQ2203" s="27"/>
      <c r="AR2203" s="27"/>
    </row>
    <row r="2204" spans="1:44" s="29" customFormat="1" ht="50.1" customHeight="1">
      <c r="A2204" s="57" t="s">
        <v>7281</v>
      </c>
      <c r="B2204" s="103" t="s">
        <v>5974</v>
      </c>
      <c r="C2204" s="104" t="s">
        <v>1067</v>
      </c>
      <c r="D2204" s="104" t="s">
        <v>1068</v>
      </c>
      <c r="E2204" s="104" t="s">
        <v>1065</v>
      </c>
      <c r="F2204" s="104" t="s">
        <v>7280</v>
      </c>
      <c r="G2204" s="103" t="s">
        <v>4</v>
      </c>
      <c r="H2204" s="103">
        <v>0</v>
      </c>
      <c r="I2204" s="110">
        <v>590000000</v>
      </c>
      <c r="J2204" s="112" t="s">
        <v>5</v>
      </c>
      <c r="K2204" s="103" t="s">
        <v>866</v>
      </c>
      <c r="L2204" s="103" t="s">
        <v>5</v>
      </c>
      <c r="M2204" s="103" t="s">
        <v>54</v>
      </c>
      <c r="N2204" s="103" t="s">
        <v>1059</v>
      </c>
      <c r="O2204" s="103" t="s">
        <v>532</v>
      </c>
      <c r="P2204" s="112">
        <v>796</v>
      </c>
      <c r="Q2204" s="103" t="s">
        <v>57</v>
      </c>
      <c r="R2204" s="106">
        <v>40</v>
      </c>
      <c r="S2204" s="254">
        <v>350</v>
      </c>
      <c r="T2204" s="474">
        <f t="shared" si="216"/>
        <v>14000</v>
      </c>
      <c r="U2204" s="474">
        <f t="shared" si="215"/>
        <v>15680.000000000002</v>
      </c>
      <c r="V2204" s="471"/>
      <c r="W2204" s="112">
        <v>2016</v>
      </c>
      <c r="X2204" s="103"/>
      <c r="Y2204" s="27"/>
      <c r="Z2204" s="27"/>
      <c r="AA2204" s="27"/>
      <c r="AB2204" s="27"/>
      <c r="AC2204" s="27"/>
      <c r="AD2204" s="27"/>
      <c r="AE2204" s="27"/>
      <c r="AF2204" s="27"/>
      <c r="AG2204" s="27"/>
      <c r="AH2204" s="27"/>
      <c r="AI2204" s="27"/>
      <c r="AJ2204" s="27"/>
      <c r="AK2204" s="27"/>
      <c r="AL2204" s="27"/>
      <c r="AM2204" s="27"/>
      <c r="AN2204" s="27"/>
      <c r="AO2204" s="27"/>
      <c r="AP2204" s="27"/>
      <c r="AQ2204" s="27"/>
      <c r="AR2204" s="27"/>
    </row>
    <row r="2205" spans="1:44" s="29" customFormat="1" ht="50.1" customHeight="1">
      <c r="A2205" s="57" t="s">
        <v>7279</v>
      </c>
      <c r="B2205" s="103" t="s">
        <v>5974</v>
      </c>
      <c r="C2205" s="104" t="s">
        <v>1049</v>
      </c>
      <c r="D2205" s="104" t="s">
        <v>1050</v>
      </c>
      <c r="E2205" s="104" t="s">
        <v>1051</v>
      </c>
      <c r="F2205" s="104" t="s">
        <v>7278</v>
      </c>
      <c r="G2205" s="103" t="s">
        <v>4</v>
      </c>
      <c r="H2205" s="103">
        <v>0</v>
      </c>
      <c r="I2205" s="110">
        <v>590000000</v>
      </c>
      <c r="J2205" s="112" t="s">
        <v>5</v>
      </c>
      <c r="K2205" s="103" t="s">
        <v>866</v>
      </c>
      <c r="L2205" s="103" t="s">
        <v>5</v>
      </c>
      <c r="M2205" s="103" t="s">
        <v>54</v>
      </c>
      <c r="N2205" s="103" t="s">
        <v>1059</v>
      </c>
      <c r="O2205" s="103" t="s">
        <v>532</v>
      </c>
      <c r="P2205" s="112">
        <v>796</v>
      </c>
      <c r="Q2205" s="103" t="s">
        <v>57</v>
      </c>
      <c r="R2205" s="106">
        <v>100</v>
      </c>
      <c r="S2205" s="106">
        <v>237</v>
      </c>
      <c r="T2205" s="107">
        <f t="shared" si="216"/>
        <v>23700</v>
      </c>
      <c r="U2205" s="107">
        <f t="shared" si="215"/>
        <v>26544.000000000004</v>
      </c>
      <c r="V2205" s="471"/>
      <c r="W2205" s="112">
        <v>2016</v>
      </c>
      <c r="X2205" s="103"/>
      <c r="Y2205" s="27"/>
      <c r="Z2205" s="27"/>
      <c r="AA2205" s="27"/>
      <c r="AB2205" s="27"/>
      <c r="AC2205" s="27"/>
      <c r="AD2205" s="27"/>
      <c r="AE2205" s="27"/>
      <c r="AF2205" s="27"/>
      <c r="AG2205" s="27"/>
      <c r="AH2205" s="27"/>
      <c r="AI2205" s="27"/>
      <c r="AJ2205" s="27"/>
      <c r="AK2205" s="27"/>
      <c r="AL2205" s="27"/>
      <c r="AM2205" s="27"/>
      <c r="AN2205" s="27"/>
      <c r="AO2205" s="27"/>
      <c r="AP2205" s="27"/>
      <c r="AQ2205" s="27"/>
      <c r="AR2205" s="27"/>
    </row>
    <row r="2206" spans="1:44" s="29" customFormat="1" ht="50.1" customHeight="1">
      <c r="A2206" s="57" t="s">
        <v>7277</v>
      </c>
      <c r="B2206" s="103" t="s">
        <v>5974</v>
      </c>
      <c r="C2206" s="104" t="s">
        <v>7276</v>
      </c>
      <c r="D2206" s="104" t="s">
        <v>7275</v>
      </c>
      <c r="E2206" s="104" t="s">
        <v>7274</v>
      </c>
      <c r="F2206" s="104" t="s">
        <v>7273</v>
      </c>
      <c r="G2206" s="103" t="s">
        <v>4</v>
      </c>
      <c r="H2206" s="103">
        <v>0</v>
      </c>
      <c r="I2206" s="110">
        <v>590000000</v>
      </c>
      <c r="J2206" s="112" t="s">
        <v>5</v>
      </c>
      <c r="K2206" s="103" t="s">
        <v>866</v>
      </c>
      <c r="L2206" s="103" t="s">
        <v>5</v>
      </c>
      <c r="M2206" s="103" t="s">
        <v>54</v>
      </c>
      <c r="N2206" s="103" t="s">
        <v>1059</v>
      </c>
      <c r="O2206" s="103" t="s">
        <v>532</v>
      </c>
      <c r="P2206" s="112">
        <v>796</v>
      </c>
      <c r="Q2206" s="103" t="s">
        <v>57</v>
      </c>
      <c r="R2206" s="106">
        <v>30</v>
      </c>
      <c r="S2206" s="106">
        <v>12750</v>
      </c>
      <c r="T2206" s="107">
        <f t="shared" si="216"/>
        <v>382500</v>
      </c>
      <c r="U2206" s="107">
        <f t="shared" si="215"/>
        <v>428400.00000000006</v>
      </c>
      <c r="V2206" s="108"/>
      <c r="W2206" s="112">
        <v>2016</v>
      </c>
      <c r="X2206" s="103"/>
      <c r="Y2206" s="27"/>
      <c r="Z2206" s="27"/>
      <c r="AA2206" s="27"/>
      <c r="AB2206" s="27"/>
      <c r="AC2206" s="27"/>
      <c r="AD2206" s="27"/>
      <c r="AE2206" s="27"/>
      <c r="AF2206" s="27"/>
      <c r="AG2206" s="27"/>
      <c r="AH2206" s="27"/>
      <c r="AI2206" s="27"/>
      <c r="AJ2206" s="27"/>
      <c r="AK2206" s="27"/>
      <c r="AL2206" s="27"/>
      <c r="AM2206" s="27"/>
      <c r="AN2206" s="27"/>
      <c r="AO2206" s="27"/>
      <c r="AP2206" s="27"/>
      <c r="AQ2206" s="27"/>
      <c r="AR2206" s="27"/>
    </row>
    <row r="2207" spans="1:44" s="29" customFormat="1" ht="50.1" customHeight="1">
      <c r="A2207" s="57" t="s">
        <v>7272</v>
      </c>
      <c r="B2207" s="103" t="s">
        <v>5974</v>
      </c>
      <c r="C2207" s="217" t="s">
        <v>1145</v>
      </c>
      <c r="D2207" s="217" t="s">
        <v>1146</v>
      </c>
      <c r="E2207" s="217" t="s">
        <v>1147</v>
      </c>
      <c r="F2207" s="475" t="s">
        <v>7271</v>
      </c>
      <c r="G2207" s="106" t="s">
        <v>4</v>
      </c>
      <c r="H2207" s="106">
        <v>0</v>
      </c>
      <c r="I2207" s="110">
        <v>590000000</v>
      </c>
      <c r="J2207" s="106" t="s">
        <v>5</v>
      </c>
      <c r="K2207" s="106" t="s">
        <v>866</v>
      </c>
      <c r="L2207" s="106" t="s">
        <v>5</v>
      </c>
      <c r="M2207" s="106" t="s">
        <v>54</v>
      </c>
      <c r="N2207" s="106" t="s">
        <v>1059</v>
      </c>
      <c r="O2207" s="106" t="s">
        <v>532</v>
      </c>
      <c r="P2207" s="112">
        <v>796</v>
      </c>
      <c r="Q2207" s="106" t="s">
        <v>57</v>
      </c>
      <c r="R2207" s="472">
        <v>30</v>
      </c>
      <c r="S2207" s="476">
        <v>20200</v>
      </c>
      <c r="T2207" s="107">
        <f t="shared" si="216"/>
        <v>606000</v>
      </c>
      <c r="U2207" s="107">
        <f t="shared" si="215"/>
        <v>678720.00000000012</v>
      </c>
      <c r="V2207" s="471"/>
      <c r="W2207" s="112">
        <v>2016</v>
      </c>
      <c r="X2207" s="103"/>
      <c r="Y2207" s="27"/>
      <c r="Z2207" s="27"/>
      <c r="AA2207" s="27"/>
      <c r="AB2207" s="27"/>
      <c r="AC2207" s="27"/>
      <c r="AD2207" s="27"/>
      <c r="AE2207" s="27"/>
      <c r="AF2207" s="27"/>
      <c r="AG2207" s="27"/>
      <c r="AH2207" s="27"/>
      <c r="AI2207" s="27"/>
      <c r="AJ2207" s="27"/>
      <c r="AK2207" s="27"/>
      <c r="AL2207" s="27"/>
      <c r="AM2207" s="27"/>
      <c r="AN2207" s="27"/>
      <c r="AO2207" s="27"/>
      <c r="AP2207" s="27"/>
      <c r="AQ2207" s="27"/>
      <c r="AR2207" s="27"/>
    </row>
    <row r="2208" spans="1:44" s="29" customFormat="1" ht="50.1" customHeight="1">
      <c r="A2208" s="57" t="s">
        <v>7270</v>
      </c>
      <c r="B2208" s="103" t="s">
        <v>5974</v>
      </c>
      <c r="C2208" s="104" t="s">
        <v>1067</v>
      </c>
      <c r="D2208" s="104" t="s">
        <v>1068</v>
      </c>
      <c r="E2208" s="104" t="s">
        <v>1065</v>
      </c>
      <c r="F2208" s="104" t="s">
        <v>7269</v>
      </c>
      <c r="G2208" s="106" t="s">
        <v>4</v>
      </c>
      <c r="H2208" s="106">
        <v>0</v>
      </c>
      <c r="I2208" s="110">
        <v>590000000</v>
      </c>
      <c r="J2208" s="106" t="s">
        <v>5</v>
      </c>
      <c r="K2208" s="106" t="s">
        <v>866</v>
      </c>
      <c r="L2208" s="106" t="s">
        <v>5</v>
      </c>
      <c r="M2208" s="106" t="s">
        <v>54</v>
      </c>
      <c r="N2208" s="106" t="s">
        <v>1059</v>
      </c>
      <c r="O2208" s="106" t="s">
        <v>532</v>
      </c>
      <c r="P2208" s="112">
        <v>796</v>
      </c>
      <c r="Q2208" s="106" t="s">
        <v>57</v>
      </c>
      <c r="R2208" s="254">
        <v>30</v>
      </c>
      <c r="S2208" s="254">
        <v>1600</v>
      </c>
      <c r="T2208" s="107">
        <f t="shared" si="216"/>
        <v>48000</v>
      </c>
      <c r="U2208" s="107">
        <f t="shared" si="215"/>
        <v>53760.000000000007</v>
      </c>
      <c r="V2208" s="471"/>
      <c r="W2208" s="112">
        <v>2016</v>
      </c>
      <c r="X2208" s="103"/>
      <c r="Y2208" s="27"/>
      <c r="Z2208" s="27"/>
      <c r="AA2208" s="27"/>
      <c r="AB2208" s="27"/>
      <c r="AC2208" s="27"/>
      <c r="AD2208" s="27"/>
      <c r="AE2208" s="27"/>
      <c r="AF2208" s="27"/>
      <c r="AG2208" s="27"/>
      <c r="AH2208" s="27"/>
      <c r="AI2208" s="27"/>
      <c r="AJ2208" s="27"/>
      <c r="AK2208" s="27"/>
      <c r="AL2208" s="27"/>
      <c r="AM2208" s="27"/>
      <c r="AN2208" s="27"/>
      <c r="AO2208" s="27"/>
      <c r="AP2208" s="27"/>
      <c r="AQ2208" s="27"/>
      <c r="AR2208" s="27"/>
    </row>
    <row r="2209" spans="1:44" s="29" customFormat="1" ht="50.1" customHeight="1">
      <c r="A2209" s="57" t="s">
        <v>7268</v>
      </c>
      <c r="B2209" s="103" t="s">
        <v>5974</v>
      </c>
      <c r="C2209" s="104" t="s">
        <v>1067</v>
      </c>
      <c r="D2209" s="104" t="s">
        <v>1068</v>
      </c>
      <c r="E2209" s="104" t="s">
        <v>1065</v>
      </c>
      <c r="F2209" s="104" t="s">
        <v>7267</v>
      </c>
      <c r="G2209" s="106" t="s">
        <v>4</v>
      </c>
      <c r="H2209" s="106">
        <v>0</v>
      </c>
      <c r="I2209" s="110">
        <v>590000000</v>
      </c>
      <c r="J2209" s="106" t="s">
        <v>5</v>
      </c>
      <c r="K2209" s="106" t="s">
        <v>866</v>
      </c>
      <c r="L2209" s="106" t="s">
        <v>5</v>
      </c>
      <c r="M2209" s="106" t="s">
        <v>54</v>
      </c>
      <c r="N2209" s="106" t="s">
        <v>1059</v>
      </c>
      <c r="O2209" s="106" t="s">
        <v>532</v>
      </c>
      <c r="P2209" s="112">
        <v>796</v>
      </c>
      <c r="Q2209" s="106" t="s">
        <v>57</v>
      </c>
      <c r="R2209" s="254">
        <v>30</v>
      </c>
      <c r="S2209" s="254">
        <v>1100</v>
      </c>
      <c r="T2209" s="107">
        <f t="shared" si="216"/>
        <v>33000</v>
      </c>
      <c r="U2209" s="107">
        <f t="shared" si="215"/>
        <v>36960</v>
      </c>
      <c r="V2209" s="471"/>
      <c r="W2209" s="112">
        <v>2016</v>
      </c>
      <c r="X2209" s="103"/>
      <c r="Y2209" s="27"/>
      <c r="Z2209" s="27"/>
      <c r="AA2209" s="27"/>
      <c r="AB2209" s="27"/>
      <c r="AC2209" s="27"/>
      <c r="AD2209" s="27"/>
      <c r="AE2209" s="27"/>
      <c r="AF2209" s="27"/>
      <c r="AG2209" s="27"/>
      <c r="AH2209" s="27"/>
      <c r="AI2209" s="27"/>
      <c r="AJ2209" s="27"/>
      <c r="AK2209" s="27"/>
      <c r="AL2209" s="27"/>
      <c r="AM2209" s="27"/>
      <c r="AN2209" s="27"/>
      <c r="AO2209" s="27"/>
      <c r="AP2209" s="27"/>
      <c r="AQ2209" s="27"/>
      <c r="AR2209" s="27"/>
    </row>
    <row r="2210" spans="1:44" s="29" customFormat="1" ht="50.1" customHeight="1">
      <c r="A2210" s="57" t="s">
        <v>7266</v>
      </c>
      <c r="B2210" s="103" t="s">
        <v>5974</v>
      </c>
      <c r="C2210" s="104" t="s">
        <v>1092</v>
      </c>
      <c r="D2210" s="104" t="s">
        <v>1093</v>
      </c>
      <c r="E2210" s="104" t="s">
        <v>1094</v>
      </c>
      <c r="F2210" s="104" t="s">
        <v>7265</v>
      </c>
      <c r="G2210" s="106" t="s">
        <v>4</v>
      </c>
      <c r="H2210" s="106">
        <v>0</v>
      </c>
      <c r="I2210" s="110">
        <v>590000000</v>
      </c>
      <c r="J2210" s="106" t="s">
        <v>5</v>
      </c>
      <c r="K2210" s="106" t="s">
        <v>866</v>
      </c>
      <c r="L2210" s="106" t="s">
        <v>5</v>
      </c>
      <c r="M2210" s="106" t="s">
        <v>54</v>
      </c>
      <c r="N2210" s="106" t="s">
        <v>1059</v>
      </c>
      <c r="O2210" s="106" t="s">
        <v>532</v>
      </c>
      <c r="P2210" s="112">
        <v>796</v>
      </c>
      <c r="Q2210" s="106" t="s">
        <v>57</v>
      </c>
      <c r="R2210" s="254">
        <v>60</v>
      </c>
      <c r="S2210" s="254">
        <v>3900</v>
      </c>
      <c r="T2210" s="107">
        <f t="shared" si="216"/>
        <v>234000</v>
      </c>
      <c r="U2210" s="107">
        <f t="shared" si="215"/>
        <v>262080.00000000003</v>
      </c>
      <c r="V2210" s="471"/>
      <c r="W2210" s="112">
        <v>2016</v>
      </c>
      <c r="X2210" s="103"/>
      <c r="Y2210" s="27"/>
      <c r="Z2210" s="27"/>
      <c r="AA2210" s="27"/>
      <c r="AB2210" s="27"/>
      <c r="AC2210" s="27"/>
      <c r="AD2210" s="27"/>
      <c r="AE2210" s="27"/>
      <c r="AF2210" s="27"/>
      <c r="AG2210" s="27"/>
      <c r="AH2210" s="27"/>
      <c r="AI2210" s="27"/>
      <c r="AJ2210" s="27"/>
      <c r="AK2210" s="27"/>
      <c r="AL2210" s="27"/>
      <c r="AM2210" s="27"/>
      <c r="AN2210" s="27"/>
      <c r="AO2210" s="27"/>
      <c r="AP2210" s="27"/>
      <c r="AQ2210" s="27"/>
      <c r="AR2210" s="27"/>
    </row>
    <row r="2211" spans="1:44" s="29" customFormat="1" ht="50.1" customHeight="1">
      <c r="A2211" s="57" t="s">
        <v>7264</v>
      </c>
      <c r="B2211" s="103" t="s">
        <v>5974</v>
      </c>
      <c r="C2211" s="104" t="s">
        <v>1092</v>
      </c>
      <c r="D2211" s="104" t="s">
        <v>1093</v>
      </c>
      <c r="E2211" s="104" t="s">
        <v>1094</v>
      </c>
      <c r="F2211" s="104" t="s">
        <v>7263</v>
      </c>
      <c r="G2211" s="106" t="s">
        <v>4</v>
      </c>
      <c r="H2211" s="106">
        <v>0</v>
      </c>
      <c r="I2211" s="110">
        <v>590000000</v>
      </c>
      <c r="J2211" s="106" t="s">
        <v>5</v>
      </c>
      <c r="K2211" s="106" t="s">
        <v>866</v>
      </c>
      <c r="L2211" s="106" t="s">
        <v>5</v>
      </c>
      <c r="M2211" s="106" t="s">
        <v>54</v>
      </c>
      <c r="N2211" s="106" t="s">
        <v>1059</v>
      </c>
      <c r="O2211" s="106" t="s">
        <v>532</v>
      </c>
      <c r="P2211" s="112">
        <v>796</v>
      </c>
      <c r="Q2211" s="106" t="s">
        <v>57</v>
      </c>
      <c r="R2211" s="254">
        <v>30</v>
      </c>
      <c r="S2211" s="254">
        <v>10300</v>
      </c>
      <c r="T2211" s="107">
        <f t="shared" si="216"/>
        <v>309000</v>
      </c>
      <c r="U2211" s="107">
        <f t="shared" si="215"/>
        <v>346080.00000000006</v>
      </c>
      <c r="V2211" s="471"/>
      <c r="W2211" s="112">
        <v>2016</v>
      </c>
      <c r="X2211" s="103"/>
      <c r="Y2211" s="27"/>
      <c r="Z2211" s="27"/>
      <c r="AA2211" s="27"/>
      <c r="AB2211" s="27"/>
      <c r="AC2211" s="27"/>
      <c r="AD2211" s="27"/>
      <c r="AE2211" s="27"/>
      <c r="AF2211" s="27"/>
      <c r="AG2211" s="27"/>
      <c r="AH2211" s="27"/>
      <c r="AI2211" s="27"/>
      <c r="AJ2211" s="27"/>
      <c r="AK2211" s="27"/>
      <c r="AL2211" s="27"/>
      <c r="AM2211" s="27"/>
      <c r="AN2211" s="27"/>
      <c r="AO2211" s="27"/>
      <c r="AP2211" s="27"/>
      <c r="AQ2211" s="27"/>
      <c r="AR2211" s="27"/>
    </row>
    <row r="2212" spans="1:44" s="29" customFormat="1" ht="50.1" customHeight="1">
      <c r="A2212" s="57" t="s">
        <v>7262</v>
      </c>
      <c r="B2212" s="103" t="s">
        <v>5974</v>
      </c>
      <c r="C2212" s="104" t="s">
        <v>1070</v>
      </c>
      <c r="D2212" s="104" t="s">
        <v>1071</v>
      </c>
      <c r="E2212" s="104" t="s">
        <v>882</v>
      </c>
      <c r="F2212" s="104" t="s">
        <v>7261</v>
      </c>
      <c r="G2212" s="106" t="s">
        <v>4</v>
      </c>
      <c r="H2212" s="106">
        <v>0</v>
      </c>
      <c r="I2212" s="110">
        <v>590000000</v>
      </c>
      <c r="J2212" s="106" t="s">
        <v>5</v>
      </c>
      <c r="K2212" s="106" t="s">
        <v>866</v>
      </c>
      <c r="L2212" s="106" t="s">
        <v>5</v>
      </c>
      <c r="M2212" s="106" t="s">
        <v>54</v>
      </c>
      <c r="N2212" s="106" t="s">
        <v>1059</v>
      </c>
      <c r="O2212" s="106" t="s">
        <v>532</v>
      </c>
      <c r="P2212" s="112">
        <v>796</v>
      </c>
      <c r="Q2212" s="106" t="s">
        <v>57</v>
      </c>
      <c r="R2212" s="254">
        <v>30</v>
      </c>
      <c r="S2212" s="254">
        <v>3205</v>
      </c>
      <c r="T2212" s="107">
        <f t="shared" si="216"/>
        <v>96150</v>
      </c>
      <c r="U2212" s="107">
        <f t="shared" si="215"/>
        <v>107688.00000000001</v>
      </c>
      <c r="V2212" s="471"/>
      <c r="W2212" s="112">
        <v>2016</v>
      </c>
      <c r="X2212" s="103"/>
      <c r="Y2212" s="27"/>
      <c r="Z2212" s="27"/>
      <c r="AA2212" s="27"/>
      <c r="AB2212" s="27"/>
      <c r="AC2212" s="27"/>
      <c r="AD2212" s="27"/>
      <c r="AE2212" s="27"/>
      <c r="AF2212" s="27"/>
      <c r="AG2212" s="27"/>
      <c r="AH2212" s="27"/>
      <c r="AI2212" s="27"/>
      <c r="AJ2212" s="27"/>
      <c r="AK2212" s="27"/>
      <c r="AL2212" s="27"/>
      <c r="AM2212" s="27"/>
      <c r="AN2212" s="27"/>
      <c r="AO2212" s="27"/>
      <c r="AP2212" s="27"/>
      <c r="AQ2212" s="27"/>
      <c r="AR2212" s="27"/>
    </row>
    <row r="2213" spans="1:44" s="29" customFormat="1" ht="50.1" customHeight="1">
      <c r="A2213" s="57" t="s">
        <v>7260</v>
      </c>
      <c r="B2213" s="103" t="s">
        <v>5974</v>
      </c>
      <c r="C2213" s="104" t="s">
        <v>7246</v>
      </c>
      <c r="D2213" s="104" t="s">
        <v>890</v>
      </c>
      <c r="E2213" s="104" t="s">
        <v>7245</v>
      </c>
      <c r="F2213" s="104" t="s">
        <v>7259</v>
      </c>
      <c r="G2213" s="103" t="s">
        <v>62</v>
      </c>
      <c r="H2213" s="144">
        <v>81.599999999999994</v>
      </c>
      <c r="I2213" s="110">
        <v>590000000</v>
      </c>
      <c r="J2213" s="112" t="s">
        <v>5</v>
      </c>
      <c r="K2213" s="103" t="s">
        <v>866</v>
      </c>
      <c r="L2213" s="112" t="s">
        <v>67</v>
      </c>
      <c r="M2213" s="103" t="s">
        <v>54</v>
      </c>
      <c r="N2213" s="103" t="s">
        <v>1934</v>
      </c>
      <c r="O2213" s="103" t="s">
        <v>532</v>
      </c>
      <c r="P2213" s="112">
        <v>796</v>
      </c>
      <c r="Q2213" s="103" t="s">
        <v>57</v>
      </c>
      <c r="R2213" s="106">
        <v>8</v>
      </c>
      <c r="S2213" s="106">
        <v>1300</v>
      </c>
      <c r="T2213" s="107">
        <f t="shared" si="216"/>
        <v>10400</v>
      </c>
      <c r="U2213" s="107">
        <f t="shared" si="215"/>
        <v>11648.000000000002</v>
      </c>
      <c r="V2213" s="153" t="s">
        <v>777</v>
      </c>
      <c r="W2213" s="112">
        <v>2016</v>
      </c>
      <c r="X2213" s="293"/>
      <c r="Y2213" s="27"/>
      <c r="Z2213" s="27"/>
      <c r="AA2213" s="27"/>
      <c r="AB2213" s="27"/>
      <c r="AC2213" s="27"/>
      <c r="AD2213" s="27"/>
      <c r="AE2213" s="27"/>
      <c r="AF2213" s="27"/>
      <c r="AG2213" s="27"/>
      <c r="AH2213" s="27"/>
      <c r="AI2213" s="27"/>
      <c r="AJ2213" s="27"/>
      <c r="AK2213" s="27"/>
      <c r="AL2213" s="27"/>
      <c r="AM2213" s="27"/>
      <c r="AN2213" s="27"/>
      <c r="AO2213" s="27"/>
      <c r="AP2213" s="27"/>
      <c r="AQ2213" s="27"/>
      <c r="AR2213" s="27"/>
    </row>
    <row r="2214" spans="1:44" s="29" customFormat="1" ht="50.1" customHeight="1">
      <c r="A2214" s="57" t="s">
        <v>7258</v>
      </c>
      <c r="B2214" s="103" t="s">
        <v>5974</v>
      </c>
      <c r="C2214" s="104" t="s">
        <v>7257</v>
      </c>
      <c r="D2214" s="104" t="s">
        <v>7256</v>
      </c>
      <c r="E2214" s="104" t="s">
        <v>7255</v>
      </c>
      <c r="F2214" s="292" t="s">
        <v>7254</v>
      </c>
      <c r="G2214" s="103" t="s">
        <v>4</v>
      </c>
      <c r="H2214" s="103">
        <v>0</v>
      </c>
      <c r="I2214" s="110">
        <v>590000000</v>
      </c>
      <c r="J2214" s="112" t="s">
        <v>5</v>
      </c>
      <c r="K2214" s="103" t="s">
        <v>866</v>
      </c>
      <c r="L2214" s="112" t="s">
        <v>67</v>
      </c>
      <c r="M2214" s="103" t="s">
        <v>54</v>
      </c>
      <c r="N2214" s="103" t="s">
        <v>879</v>
      </c>
      <c r="O2214" s="103" t="s">
        <v>532</v>
      </c>
      <c r="P2214" s="112">
        <v>796</v>
      </c>
      <c r="Q2214" s="103" t="s">
        <v>57</v>
      </c>
      <c r="R2214" s="469">
        <v>8</v>
      </c>
      <c r="S2214" s="477">
        <v>800</v>
      </c>
      <c r="T2214" s="107">
        <f t="shared" si="216"/>
        <v>6400</v>
      </c>
      <c r="U2214" s="107">
        <f t="shared" si="215"/>
        <v>7168.0000000000009</v>
      </c>
      <c r="V2214" s="470"/>
      <c r="W2214" s="112">
        <v>2016</v>
      </c>
      <c r="X2214" s="452"/>
      <c r="Y2214" s="27"/>
      <c r="Z2214" s="27"/>
      <c r="AA2214" s="27"/>
      <c r="AB2214" s="27"/>
      <c r="AC2214" s="27"/>
      <c r="AD2214" s="27"/>
      <c r="AE2214" s="27"/>
      <c r="AF2214" s="27"/>
      <c r="AG2214" s="27"/>
      <c r="AH2214" s="27"/>
      <c r="AI2214" s="27"/>
      <c r="AJ2214" s="27"/>
      <c r="AK2214" s="27"/>
      <c r="AL2214" s="27"/>
      <c r="AM2214" s="27"/>
      <c r="AN2214" s="27"/>
      <c r="AO2214" s="27"/>
      <c r="AP2214" s="27"/>
      <c r="AQ2214" s="27"/>
      <c r="AR2214" s="27"/>
    </row>
    <row r="2215" spans="1:44" s="29" customFormat="1" ht="50.1" customHeight="1">
      <c r="A2215" s="57" t="s">
        <v>7355</v>
      </c>
      <c r="B2215" s="103" t="s">
        <v>5974</v>
      </c>
      <c r="C2215" s="104" t="s">
        <v>7354</v>
      </c>
      <c r="D2215" s="104" t="s">
        <v>7353</v>
      </c>
      <c r="E2215" s="104" t="s">
        <v>7352</v>
      </c>
      <c r="F2215" s="104" t="s">
        <v>7351</v>
      </c>
      <c r="G2215" s="103" t="s">
        <v>4</v>
      </c>
      <c r="H2215" s="103">
        <v>0</v>
      </c>
      <c r="I2215" s="110">
        <v>590000000</v>
      </c>
      <c r="J2215" s="112" t="s">
        <v>5</v>
      </c>
      <c r="K2215" s="103" t="s">
        <v>866</v>
      </c>
      <c r="L2215" s="103" t="s">
        <v>5</v>
      </c>
      <c r="M2215" s="103" t="s">
        <v>54</v>
      </c>
      <c r="N2215" s="103" t="s">
        <v>7344</v>
      </c>
      <c r="O2215" s="103" t="s">
        <v>532</v>
      </c>
      <c r="P2215" s="112">
        <v>796</v>
      </c>
      <c r="Q2215" s="103" t="s">
        <v>57</v>
      </c>
      <c r="R2215" s="106">
        <v>12</v>
      </c>
      <c r="S2215" s="106">
        <v>1300</v>
      </c>
      <c r="T2215" s="107">
        <f>S2215*R2215</f>
        <v>15600</v>
      </c>
      <c r="U2215" s="107">
        <f t="shared" si="215"/>
        <v>17472</v>
      </c>
      <c r="V2215" s="108"/>
      <c r="W2215" s="112">
        <v>2016</v>
      </c>
      <c r="X2215" s="293"/>
      <c r="Y2215" s="27"/>
      <c r="Z2215" s="27"/>
      <c r="AA2215" s="27"/>
      <c r="AB2215" s="27"/>
      <c r="AC2215" s="27"/>
      <c r="AD2215" s="27"/>
      <c r="AE2215" s="27"/>
      <c r="AF2215" s="27"/>
      <c r="AG2215" s="27"/>
      <c r="AH2215" s="27"/>
      <c r="AI2215" s="27"/>
      <c r="AJ2215" s="27"/>
      <c r="AK2215" s="27"/>
      <c r="AL2215" s="27"/>
      <c r="AM2215" s="27"/>
      <c r="AN2215" s="27"/>
      <c r="AO2215" s="27"/>
      <c r="AP2215" s="27"/>
      <c r="AQ2215" s="27"/>
      <c r="AR2215" s="27"/>
    </row>
    <row r="2216" spans="1:44" s="29" customFormat="1" ht="50.1" customHeight="1">
      <c r="A2216" s="57" t="s">
        <v>7350</v>
      </c>
      <c r="B2216" s="103" t="s">
        <v>5974</v>
      </c>
      <c r="C2216" s="104" t="s">
        <v>1049</v>
      </c>
      <c r="D2216" s="104" t="s">
        <v>1050</v>
      </c>
      <c r="E2216" s="104" t="s">
        <v>1051</v>
      </c>
      <c r="F2216" s="104" t="s">
        <v>7349</v>
      </c>
      <c r="G2216" s="103" t="s">
        <v>4</v>
      </c>
      <c r="H2216" s="103">
        <v>0</v>
      </c>
      <c r="I2216" s="110">
        <v>590000000</v>
      </c>
      <c r="J2216" s="112" t="s">
        <v>5</v>
      </c>
      <c r="K2216" s="103" t="s">
        <v>866</v>
      </c>
      <c r="L2216" s="103" t="s">
        <v>5</v>
      </c>
      <c r="M2216" s="103" t="s">
        <v>54</v>
      </c>
      <c r="N2216" s="103" t="s">
        <v>7344</v>
      </c>
      <c r="O2216" s="103" t="s">
        <v>532</v>
      </c>
      <c r="P2216" s="112">
        <v>796</v>
      </c>
      <c r="Q2216" s="103" t="s">
        <v>57</v>
      </c>
      <c r="R2216" s="106">
        <v>400</v>
      </c>
      <c r="S2216" s="106">
        <v>400</v>
      </c>
      <c r="T2216" s="107">
        <f t="shared" ref="T2216:T2221" si="217">R2216*S2216</f>
        <v>160000</v>
      </c>
      <c r="U2216" s="107">
        <f t="shared" si="215"/>
        <v>179200.00000000003</v>
      </c>
      <c r="V2216" s="108"/>
      <c r="W2216" s="112">
        <v>2016</v>
      </c>
      <c r="X2216" s="103"/>
      <c r="Y2216" s="27"/>
      <c r="Z2216" s="27"/>
      <c r="AA2216" s="27"/>
      <c r="AB2216" s="27"/>
      <c r="AC2216" s="27"/>
      <c r="AD2216" s="27"/>
      <c r="AE2216" s="27"/>
      <c r="AF2216" s="27"/>
      <c r="AG2216" s="27"/>
      <c r="AH2216" s="27"/>
      <c r="AI2216" s="27"/>
      <c r="AJ2216" s="27"/>
      <c r="AK2216" s="27"/>
      <c r="AL2216" s="27"/>
      <c r="AM2216" s="27"/>
      <c r="AN2216" s="27"/>
      <c r="AO2216" s="27"/>
      <c r="AP2216" s="27"/>
      <c r="AQ2216" s="27"/>
      <c r="AR2216" s="27"/>
    </row>
    <row r="2217" spans="1:44" s="29" customFormat="1" ht="50.1" customHeight="1">
      <c r="A2217" s="57" t="s">
        <v>7348</v>
      </c>
      <c r="B2217" s="103" t="s">
        <v>5974</v>
      </c>
      <c r="C2217" s="104" t="s">
        <v>7276</v>
      </c>
      <c r="D2217" s="104" t="s">
        <v>7275</v>
      </c>
      <c r="E2217" s="104" t="s">
        <v>7274</v>
      </c>
      <c r="F2217" s="104" t="s">
        <v>7347</v>
      </c>
      <c r="G2217" s="103" t="s">
        <v>4</v>
      </c>
      <c r="H2217" s="103">
        <v>0</v>
      </c>
      <c r="I2217" s="110">
        <v>590000000</v>
      </c>
      <c r="J2217" s="112" t="s">
        <v>5</v>
      </c>
      <c r="K2217" s="103" t="s">
        <v>866</v>
      </c>
      <c r="L2217" s="103" t="s">
        <v>5</v>
      </c>
      <c r="M2217" s="103" t="s">
        <v>54</v>
      </c>
      <c r="N2217" s="103" t="s">
        <v>7344</v>
      </c>
      <c r="O2217" s="103" t="s">
        <v>532</v>
      </c>
      <c r="P2217" s="112">
        <v>796</v>
      </c>
      <c r="Q2217" s="103" t="s">
        <v>57</v>
      </c>
      <c r="R2217" s="106">
        <v>8</v>
      </c>
      <c r="S2217" s="477">
        <v>3500</v>
      </c>
      <c r="T2217" s="107">
        <f t="shared" si="217"/>
        <v>28000</v>
      </c>
      <c r="U2217" s="107">
        <f t="shared" si="215"/>
        <v>31360.000000000004</v>
      </c>
      <c r="V2217" s="470"/>
      <c r="W2217" s="112">
        <v>2016</v>
      </c>
      <c r="X2217" s="452"/>
      <c r="Y2217" s="27"/>
      <c r="Z2217" s="27"/>
      <c r="AA2217" s="27"/>
      <c r="AB2217" s="27"/>
      <c r="AC2217" s="27"/>
      <c r="AD2217" s="27"/>
      <c r="AE2217" s="27"/>
      <c r="AF2217" s="27"/>
      <c r="AG2217" s="27"/>
      <c r="AH2217" s="27"/>
      <c r="AI2217" s="27"/>
      <c r="AJ2217" s="27"/>
      <c r="AK2217" s="27"/>
      <c r="AL2217" s="27"/>
      <c r="AM2217" s="27"/>
      <c r="AN2217" s="27"/>
      <c r="AO2217" s="27"/>
      <c r="AP2217" s="27"/>
      <c r="AQ2217" s="27"/>
      <c r="AR2217" s="27"/>
    </row>
    <row r="2218" spans="1:44" s="29" customFormat="1" ht="50.1" customHeight="1">
      <c r="A2218" s="57" t="s">
        <v>7346</v>
      </c>
      <c r="B2218" s="103" t="s">
        <v>5974</v>
      </c>
      <c r="C2218" s="104" t="s">
        <v>1149</v>
      </c>
      <c r="D2218" s="104" t="s">
        <v>1150</v>
      </c>
      <c r="E2218" s="104" t="s">
        <v>1120</v>
      </c>
      <c r="F2218" s="104" t="s">
        <v>7345</v>
      </c>
      <c r="G2218" s="103" t="s">
        <v>4</v>
      </c>
      <c r="H2218" s="103">
        <v>0</v>
      </c>
      <c r="I2218" s="110">
        <v>590000000</v>
      </c>
      <c r="J2218" s="112" t="s">
        <v>5</v>
      </c>
      <c r="K2218" s="103" t="s">
        <v>866</v>
      </c>
      <c r="L2218" s="103" t="s">
        <v>5</v>
      </c>
      <c r="M2218" s="103" t="s">
        <v>54</v>
      </c>
      <c r="N2218" s="103" t="s">
        <v>7344</v>
      </c>
      <c r="O2218" s="103" t="s">
        <v>532</v>
      </c>
      <c r="P2218" s="112">
        <v>796</v>
      </c>
      <c r="Q2218" s="103" t="s">
        <v>57</v>
      </c>
      <c r="R2218" s="106">
        <v>12</v>
      </c>
      <c r="S2218" s="106">
        <v>2700</v>
      </c>
      <c r="T2218" s="107">
        <f t="shared" si="217"/>
        <v>32400</v>
      </c>
      <c r="U2218" s="107">
        <f t="shared" si="215"/>
        <v>36288</v>
      </c>
      <c r="V2218" s="471"/>
      <c r="W2218" s="112">
        <v>2016</v>
      </c>
      <c r="X2218" s="103"/>
      <c r="Y2218" s="27"/>
      <c r="Z2218" s="27"/>
      <c r="AA2218" s="27"/>
      <c r="AB2218" s="27"/>
      <c r="AC2218" s="27"/>
      <c r="AD2218" s="27"/>
      <c r="AE2218" s="27"/>
      <c r="AF2218" s="27"/>
      <c r="AG2218" s="27"/>
      <c r="AH2218" s="27"/>
      <c r="AI2218" s="27"/>
      <c r="AJ2218" s="27"/>
      <c r="AK2218" s="27"/>
      <c r="AL2218" s="27"/>
      <c r="AM2218" s="27"/>
      <c r="AN2218" s="27"/>
      <c r="AO2218" s="27"/>
      <c r="AP2218" s="27"/>
      <c r="AQ2218" s="27"/>
      <c r="AR2218" s="27"/>
    </row>
    <row r="2219" spans="1:44" s="29" customFormat="1" ht="50.1" customHeight="1">
      <c r="A2219" s="57" t="s">
        <v>7343</v>
      </c>
      <c r="B2219" s="103" t="s">
        <v>5974</v>
      </c>
      <c r="C2219" s="104" t="s">
        <v>7342</v>
      </c>
      <c r="D2219" s="104" t="s">
        <v>7341</v>
      </c>
      <c r="E2219" s="104" t="s">
        <v>7340</v>
      </c>
      <c r="F2219" s="104" t="s">
        <v>7339</v>
      </c>
      <c r="G2219" s="103" t="s">
        <v>4</v>
      </c>
      <c r="H2219" s="103">
        <v>0</v>
      </c>
      <c r="I2219" s="110">
        <v>590000000</v>
      </c>
      <c r="J2219" s="112" t="s">
        <v>5</v>
      </c>
      <c r="K2219" s="103" t="s">
        <v>133</v>
      </c>
      <c r="L2219" s="103" t="s">
        <v>5</v>
      </c>
      <c r="M2219" s="103" t="s">
        <v>54</v>
      </c>
      <c r="N2219" s="103" t="s">
        <v>1059</v>
      </c>
      <c r="O2219" s="103" t="s">
        <v>35</v>
      </c>
      <c r="P2219" s="112">
        <v>796</v>
      </c>
      <c r="Q2219" s="103" t="s">
        <v>57</v>
      </c>
      <c r="R2219" s="115">
        <v>1</v>
      </c>
      <c r="S2219" s="115">
        <v>875000</v>
      </c>
      <c r="T2219" s="107">
        <f t="shared" si="217"/>
        <v>875000</v>
      </c>
      <c r="U2219" s="107">
        <f t="shared" si="215"/>
        <v>980000.00000000012</v>
      </c>
      <c r="V2219" s="471"/>
      <c r="W2219" s="112">
        <v>2016</v>
      </c>
      <c r="X2219" s="103"/>
      <c r="Y2219" s="27"/>
      <c r="Z2219" s="27"/>
      <c r="AA2219" s="27"/>
      <c r="AB2219" s="27"/>
      <c r="AC2219" s="27"/>
      <c r="AD2219" s="27"/>
      <c r="AE2219" s="27"/>
      <c r="AF2219" s="27"/>
      <c r="AG2219" s="27"/>
      <c r="AH2219" s="27"/>
      <c r="AI2219" s="27"/>
      <c r="AJ2219" s="27"/>
      <c r="AK2219" s="27"/>
      <c r="AL2219" s="27"/>
      <c r="AM2219" s="27"/>
      <c r="AN2219" s="27"/>
      <c r="AO2219" s="27"/>
      <c r="AP2219" s="27"/>
      <c r="AQ2219" s="27"/>
      <c r="AR2219" s="27"/>
    </row>
    <row r="2220" spans="1:44" s="29" customFormat="1" ht="50.1" customHeight="1">
      <c r="A2220" s="57" t="s">
        <v>7374</v>
      </c>
      <c r="B2220" s="103" t="s">
        <v>5974</v>
      </c>
      <c r="C2220" s="104" t="s">
        <v>3963</v>
      </c>
      <c r="D2220" s="104" t="s">
        <v>1411</v>
      </c>
      <c r="E2220" s="104" t="s">
        <v>3964</v>
      </c>
      <c r="F2220" s="104"/>
      <c r="G2220" s="112" t="s">
        <v>4</v>
      </c>
      <c r="H2220" s="103">
        <v>0</v>
      </c>
      <c r="I2220" s="112">
        <v>590000000</v>
      </c>
      <c r="J2220" s="112" t="s">
        <v>5</v>
      </c>
      <c r="K2220" s="112" t="s">
        <v>479</v>
      </c>
      <c r="L2220" s="112" t="s">
        <v>67</v>
      </c>
      <c r="M2220" s="112" t="s">
        <v>54</v>
      </c>
      <c r="N2220" s="125" t="s">
        <v>7375</v>
      </c>
      <c r="O2220" s="112" t="s">
        <v>2102</v>
      </c>
      <c r="P2220" s="112">
        <v>168</v>
      </c>
      <c r="Q2220" s="103" t="s">
        <v>1727</v>
      </c>
      <c r="R2220" s="423">
        <v>22.2</v>
      </c>
      <c r="S2220" s="115">
        <v>609000</v>
      </c>
      <c r="T2220" s="294">
        <f t="shared" si="217"/>
        <v>13519800</v>
      </c>
      <c r="U2220" s="107">
        <f t="shared" ref="U2220:U2229" si="218">T2220*1.12</f>
        <v>15142176.000000002</v>
      </c>
      <c r="V2220" s="146"/>
      <c r="W2220" s="112">
        <v>2016</v>
      </c>
      <c r="X2220" s="146"/>
      <c r="Y2220" s="27"/>
      <c r="Z2220" s="27"/>
      <c r="AA2220" s="27"/>
      <c r="AB2220" s="27"/>
      <c r="AC2220" s="27"/>
      <c r="AD2220" s="27"/>
      <c r="AE2220" s="27"/>
      <c r="AF2220" s="27"/>
      <c r="AG2220" s="27"/>
      <c r="AH2220" s="27"/>
      <c r="AI2220" s="27"/>
      <c r="AJ2220" s="27"/>
      <c r="AK2220" s="27"/>
      <c r="AL2220" s="27"/>
      <c r="AM2220" s="27"/>
      <c r="AN2220" s="27"/>
      <c r="AO2220" s="27"/>
      <c r="AP2220" s="27"/>
      <c r="AQ2220" s="27"/>
      <c r="AR2220" s="27"/>
    </row>
    <row r="2221" spans="1:44" s="29" customFormat="1" ht="50.1" customHeight="1">
      <c r="A2221" s="57" t="s">
        <v>7376</v>
      </c>
      <c r="B2221" s="103" t="s">
        <v>5974</v>
      </c>
      <c r="C2221" s="104" t="s">
        <v>7377</v>
      </c>
      <c r="D2221" s="104" t="s">
        <v>1411</v>
      </c>
      <c r="E2221" s="104" t="s">
        <v>7378</v>
      </c>
      <c r="F2221" s="361"/>
      <c r="G2221" s="112" t="s">
        <v>4</v>
      </c>
      <c r="H2221" s="103">
        <v>0</v>
      </c>
      <c r="I2221" s="112">
        <v>590000000</v>
      </c>
      <c r="J2221" s="112" t="s">
        <v>5</v>
      </c>
      <c r="K2221" s="112" t="s">
        <v>479</v>
      </c>
      <c r="L2221" s="112" t="s">
        <v>67</v>
      </c>
      <c r="M2221" s="112" t="s">
        <v>54</v>
      </c>
      <c r="N2221" s="125" t="s">
        <v>7375</v>
      </c>
      <c r="O2221" s="112" t="s">
        <v>2102</v>
      </c>
      <c r="P2221" s="103">
        <v>168</v>
      </c>
      <c r="Q2221" s="103" t="s">
        <v>1727</v>
      </c>
      <c r="R2221" s="423">
        <v>1.3</v>
      </c>
      <c r="S2221" s="115">
        <v>2635000</v>
      </c>
      <c r="T2221" s="294">
        <f t="shared" si="217"/>
        <v>3425500</v>
      </c>
      <c r="U2221" s="107">
        <f t="shared" si="218"/>
        <v>3836560.0000000005</v>
      </c>
      <c r="V2221" s="297"/>
      <c r="W2221" s="112">
        <v>2016</v>
      </c>
      <c r="X2221" s="146"/>
      <c r="Y2221" s="27"/>
      <c r="Z2221" s="27"/>
      <c r="AA2221" s="27"/>
      <c r="AB2221" s="27"/>
      <c r="AC2221" s="27"/>
      <c r="AD2221" s="27"/>
      <c r="AE2221" s="27"/>
      <c r="AF2221" s="27"/>
      <c r="AG2221" s="27"/>
      <c r="AH2221" s="27"/>
      <c r="AI2221" s="27"/>
      <c r="AJ2221" s="27"/>
      <c r="AK2221" s="27"/>
      <c r="AL2221" s="27"/>
      <c r="AM2221" s="27"/>
      <c r="AN2221" s="27"/>
      <c r="AO2221" s="27"/>
      <c r="AP2221" s="27"/>
      <c r="AQ2221" s="27"/>
      <c r="AR2221" s="27"/>
    </row>
    <row r="2222" spans="1:44" s="29" customFormat="1" ht="50.1" customHeight="1">
      <c r="A2222" s="57" t="s">
        <v>7425</v>
      </c>
      <c r="B2222" s="106" t="s">
        <v>5974</v>
      </c>
      <c r="C2222" s="104" t="s">
        <v>7424</v>
      </c>
      <c r="D2222" s="104" t="s">
        <v>7423</v>
      </c>
      <c r="E2222" s="104" t="s">
        <v>7108</v>
      </c>
      <c r="F2222" s="104" t="s">
        <v>7422</v>
      </c>
      <c r="G2222" s="103" t="s">
        <v>4</v>
      </c>
      <c r="H2222" s="112">
        <v>0</v>
      </c>
      <c r="I2222" s="112">
        <v>590000000</v>
      </c>
      <c r="J2222" s="110" t="s">
        <v>132</v>
      </c>
      <c r="K2222" s="103" t="s">
        <v>240</v>
      </c>
      <c r="L2222" s="110" t="s">
        <v>132</v>
      </c>
      <c r="M2222" s="110" t="s">
        <v>54</v>
      </c>
      <c r="N2222" s="103" t="s">
        <v>7412</v>
      </c>
      <c r="O2222" s="103" t="s">
        <v>1946</v>
      </c>
      <c r="P2222" s="103">
        <v>796</v>
      </c>
      <c r="Q2222" s="103" t="s">
        <v>57</v>
      </c>
      <c r="R2222" s="106">
        <v>5</v>
      </c>
      <c r="S2222" s="379">
        <v>500</v>
      </c>
      <c r="T2222" s="107">
        <f>S2222*5</f>
        <v>2500</v>
      </c>
      <c r="U2222" s="107">
        <f t="shared" si="218"/>
        <v>2800.0000000000005</v>
      </c>
      <c r="V2222" s="110"/>
      <c r="W2222" s="127">
        <v>2016</v>
      </c>
      <c r="X2222" s="110"/>
      <c r="Y2222" s="27"/>
      <c r="Z2222" s="27"/>
      <c r="AA2222" s="27"/>
      <c r="AB2222" s="27"/>
      <c r="AC2222" s="27"/>
      <c r="AD2222" s="27"/>
      <c r="AE2222" s="27"/>
      <c r="AF2222" s="27"/>
      <c r="AG2222" s="27"/>
      <c r="AH2222" s="27"/>
      <c r="AI2222" s="27"/>
      <c r="AJ2222" s="27"/>
      <c r="AK2222" s="27"/>
      <c r="AL2222" s="27"/>
      <c r="AM2222" s="27"/>
      <c r="AN2222" s="27"/>
      <c r="AO2222" s="27"/>
      <c r="AP2222" s="27"/>
      <c r="AQ2222" s="27"/>
      <c r="AR2222" s="27"/>
    </row>
    <row r="2223" spans="1:44" s="29" customFormat="1" ht="50.1" customHeight="1">
      <c r="A2223" s="57" t="s">
        <v>7421</v>
      </c>
      <c r="B2223" s="106" t="s">
        <v>5974</v>
      </c>
      <c r="C2223" s="104" t="s">
        <v>7420</v>
      </c>
      <c r="D2223" s="104" t="s">
        <v>7419</v>
      </c>
      <c r="E2223" s="104" t="s">
        <v>7418</v>
      </c>
      <c r="F2223" s="104" t="s">
        <v>7417</v>
      </c>
      <c r="G2223" s="103" t="s">
        <v>4</v>
      </c>
      <c r="H2223" s="112">
        <v>0</v>
      </c>
      <c r="I2223" s="112">
        <v>590000000</v>
      </c>
      <c r="J2223" s="110" t="s">
        <v>132</v>
      </c>
      <c r="K2223" s="103" t="s">
        <v>240</v>
      </c>
      <c r="L2223" s="110" t="s">
        <v>132</v>
      </c>
      <c r="M2223" s="110" t="s">
        <v>54</v>
      </c>
      <c r="N2223" s="103" t="s">
        <v>7412</v>
      </c>
      <c r="O2223" s="103" t="s">
        <v>1946</v>
      </c>
      <c r="P2223" s="103">
        <v>796</v>
      </c>
      <c r="Q2223" s="103" t="s">
        <v>57</v>
      </c>
      <c r="R2223" s="106">
        <v>1</v>
      </c>
      <c r="S2223" s="379">
        <v>21050</v>
      </c>
      <c r="T2223" s="107">
        <f>S2223*1</f>
        <v>21050</v>
      </c>
      <c r="U2223" s="107">
        <f t="shared" si="218"/>
        <v>23576.000000000004</v>
      </c>
      <c r="V2223" s="110"/>
      <c r="W2223" s="127">
        <v>2016</v>
      </c>
      <c r="X2223" s="110"/>
      <c r="Y2223" s="27"/>
      <c r="Z2223" s="27"/>
      <c r="AA2223" s="27"/>
      <c r="AB2223" s="27"/>
      <c r="AC2223" s="27"/>
      <c r="AD2223" s="27"/>
      <c r="AE2223" s="27"/>
      <c r="AF2223" s="27"/>
      <c r="AG2223" s="27"/>
      <c r="AH2223" s="27"/>
      <c r="AI2223" s="27"/>
      <c r="AJ2223" s="27"/>
      <c r="AK2223" s="27"/>
      <c r="AL2223" s="27"/>
      <c r="AM2223" s="27"/>
      <c r="AN2223" s="27"/>
      <c r="AO2223" s="27"/>
      <c r="AP2223" s="27"/>
      <c r="AQ2223" s="27"/>
      <c r="AR2223" s="27"/>
    </row>
    <row r="2224" spans="1:44" s="29" customFormat="1" ht="50.1" customHeight="1">
      <c r="A2224" s="57" t="s">
        <v>7416</v>
      </c>
      <c r="B2224" s="106" t="s">
        <v>5974</v>
      </c>
      <c r="C2224" s="104" t="s">
        <v>7415</v>
      </c>
      <c r="D2224" s="104" t="s">
        <v>6362</v>
      </c>
      <c r="E2224" s="104" t="s">
        <v>7414</v>
      </c>
      <c r="F2224" s="104" t="s">
        <v>7413</v>
      </c>
      <c r="G2224" s="103" t="s">
        <v>4</v>
      </c>
      <c r="H2224" s="112">
        <v>0</v>
      </c>
      <c r="I2224" s="112">
        <v>590000000</v>
      </c>
      <c r="J2224" s="110" t="s">
        <v>132</v>
      </c>
      <c r="K2224" s="103" t="s">
        <v>240</v>
      </c>
      <c r="L2224" s="110" t="s">
        <v>132</v>
      </c>
      <c r="M2224" s="110" t="s">
        <v>54</v>
      </c>
      <c r="N2224" s="103" t="s">
        <v>7412</v>
      </c>
      <c r="O2224" s="103" t="s">
        <v>1946</v>
      </c>
      <c r="P2224" s="103">
        <v>796</v>
      </c>
      <c r="Q2224" s="103" t="s">
        <v>57</v>
      </c>
      <c r="R2224" s="106">
        <v>20</v>
      </c>
      <c r="S2224" s="379">
        <v>3160</v>
      </c>
      <c r="T2224" s="107">
        <f>S2224*20</f>
        <v>63200</v>
      </c>
      <c r="U2224" s="107">
        <f t="shared" si="218"/>
        <v>70784</v>
      </c>
      <c r="V2224" s="110"/>
      <c r="W2224" s="127">
        <v>2016</v>
      </c>
      <c r="X2224" s="110"/>
      <c r="Y2224" s="27"/>
      <c r="Z2224" s="27"/>
      <c r="AA2224" s="27"/>
      <c r="AB2224" s="27"/>
      <c r="AC2224" s="27"/>
      <c r="AD2224" s="27"/>
      <c r="AE2224" s="27"/>
      <c r="AF2224" s="27"/>
      <c r="AG2224" s="27"/>
      <c r="AH2224" s="27"/>
      <c r="AI2224" s="27"/>
      <c r="AJ2224" s="27"/>
      <c r="AK2224" s="27"/>
      <c r="AL2224" s="27"/>
      <c r="AM2224" s="27"/>
      <c r="AN2224" s="27"/>
      <c r="AO2224" s="27"/>
      <c r="AP2224" s="27"/>
      <c r="AQ2224" s="27"/>
      <c r="AR2224" s="27"/>
    </row>
    <row r="2225" spans="1:46" s="29" customFormat="1" ht="50.1" customHeight="1">
      <c r="A2225" s="57" t="s">
        <v>7411</v>
      </c>
      <c r="B2225" s="112" t="s">
        <v>5974</v>
      </c>
      <c r="C2225" s="104" t="s">
        <v>182</v>
      </c>
      <c r="D2225" s="104" t="s">
        <v>183</v>
      </c>
      <c r="E2225" s="104" t="s">
        <v>184</v>
      </c>
      <c r="F2225" s="104" t="s">
        <v>7410</v>
      </c>
      <c r="G2225" s="112" t="s">
        <v>4</v>
      </c>
      <c r="H2225" s="112">
        <v>0</v>
      </c>
      <c r="I2225" s="112">
        <v>590000000</v>
      </c>
      <c r="J2225" s="112" t="s">
        <v>5</v>
      </c>
      <c r="K2225" s="112" t="s">
        <v>479</v>
      </c>
      <c r="L2225" s="112" t="s">
        <v>67</v>
      </c>
      <c r="M2225" s="127" t="s">
        <v>144</v>
      </c>
      <c r="N2225" s="112" t="s">
        <v>145</v>
      </c>
      <c r="O2225" s="112" t="s">
        <v>146</v>
      </c>
      <c r="P2225" s="110" t="s">
        <v>186</v>
      </c>
      <c r="Q2225" s="112" t="s">
        <v>187</v>
      </c>
      <c r="R2225" s="106">
        <v>50</v>
      </c>
      <c r="S2225" s="106">
        <v>334.82142857100001</v>
      </c>
      <c r="T2225" s="294">
        <f>S2225*R2225</f>
        <v>16741.07142855</v>
      </c>
      <c r="U2225" s="478">
        <f t="shared" si="218"/>
        <v>18749.999999976</v>
      </c>
      <c r="V2225" s="431"/>
      <c r="W2225" s="112">
        <v>2016</v>
      </c>
      <c r="X2225" s="112"/>
      <c r="Y2225" s="27"/>
      <c r="Z2225" s="27"/>
      <c r="AA2225" s="27"/>
      <c r="AB2225" s="27"/>
      <c r="AC2225" s="27"/>
      <c r="AD2225" s="27"/>
      <c r="AE2225" s="27"/>
      <c r="AF2225" s="27"/>
      <c r="AG2225" s="27"/>
      <c r="AH2225" s="27"/>
      <c r="AI2225" s="27"/>
      <c r="AJ2225" s="27"/>
      <c r="AK2225" s="27"/>
      <c r="AL2225" s="27"/>
      <c r="AM2225" s="27"/>
      <c r="AN2225" s="27"/>
      <c r="AO2225" s="27"/>
      <c r="AP2225" s="27"/>
      <c r="AQ2225" s="27"/>
      <c r="AR2225" s="27"/>
    </row>
    <row r="2226" spans="1:46" s="29" customFormat="1" ht="50.1" customHeight="1">
      <c r="A2226" s="57" t="s">
        <v>7409</v>
      </c>
      <c r="B2226" s="112" t="s">
        <v>5974</v>
      </c>
      <c r="C2226" s="104" t="s">
        <v>7408</v>
      </c>
      <c r="D2226" s="104" t="s">
        <v>7407</v>
      </c>
      <c r="E2226" s="104" t="s">
        <v>7406</v>
      </c>
      <c r="F2226" s="104" t="s">
        <v>7405</v>
      </c>
      <c r="G2226" s="112" t="s">
        <v>4</v>
      </c>
      <c r="H2226" s="112">
        <v>0</v>
      </c>
      <c r="I2226" s="112">
        <v>590000000</v>
      </c>
      <c r="J2226" s="112" t="s">
        <v>5</v>
      </c>
      <c r="K2226" s="112" t="s">
        <v>479</v>
      </c>
      <c r="L2226" s="112" t="s">
        <v>67</v>
      </c>
      <c r="M2226" s="127" t="s">
        <v>54</v>
      </c>
      <c r="N2226" s="112" t="s">
        <v>7404</v>
      </c>
      <c r="O2226" s="112" t="s">
        <v>2980</v>
      </c>
      <c r="P2226" s="110" t="s">
        <v>186</v>
      </c>
      <c r="Q2226" s="112" t="s">
        <v>187</v>
      </c>
      <c r="R2226" s="106">
        <v>200</v>
      </c>
      <c r="S2226" s="106">
        <v>232.142857142</v>
      </c>
      <c r="T2226" s="294">
        <f>S2226*R2226</f>
        <v>46428.571428399999</v>
      </c>
      <c r="U2226" s="294">
        <f t="shared" si="218"/>
        <v>51999.999999808002</v>
      </c>
      <c r="V2226" s="112"/>
      <c r="W2226" s="112">
        <v>2016</v>
      </c>
      <c r="X2226" s="112"/>
      <c r="Y2226" s="27"/>
      <c r="Z2226" s="27"/>
      <c r="AA2226" s="27"/>
      <c r="AB2226" s="27"/>
      <c r="AC2226" s="27"/>
      <c r="AD2226" s="27"/>
      <c r="AE2226" s="27"/>
      <c r="AF2226" s="27"/>
      <c r="AG2226" s="27"/>
      <c r="AH2226" s="27"/>
      <c r="AI2226" s="27"/>
      <c r="AJ2226" s="27"/>
      <c r="AK2226" s="27"/>
      <c r="AL2226" s="27"/>
      <c r="AM2226" s="27"/>
      <c r="AN2226" s="27"/>
      <c r="AO2226" s="27"/>
      <c r="AP2226" s="27"/>
      <c r="AQ2226" s="27"/>
      <c r="AR2226" s="27"/>
    </row>
    <row r="2227" spans="1:46" s="29" customFormat="1" ht="50.1" customHeight="1">
      <c r="A2227" s="57" t="s">
        <v>7403</v>
      </c>
      <c r="B2227" s="125" t="s">
        <v>5974</v>
      </c>
      <c r="C2227" s="148" t="s">
        <v>7402</v>
      </c>
      <c r="D2227" s="148" t="s">
        <v>7401</v>
      </c>
      <c r="E2227" s="148" t="s">
        <v>7400</v>
      </c>
      <c r="F2227" s="148" t="s">
        <v>7387</v>
      </c>
      <c r="G2227" s="127" t="s">
        <v>4</v>
      </c>
      <c r="H2227" s="112">
        <v>0</v>
      </c>
      <c r="I2227" s="128">
        <v>590000000</v>
      </c>
      <c r="J2227" s="127" t="s">
        <v>5</v>
      </c>
      <c r="K2227" s="129" t="s">
        <v>240</v>
      </c>
      <c r="L2227" s="127" t="s">
        <v>93</v>
      </c>
      <c r="M2227" s="127" t="s">
        <v>54</v>
      </c>
      <c r="N2227" s="127" t="s">
        <v>7399</v>
      </c>
      <c r="O2227" s="130" t="s">
        <v>2980</v>
      </c>
      <c r="P2227" s="127">
        <v>796</v>
      </c>
      <c r="Q2227" s="125" t="s">
        <v>57</v>
      </c>
      <c r="R2227" s="106">
        <v>2</v>
      </c>
      <c r="S2227" s="106">
        <v>14000</v>
      </c>
      <c r="T2227" s="107">
        <f t="shared" ref="T2227:T2233" si="219">R2227*S2227</f>
        <v>28000</v>
      </c>
      <c r="U2227" s="107">
        <f t="shared" si="218"/>
        <v>31360.000000000004</v>
      </c>
      <c r="V2227" s="132"/>
      <c r="W2227" s="133">
        <v>2016</v>
      </c>
      <c r="X2227" s="134"/>
      <c r="Y2227" s="27"/>
      <c r="Z2227" s="27"/>
      <c r="AA2227" s="27"/>
      <c r="AB2227" s="27"/>
      <c r="AC2227" s="27"/>
      <c r="AD2227" s="27"/>
      <c r="AE2227" s="27"/>
      <c r="AF2227" s="27"/>
      <c r="AG2227" s="27"/>
      <c r="AH2227" s="27"/>
      <c r="AI2227" s="27"/>
      <c r="AJ2227" s="27"/>
      <c r="AK2227" s="27"/>
      <c r="AL2227" s="27"/>
      <c r="AM2227" s="27"/>
      <c r="AN2227" s="27"/>
      <c r="AO2227" s="27"/>
      <c r="AP2227" s="27"/>
      <c r="AQ2227" s="27"/>
      <c r="AR2227" s="27"/>
    </row>
    <row r="2228" spans="1:46" s="29" customFormat="1" ht="50.1" customHeight="1">
      <c r="A2228" s="57" t="s">
        <v>7398</v>
      </c>
      <c r="B2228" s="125" t="s">
        <v>5974</v>
      </c>
      <c r="C2228" s="148" t="s">
        <v>7397</v>
      </c>
      <c r="D2228" s="148" t="s">
        <v>7396</v>
      </c>
      <c r="E2228" s="148" t="s">
        <v>7395</v>
      </c>
      <c r="F2228" s="148" t="s">
        <v>7387</v>
      </c>
      <c r="G2228" s="127" t="s">
        <v>4</v>
      </c>
      <c r="H2228" s="112">
        <v>0</v>
      </c>
      <c r="I2228" s="128">
        <v>590000000</v>
      </c>
      <c r="J2228" s="127" t="s">
        <v>5</v>
      </c>
      <c r="K2228" s="129" t="s">
        <v>240</v>
      </c>
      <c r="L2228" s="127" t="s">
        <v>93</v>
      </c>
      <c r="M2228" s="127" t="s">
        <v>54</v>
      </c>
      <c r="N2228" s="127" t="s">
        <v>6815</v>
      </c>
      <c r="O2228" s="130" t="s">
        <v>2980</v>
      </c>
      <c r="P2228" s="127">
        <v>796</v>
      </c>
      <c r="Q2228" s="125" t="s">
        <v>57</v>
      </c>
      <c r="R2228" s="106">
        <v>1</v>
      </c>
      <c r="S2228" s="106">
        <v>20000</v>
      </c>
      <c r="T2228" s="107">
        <f t="shared" si="219"/>
        <v>20000</v>
      </c>
      <c r="U2228" s="107">
        <f t="shared" si="218"/>
        <v>22400.000000000004</v>
      </c>
      <c r="V2228" s="132"/>
      <c r="W2228" s="133">
        <v>2016</v>
      </c>
      <c r="X2228" s="134"/>
      <c r="Y2228" s="27"/>
      <c r="Z2228" s="27"/>
      <c r="AA2228" s="27"/>
      <c r="AB2228" s="27"/>
      <c r="AC2228" s="27"/>
      <c r="AD2228" s="27"/>
      <c r="AE2228" s="27"/>
      <c r="AF2228" s="27"/>
      <c r="AG2228" s="27"/>
      <c r="AH2228" s="27"/>
      <c r="AI2228" s="27"/>
      <c r="AJ2228" s="27"/>
      <c r="AK2228" s="27"/>
      <c r="AL2228" s="27"/>
      <c r="AM2228" s="27"/>
      <c r="AN2228" s="27"/>
      <c r="AO2228" s="27"/>
      <c r="AP2228" s="27"/>
      <c r="AQ2228" s="27"/>
      <c r="AR2228" s="27"/>
    </row>
    <row r="2229" spans="1:46" s="29" customFormat="1" ht="50.1" customHeight="1">
      <c r="A2229" s="57" t="s">
        <v>7394</v>
      </c>
      <c r="B2229" s="125" t="s">
        <v>5974</v>
      </c>
      <c r="C2229" s="148" t="s">
        <v>7393</v>
      </c>
      <c r="D2229" s="148" t="s">
        <v>1476</v>
      </c>
      <c r="E2229" s="148" t="s">
        <v>7392</v>
      </c>
      <c r="F2229" s="148" t="s">
        <v>7391</v>
      </c>
      <c r="G2229" s="127" t="s">
        <v>4</v>
      </c>
      <c r="H2229" s="112">
        <v>0</v>
      </c>
      <c r="I2229" s="128">
        <v>590000000</v>
      </c>
      <c r="J2229" s="127" t="s">
        <v>5</v>
      </c>
      <c r="K2229" s="129" t="s">
        <v>240</v>
      </c>
      <c r="L2229" s="127" t="s">
        <v>93</v>
      </c>
      <c r="M2229" s="127" t="s">
        <v>54</v>
      </c>
      <c r="N2229" s="127" t="s">
        <v>6815</v>
      </c>
      <c r="O2229" s="130" t="s">
        <v>2980</v>
      </c>
      <c r="P2229" s="127">
        <v>796</v>
      </c>
      <c r="Q2229" s="125" t="s">
        <v>57</v>
      </c>
      <c r="R2229" s="106">
        <v>1</v>
      </c>
      <c r="S2229" s="106">
        <v>22500</v>
      </c>
      <c r="T2229" s="107">
        <f t="shared" si="219"/>
        <v>22500</v>
      </c>
      <c r="U2229" s="107">
        <f t="shared" si="218"/>
        <v>25200.000000000004</v>
      </c>
      <c r="V2229" s="132"/>
      <c r="W2229" s="133">
        <v>2016</v>
      </c>
      <c r="X2229" s="134"/>
      <c r="Y2229" s="27"/>
      <c r="Z2229" s="27"/>
      <c r="AA2229" s="27"/>
      <c r="AB2229" s="27"/>
      <c r="AC2229" s="27"/>
      <c r="AD2229" s="27"/>
      <c r="AE2229" s="27"/>
      <c r="AF2229" s="27"/>
      <c r="AG2229" s="27"/>
      <c r="AH2229" s="27"/>
      <c r="AI2229" s="27"/>
      <c r="AJ2229" s="27"/>
      <c r="AK2229" s="27"/>
      <c r="AL2229" s="27"/>
      <c r="AM2229" s="27"/>
      <c r="AN2229" s="27"/>
      <c r="AO2229" s="27"/>
      <c r="AP2229" s="27"/>
      <c r="AQ2229" s="27"/>
      <c r="AR2229" s="27"/>
    </row>
    <row r="2230" spans="1:46" s="29" customFormat="1" ht="29.25" customHeight="1">
      <c r="A2230" s="57" t="s">
        <v>7390</v>
      </c>
      <c r="B2230" s="125" t="s">
        <v>5974</v>
      </c>
      <c r="C2230" s="257" t="s">
        <v>7389</v>
      </c>
      <c r="D2230" s="257" t="s">
        <v>2929</v>
      </c>
      <c r="E2230" s="257" t="s">
        <v>7388</v>
      </c>
      <c r="F2230" s="148" t="s">
        <v>7387</v>
      </c>
      <c r="G2230" s="127" t="s">
        <v>4</v>
      </c>
      <c r="H2230" s="112">
        <v>0</v>
      </c>
      <c r="I2230" s="128">
        <v>590000000</v>
      </c>
      <c r="J2230" s="127" t="s">
        <v>5</v>
      </c>
      <c r="K2230" s="129" t="s">
        <v>240</v>
      </c>
      <c r="L2230" s="127" t="s">
        <v>93</v>
      </c>
      <c r="M2230" s="127" t="s">
        <v>54</v>
      </c>
      <c r="N2230" s="127" t="s">
        <v>6815</v>
      </c>
      <c r="O2230" s="130" t="s">
        <v>2980</v>
      </c>
      <c r="P2230" s="127">
        <v>796</v>
      </c>
      <c r="Q2230" s="125" t="s">
        <v>57</v>
      </c>
      <c r="R2230" s="106">
        <v>1</v>
      </c>
      <c r="S2230" s="106">
        <v>15500</v>
      </c>
      <c r="T2230" s="107">
        <v>0</v>
      </c>
      <c r="U2230" s="107">
        <f>T2230*1.12</f>
        <v>0</v>
      </c>
      <c r="V2230" s="132"/>
      <c r="W2230" s="133">
        <v>2016</v>
      </c>
      <c r="X2230" s="134" t="s">
        <v>6858</v>
      </c>
      <c r="Y2230" s="27"/>
      <c r="Z2230" s="27"/>
      <c r="AA2230" s="27"/>
      <c r="AB2230" s="27"/>
      <c r="AC2230" s="27"/>
      <c r="AD2230" s="27"/>
      <c r="AE2230" s="27"/>
      <c r="AF2230" s="27"/>
      <c r="AG2230" s="27"/>
      <c r="AH2230" s="27"/>
      <c r="AI2230" s="27"/>
      <c r="AJ2230" s="27"/>
      <c r="AK2230" s="27"/>
      <c r="AL2230" s="27"/>
      <c r="AM2230" s="27"/>
      <c r="AN2230" s="27"/>
      <c r="AO2230" s="27"/>
      <c r="AP2230" s="27"/>
      <c r="AQ2230" s="27"/>
      <c r="AR2230" s="27"/>
      <c r="AS2230" s="27"/>
      <c r="AT2230" s="27"/>
    </row>
    <row r="2231" spans="1:46" ht="50.1" customHeight="1">
      <c r="A2231" s="57" t="s">
        <v>7386</v>
      </c>
      <c r="B2231" s="125" t="s">
        <v>5974</v>
      </c>
      <c r="C2231" s="104" t="s">
        <v>7385</v>
      </c>
      <c r="D2231" s="104" t="s">
        <v>2104</v>
      </c>
      <c r="E2231" s="104" t="s">
        <v>7384</v>
      </c>
      <c r="F2231" s="104" t="s">
        <v>7383</v>
      </c>
      <c r="G2231" s="103" t="s">
        <v>4</v>
      </c>
      <c r="H2231" s="121">
        <v>0</v>
      </c>
      <c r="I2231" s="128">
        <v>590000000</v>
      </c>
      <c r="J2231" s="127" t="s">
        <v>5</v>
      </c>
      <c r="K2231" s="112" t="s">
        <v>240</v>
      </c>
      <c r="L2231" s="127" t="s">
        <v>5</v>
      </c>
      <c r="M2231" s="127" t="s">
        <v>54</v>
      </c>
      <c r="N2231" s="127" t="s">
        <v>55</v>
      </c>
      <c r="O2231" s="130" t="s">
        <v>599</v>
      </c>
      <c r="P2231" s="111" t="s">
        <v>186</v>
      </c>
      <c r="Q2231" s="127" t="s">
        <v>187</v>
      </c>
      <c r="R2231" s="410">
        <v>2</v>
      </c>
      <c r="S2231" s="106">
        <v>700</v>
      </c>
      <c r="T2231" s="446">
        <f t="shared" si="219"/>
        <v>1400</v>
      </c>
      <c r="U2231" s="446">
        <f t="shared" ref="U2231:U2234" si="220">T2231*1.12</f>
        <v>1568.0000000000002</v>
      </c>
      <c r="V2231" s="434"/>
      <c r="W2231" s="121">
        <v>2016</v>
      </c>
      <c r="X2231" s="395"/>
    </row>
    <row r="2232" spans="1:46" ht="50.1" customHeight="1">
      <c r="A2232" s="57" t="s">
        <v>7486</v>
      </c>
      <c r="B2232" s="125" t="s">
        <v>5974</v>
      </c>
      <c r="C2232" s="104" t="s">
        <v>2035</v>
      </c>
      <c r="D2232" s="104" t="s">
        <v>1966</v>
      </c>
      <c r="E2232" s="104" t="s">
        <v>2036</v>
      </c>
      <c r="F2232" s="104" t="s">
        <v>7487</v>
      </c>
      <c r="G2232" s="127" t="s">
        <v>62</v>
      </c>
      <c r="H2232" s="127">
        <v>0</v>
      </c>
      <c r="I2232" s="128">
        <v>590000000</v>
      </c>
      <c r="J2232" s="127" t="s">
        <v>5</v>
      </c>
      <c r="K2232" s="112" t="s">
        <v>240</v>
      </c>
      <c r="L2232" s="127" t="s">
        <v>5</v>
      </c>
      <c r="M2232" s="127" t="s">
        <v>54</v>
      </c>
      <c r="N2232" s="127" t="s">
        <v>2570</v>
      </c>
      <c r="O2232" s="130" t="s">
        <v>2102</v>
      </c>
      <c r="P2232" s="127">
        <v>112</v>
      </c>
      <c r="Q2232" s="103" t="s">
        <v>1957</v>
      </c>
      <c r="R2232" s="410">
        <v>433</v>
      </c>
      <c r="S2232" s="410">
        <v>1000</v>
      </c>
      <c r="T2232" s="294">
        <f t="shared" si="219"/>
        <v>433000</v>
      </c>
      <c r="U2232" s="446">
        <f t="shared" si="220"/>
        <v>484960.00000000006</v>
      </c>
      <c r="V2232" s="479"/>
      <c r="W2232" s="121">
        <v>2016</v>
      </c>
      <c r="X2232" s="395"/>
    </row>
    <row r="2233" spans="1:46" ht="50.1" customHeight="1">
      <c r="A2233" s="57" t="s">
        <v>7488</v>
      </c>
      <c r="B2233" s="125" t="s">
        <v>5974</v>
      </c>
      <c r="C2233" s="104" t="s">
        <v>2035</v>
      </c>
      <c r="D2233" s="104" t="s">
        <v>1966</v>
      </c>
      <c r="E2233" s="104" t="s">
        <v>2036</v>
      </c>
      <c r="F2233" s="104" t="s">
        <v>7489</v>
      </c>
      <c r="G2233" s="127" t="s">
        <v>62</v>
      </c>
      <c r="H2233" s="127">
        <v>0</v>
      </c>
      <c r="I2233" s="128">
        <v>590000000</v>
      </c>
      <c r="J2233" s="127" t="s">
        <v>5</v>
      </c>
      <c r="K2233" s="112" t="s">
        <v>240</v>
      </c>
      <c r="L2233" s="127" t="s">
        <v>5</v>
      </c>
      <c r="M2233" s="127" t="s">
        <v>54</v>
      </c>
      <c r="N2233" s="127" t="s">
        <v>2570</v>
      </c>
      <c r="O2233" s="130" t="s">
        <v>2102</v>
      </c>
      <c r="P2233" s="127">
        <v>112</v>
      </c>
      <c r="Q2233" s="103" t="s">
        <v>1957</v>
      </c>
      <c r="R2233" s="410">
        <v>416</v>
      </c>
      <c r="S2233" s="410">
        <v>1708.04</v>
      </c>
      <c r="T2233" s="294">
        <f t="shared" si="219"/>
        <v>710544.64</v>
      </c>
      <c r="U2233" s="446">
        <f t="shared" si="220"/>
        <v>795809.99680000008</v>
      </c>
      <c r="V2233" s="480"/>
      <c r="W2233" s="121">
        <v>2016</v>
      </c>
      <c r="X2233" s="395"/>
    </row>
    <row r="2234" spans="1:46" ht="50.1" customHeight="1">
      <c r="A2234" s="57" t="s">
        <v>7490</v>
      </c>
      <c r="B2234" s="103" t="s">
        <v>5974</v>
      </c>
      <c r="C2234" s="104" t="s">
        <v>2617</v>
      </c>
      <c r="D2234" s="104" t="s">
        <v>272</v>
      </c>
      <c r="E2234" s="104" t="s">
        <v>2619</v>
      </c>
      <c r="F2234" s="104" t="s">
        <v>7491</v>
      </c>
      <c r="G2234" s="103" t="s">
        <v>4</v>
      </c>
      <c r="H2234" s="103">
        <v>0</v>
      </c>
      <c r="I2234" s="103">
        <v>590000000</v>
      </c>
      <c r="J2234" s="103" t="s">
        <v>5</v>
      </c>
      <c r="K2234" s="103" t="s">
        <v>479</v>
      </c>
      <c r="L2234" s="103" t="s">
        <v>67</v>
      </c>
      <c r="M2234" s="103" t="s">
        <v>144</v>
      </c>
      <c r="N2234" s="103" t="s">
        <v>7404</v>
      </c>
      <c r="O2234" s="103" t="s">
        <v>2472</v>
      </c>
      <c r="P2234" s="110" t="s">
        <v>186</v>
      </c>
      <c r="Q2234" s="103" t="s">
        <v>187</v>
      </c>
      <c r="R2234" s="106">
        <v>5</v>
      </c>
      <c r="S2234" s="106">
        <v>12468.75</v>
      </c>
      <c r="T2234" s="107">
        <f t="shared" ref="T2234:T2239" si="221">R2234*S2234</f>
        <v>62343.75</v>
      </c>
      <c r="U2234" s="107">
        <f t="shared" si="220"/>
        <v>69825</v>
      </c>
      <c r="V2234" s="103"/>
      <c r="W2234" s="103">
        <v>2016</v>
      </c>
      <c r="X2234" s="293"/>
    </row>
    <row r="2235" spans="1:46" ht="50.1" customHeight="1">
      <c r="A2235" s="57" t="s">
        <v>7504</v>
      </c>
      <c r="B2235" s="479" t="s">
        <v>5974</v>
      </c>
      <c r="C2235" s="104" t="s">
        <v>7505</v>
      </c>
      <c r="D2235" s="104" t="s">
        <v>7506</v>
      </c>
      <c r="E2235" s="104" t="s">
        <v>7507</v>
      </c>
      <c r="F2235" s="104" t="s">
        <v>7508</v>
      </c>
      <c r="G2235" s="205" t="s">
        <v>4</v>
      </c>
      <c r="H2235" s="110">
        <v>0</v>
      </c>
      <c r="I2235" s="451">
        <v>590000000</v>
      </c>
      <c r="J2235" s="127" t="s">
        <v>5</v>
      </c>
      <c r="K2235" s="103" t="s">
        <v>240</v>
      </c>
      <c r="L2235" s="127" t="s">
        <v>5</v>
      </c>
      <c r="M2235" s="57" t="s">
        <v>54</v>
      </c>
      <c r="N2235" s="214" t="s">
        <v>7509</v>
      </c>
      <c r="O2235" s="214" t="s">
        <v>35</v>
      </c>
      <c r="P2235" s="112">
        <v>796</v>
      </c>
      <c r="Q2235" s="103" t="s">
        <v>57</v>
      </c>
      <c r="R2235" s="106">
        <v>1</v>
      </c>
      <c r="S2235" s="379">
        <v>385000</v>
      </c>
      <c r="T2235" s="107">
        <f t="shared" si="221"/>
        <v>385000</v>
      </c>
      <c r="U2235" s="107">
        <f>T2235*1.12</f>
        <v>431200.00000000006</v>
      </c>
      <c r="V2235" s="452"/>
      <c r="W2235" s="452">
        <v>2016</v>
      </c>
      <c r="X2235" s="452"/>
    </row>
    <row r="2236" spans="1:46" ht="50.1" customHeight="1">
      <c r="A2236" s="57" t="s">
        <v>7510</v>
      </c>
      <c r="B2236" s="479" t="s">
        <v>5974</v>
      </c>
      <c r="C2236" s="104" t="s">
        <v>7511</v>
      </c>
      <c r="D2236" s="104" t="s">
        <v>7512</v>
      </c>
      <c r="E2236" s="104" t="s">
        <v>7513</v>
      </c>
      <c r="F2236" s="104" t="s">
        <v>7514</v>
      </c>
      <c r="G2236" s="205" t="s">
        <v>4</v>
      </c>
      <c r="H2236" s="110">
        <v>0</v>
      </c>
      <c r="I2236" s="451">
        <v>590000000</v>
      </c>
      <c r="J2236" s="127" t="s">
        <v>5</v>
      </c>
      <c r="K2236" s="103" t="s">
        <v>240</v>
      </c>
      <c r="L2236" s="127" t="s">
        <v>5</v>
      </c>
      <c r="M2236" s="57" t="s">
        <v>54</v>
      </c>
      <c r="N2236" s="103" t="s">
        <v>1126</v>
      </c>
      <c r="O2236" s="103" t="s">
        <v>3749</v>
      </c>
      <c r="P2236" s="112">
        <v>796</v>
      </c>
      <c r="Q2236" s="103" t="s">
        <v>57</v>
      </c>
      <c r="R2236" s="106">
        <v>1</v>
      </c>
      <c r="S2236" s="379">
        <v>313000</v>
      </c>
      <c r="T2236" s="107">
        <f t="shared" si="221"/>
        <v>313000</v>
      </c>
      <c r="U2236" s="107">
        <f>T2236*1.12</f>
        <v>350560.00000000006</v>
      </c>
      <c r="V2236" s="293"/>
      <c r="W2236" s="452">
        <v>2016</v>
      </c>
      <c r="X2236" s="293"/>
    </row>
    <row r="2237" spans="1:46" ht="50.1" customHeight="1">
      <c r="A2237" s="57" t="s">
        <v>7515</v>
      </c>
      <c r="B2237" s="125" t="s">
        <v>5974</v>
      </c>
      <c r="C2237" s="104" t="s">
        <v>7516</v>
      </c>
      <c r="D2237" s="104" t="s">
        <v>7517</v>
      </c>
      <c r="E2237" s="104" t="s">
        <v>7518</v>
      </c>
      <c r="F2237" s="104" t="s">
        <v>7519</v>
      </c>
      <c r="G2237" s="103" t="s">
        <v>7520</v>
      </c>
      <c r="H2237" s="112">
        <v>0</v>
      </c>
      <c r="I2237" s="465">
        <v>590000000</v>
      </c>
      <c r="J2237" s="127" t="s">
        <v>6882</v>
      </c>
      <c r="K2237" s="103" t="s">
        <v>7521</v>
      </c>
      <c r="L2237" s="103" t="s">
        <v>6884</v>
      </c>
      <c r="M2237" s="103" t="s">
        <v>144</v>
      </c>
      <c r="N2237" s="103" t="s">
        <v>7522</v>
      </c>
      <c r="O2237" s="103" t="s">
        <v>7523</v>
      </c>
      <c r="P2237" s="103">
        <v>796</v>
      </c>
      <c r="Q2237" s="103" t="s">
        <v>57</v>
      </c>
      <c r="R2237" s="379">
        <v>1</v>
      </c>
      <c r="S2237" s="254">
        <v>1465000</v>
      </c>
      <c r="T2237" s="107">
        <f t="shared" si="221"/>
        <v>1465000</v>
      </c>
      <c r="U2237" s="107">
        <f>T2237*1.12</f>
        <v>1640800.0000000002</v>
      </c>
      <c r="V2237" s="293"/>
      <c r="W2237" s="127">
        <v>2016</v>
      </c>
      <c r="X2237" s="293"/>
    </row>
    <row r="2238" spans="1:46" ht="50.1" customHeight="1">
      <c r="A2238" s="57" t="s">
        <v>7524</v>
      </c>
      <c r="B2238" s="125" t="s">
        <v>5974</v>
      </c>
      <c r="C2238" s="104" t="s">
        <v>7525</v>
      </c>
      <c r="D2238" s="104" t="s">
        <v>7526</v>
      </c>
      <c r="E2238" s="671" t="s">
        <v>7527</v>
      </c>
      <c r="F2238" s="104" t="s">
        <v>7528</v>
      </c>
      <c r="G2238" s="103" t="s">
        <v>7520</v>
      </c>
      <c r="H2238" s="112">
        <v>0</v>
      </c>
      <c r="I2238" s="465">
        <v>590000000</v>
      </c>
      <c r="J2238" s="127" t="s">
        <v>6882</v>
      </c>
      <c r="K2238" s="103" t="s">
        <v>7521</v>
      </c>
      <c r="L2238" s="103" t="s">
        <v>6884</v>
      </c>
      <c r="M2238" s="103" t="s">
        <v>144</v>
      </c>
      <c r="N2238" s="103" t="s">
        <v>7529</v>
      </c>
      <c r="O2238" s="103" t="s">
        <v>7523</v>
      </c>
      <c r="P2238" s="103">
        <v>796</v>
      </c>
      <c r="Q2238" s="103" t="s">
        <v>57</v>
      </c>
      <c r="R2238" s="106">
        <v>2</v>
      </c>
      <c r="S2238" s="379">
        <v>30000</v>
      </c>
      <c r="T2238" s="107">
        <f t="shared" si="221"/>
        <v>60000</v>
      </c>
      <c r="U2238" s="107">
        <f>T2238*1.12</f>
        <v>67200</v>
      </c>
      <c r="V2238" s="293"/>
      <c r="W2238" s="127">
        <v>2016</v>
      </c>
      <c r="X2238" s="293"/>
    </row>
    <row r="2239" spans="1:46" ht="50.1" customHeight="1">
      <c r="A2239" s="57" t="s">
        <v>7426</v>
      </c>
      <c r="B2239" s="125" t="s">
        <v>5974</v>
      </c>
      <c r="C2239" s="217" t="s">
        <v>7427</v>
      </c>
      <c r="D2239" s="658" t="s">
        <v>3124</v>
      </c>
      <c r="E2239" s="104" t="s">
        <v>7428</v>
      </c>
      <c r="F2239" s="104" t="s">
        <v>7429</v>
      </c>
      <c r="G2239" s="542" t="s">
        <v>62</v>
      </c>
      <c r="H2239" s="464">
        <v>0</v>
      </c>
      <c r="I2239" s="465">
        <v>590000000</v>
      </c>
      <c r="J2239" s="127" t="s">
        <v>6882</v>
      </c>
      <c r="K2239" s="542" t="s">
        <v>240</v>
      </c>
      <c r="L2239" s="127" t="s">
        <v>6882</v>
      </c>
      <c r="M2239" s="103" t="s">
        <v>144</v>
      </c>
      <c r="N2239" s="672" t="s">
        <v>7430</v>
      </c>
      <c r="O2239" s="103" t="s">
        <v>1946</v>
      </c>
      <c r="P2239" s="103">
        <v>796</v>
      </c>
      <c r="Q2239" s="479" t="s">
        <v>57</v>
      </c>
      <c r="R2239" s="106">
        <v>1</v>
      </c>
      <c r="S2239" s="115">
        <v>2156250</v>
      </c>
      <c r="T2239" s="107">
        <f t="shared" si="221"/>
        <v>2156250</v>
      </c>
      <c r="U2239" s="474">
        <f>T2239*1.12</f>
        <v>2415000</v>
      </c>
      <c r="V2239" s="673"/>
      <c r="W2239" s="57">
        <v>2016</v>
      </c>
      <c r="X2239" s="674"/>
    </row>
    <row r="2240" spans="1:46" s="29" customFormat="1" ht="50.1" customHeight="1">
      <c r="A2240" s="57" t="s">
        <v>7462</v>
      </c>
      <c r="B2240" s="106" t="s">
        <v>5974</v>
      </c>
      <c r="C2240" s="104" t="s">
        <v>4101</v>
      </c>
      <c r="D2240" s="104" t="s">
        <v>3823</v>
      </c>
      <c r="E2240" s="104" t="s">
        <v>4102</v>
      </c>
      <c r="F2240" s="104" t="s">
        <v>7463</v>
      </c>
      <c r="G2240" s="110" t="s">
        <v>4</v>
      </c>
      <c r="H2240" s="112">
        <v>0</v>
      </c>
      <c r="I2240" s="112">
        <v>590000000</v>
      </c>
      <c r="J2240" s="110" t="s">
        <v>7464</v>
      </c>
      <c r="K2240" s="110" t="s">
        <v>240</v>
      </c>
      <c r="L2240" s="110" t="s">
        <v>7464</v>
      </c>
      <c r="M2240" s="110" t="s">
        <v>201</v>
      </c>
      <c r="N2240" s="103" t="s">
        <v>3373</v>
      </c>
      <c r="O2240" s="110" t="s">
        <v>7465</v>
      </c>
      <c r="P2240" s="252">
        <v>166</v>
      </c>
      <c r="Q2240" s="252" t="s">
        <v>1204</v>
      </c>
      <c r="R2240" s="106">
        <v>2.91</v>
      </c>
      <c r="S2240" s="106">
        <v>1200</v>
      </c>
      <c r="T2240" s="481">
        <f t="shared" ref="T2240:T2246" si="222">R2240*S2240</f>
        <v>3492</v>
      </c>
      <c r="U2240" s="481">
        <f t="shared" ref="U2240:U2243" si="223">T2240*1.12</f>
        <v>3911.0400000000004</v>
      </c>
      <c r="V2240" s="110"/>
      <c r="W2240" s="112">
        <v>2016</v>
      </c>
      <c r="X2240" s="482"/>
      <c r="Y2240" s="27"/>
      <c r="Z2240" s="27"/>
      <c r="AA2240" s="27"/>
      <c r="AB2240" s="27"/>
      <c r="AC2240" s="27"/>
      <c r="AD2240" s="27"/>
      <c r="AE2240" s="27"/>
      <c r="AF2240" s="27"/>
      <c r="AG2240" s="27"/>
      <c r="AH2240" s="27"/>
      <c r="AI2240" s="27"/>
      <c r="AJ2240" s="27"/>
      <c r="AK2240" s="27"/>
      <c r="AL2240" s="27"/>
      <c r="AM2240" s="27"/>
      <c r="AN2240" s="27"/>
      <c r="AO2240" s="27"/>
      <c r="AP2240" s="27"/>
      <c r="AQ2240" s="27"/>
      <c r="AR2240" s="27"/>
    </row>
    <row r="2241" spans="1:46" s="29" customFormat="1" ht="50.1" customHeight="1">
      <c r="A2241" s="57" t="s">
        <v>7466</v>
      </c>
      <c r="B2241" s="106" t="s">
        <v>5974</v>
      </c>
      <c r="C2241" s="104" t="s">
        <v>7467</v>
      </c>
      <c r="D2241" s="104" t="s">
        <v>3990</v>
      </c>
      <c r="E2241" s="104" t="s">
        <v>4001</v>
      </c>
      <c r="F2241" s="104" t="s">
        <v>7468</v>
      </c>
      <c r="G2241" s="110" t="s">
        <v>4</v>
      </c>
      <c r="H2241" s="112">
        <v>0</v>
      </c>
      <c r="I2241" s="112">
        <v>590000000</v>
      </c>
      <c r="J2241" s="110" t="s">
        <v>7464</v>
      </c>
      <c r="K2241" s="110" t="s">
        <v>240</v>
      </c>
      <c r="L2241" s="110" t="s">
        <v>7464</v>
      </c>
      <c r="M2241" s="110" t="s">
        <v>201</v>
      </c>
      <c r="N2241" s="103" t="s">
        <v>3373</v>
      </c>
      <c r="O2241" s="110" t="s">
        <v>7465</v>
      </c>
      <c r="P2241" s="252">
        <v>166</v>
      </c>
      <c r="Q2241" s="252" t="s">
        <v>1204</v>
      </c>
      <c r="R2241" s="106">
        <v>0.86</v>
      </c>
      <c r="S2241" s="106">
        <v>3150</v>
      </c>
      <c r="T2241" s="481">
        <f t="shared" si="222"/>
        <v>2709</v>
      </c>
      <c r="U2241" s="481">
        <f t="shared" si="223"/>
        <v>3034.0800000000004</v>
      </c>
      <c r="V2241" s="262"/>
      <c r="W2241" s="112">
        <v>2016</v>
      </c>
      <c r="X2241" s="262"/>
      <c r="Y2241" s="27"/>
      <c r="Z2241" s="27"/>
      <c r="AA2241" s="27"/>
      <c r="AB2241" s="27"/>
      <c r="AC2241" s="27"/>
      <c r="AD2241" s="27"/>
      <c r="AE2241" s="27"/>
      <c r="AF2241" s="27"/>
      <c r="AG2241" s="27"/>
      <c r="AH2241" s="27"/>
      <c r="AI2241" s="27"/>
      <c r="AJ2241" s="27"/>
      <c r="AK2241" s="27"/>
      <c r="AL2241" s="27"/>
      <c r="AM2241" s="27"/>
      <c r="AN2241" s="27"/>
      <c r="AO2241" s="27"/>
      <c r="AP2241" s="27"/>
      <c r="AQ2241" s="27"/>
      <c r="AR2241" s="27"/>
    </row>
    <row r="2242" spans="1:46" s="29" customFormat="1" ht="50.1" customHeight="1">
      <c r="A2242" s="57" t="s">
        <v>7469</v>
      </c>
      <c r="B2242" s="106" t="s">
        <v>5974</v>
      </c>
      <c r="C2242" s="109" t="s">
        <v>7470</v>
      </c>
      <c r="D2242" s="104" t="s">
        <v>3990</v>
      </c>
      <c r="E2242" s="104" t="s">
        <v>4007</v>
      </c>
      <c r="F2242" s="104" t="s">
        <v>7471</v>
      </c>
      <c r="G2242" s="110" t="s">
        <v>4</v>
      </c>
      <c r="H2242" s="112">
        <v>0</v>
      </c>
      <c r="I2242" s="112">
        <v>590000000</v>
      </c>
      <c r="J2242" s="110" t="s">
        <v>7464</v>
      </c>
      <c r="K2242" s="110" t="s">
        <v>240</v>
      </c>
      <c r="L2242" s="110" t="s">
        <v>7464</v>
      </c>
      <c r="M2242" s="110" t="s">
        <v>201</v>
      </c>
      <c r="N2242" s="103" t="s">
        <v>3373</v>
      </c>
      <c r="O2242" s="110" t="s">
        <v>7465</v>
      </c>
      <c r="P2242" s="252">
        <v>166</v>
      </c>
      <c r="Q2242" s="252" t="s">
        <v>1204</v>
      </c>
      <c r="R2242" s="106">
        <v>1.08</v>
      </c>
      <c r="S2242" s="106">
        <v>2600</v>
      </c>
      <c r="T2242" s="481">
        <f t="shared" si="222"/>
        <v>2808</v>
      </c>
      <c r="U2242" s="481">
        <f t="shared" si="223"/>
        <v>3144.9600000000005</v>
      </c>
      <c r="V2242" s="262"/>
      <c r="W2242" s="112">
        <v>2016</v>
      </c>
      <c r="X2242" s="262"/>
      <c r="Y2242" s="27"/>
      <c r="Z2242" s="27"/>
      <c r="AA2242" s="27"/>
      <c r="AB2242" s="27"/>
      <c r="AC2242" s="27"/>
      <c r="AD2242" s="27"/>
      <c r="AE2242" s="27"/>
      <c r="AF2242" s="27"/>
      <c r="AG2242" s="27"/>
      <c r="AH2242" s="27"/>
      <c r="AI2242" s="27"/>
      <c r="AJ2242" s="27"/>
      <c r="AK2242" s="27"/>
      <c r="AL2242" s="27"/>
      <c r="AM2242" s="27"/>
      <c r="AN2242" s="27"/>
      <c r="AO2242" s="27"/>
      <c r="AP2242" s="27"/>
      <c r="AQ2242" s="27"/>
      <c r="AR2242" s="27"/>
    </row>
    <row r="2243" spans="1:46" s="29" customFormat="1" ht="50.1" customHeight="1">
      <c r="A2243" s="57" t="s">
        <v>7472</v>
      </c>
      <c r="B2243" s="103" t="s">
        <v>5974</v>
      </c>
      <c r="C2243" s="104" t="s">
        <v>3745</v>
      </c>
      <c r="D2243" s="104" t="s">
        <v>1748</v>
      </c>
      <c r="E2243" s="104" t="s">
        <v>3746</v>
      </c>
      <c r="F2243" s="104" t="s">
        <v>7473</v>
      </c>
      <c r="G2243" s="112" t="s">
        <v>4</v>
      </c>
      <c r="H2243" s="103">
        <v>0</v>
      </c>
      <c r="I2243" s="112">
        <v>590000000</v>
      </c>
      <c r="J2243" s="112" t="s">
        <v>5</v>
      </c>
      <c r="K2243" s="112" t="s">
        <v>240</v>
      </c>
      <c r="L2243" s="112" t="s">
        <v>67</v>
      </c>
      <c r="M2243" s="112" t="s">
        <v>54</v>
      </c>
      <c r="N2243" s="125" t="s">
        <v>7474</v>
      </c>
      <c r="O2243" s="112" t="s">
        <v>2102</v>
      </c>
      <c r="P2243" s="103">
        <v>166</v>
      </c>
      <c r="Q2243" s="103" t="s">
        <v>1204</v>
      </c>
      <c r="R2243" s="106">
        <v>2200</v>
      </c>
      <c r="S2243" s="115">
        <v>158</v>
      </c>
      <c r="T2243" s="294">
        <f t="shared" si="222"/>
        <v>347600</v>
      </c>
      <c r="U2243" s="107">
        <f t="shared" si="223"/>
        <v>389312.00000000006</v>
      </c>
      <c r="V2243" s="146"/>
      <c r="W2243" s="112">
        <v>2016</v>
      </c>
      <c r="X2243" s="146"/>
      <c r="Y2243" s="27"/>
      <c r="Z2243" s="27"/>
      <c r="AA2243" s="27"/>
      <c r="AB2243" s="27"/>
      <c r="AC2243" s="27"/>
      <c r="AD2243" s="27"/>
      <c r="AE2243" s="27"/>
      <c r="AF2243" s="27"/>
      <c r="AG2243" s="27"/>
      <c r="AH2243" s="27"/>
      <c r="AI2243" s="27"/>
      <c r="AJ2243" s="27"/>
      <c r="AK2243" s="27"/>
      <c r="AL2243" s="27"/>
      <c r="AM2243" s="27"/>
      <c r="AN2243" s="27"/>
      <c r="AO2243" s="27"/>
      <c r="AP2243" s="27"/>
      <c r="AQ2243" s="27"/>
      <c r="AR2243" s="27"/>
    </row>
    <row r="2244" spans="1:46" s="29" customFormat="1" ht="50.1" customHeight="1">
      <c r="A2244" s="57" t="s">
        <v>7475</v>
      </c>
      <c r="B2244" s="103" t="s">
        <v>5974</v>
      </c>
      <c r="C2244" s="104" t="s">
        <v>3967</v>
      </c>
      <c r="D2244" s="104" t="s">
        <v>1411</v>
      </c>
      <c r="E2244" s="104" t="s">
        <v>3968</v>
      </c>
      <c r="F2244" s="104"/>
      <c r="G2244" s="112" t="s">
        <v>4</v>
      </c>
      <c r="H2244" s="178">
        <v>0</v>
      </c>
      <c r="I2244" s="112">
        <v>590000000</v>
      </c>
      <c r="J2244" s="112" t="s">
        <v>5</v>
      </c>
      <c r="K2244" s="112" t="s">
        <v>240</v>
      </c>
      <c r="L2244" s="112" t="s">
        <v>67</v>
      </c>
      <c r="M2244" s="112" t="s">
        <v>54</v>
      </c>
      <c r="N2244" s="125" t="s">
        <v>7474</v>
      </c>
      <c r="O2244" s="112" t="s">
        <v>2102</v>
      </c>
      <c r="P2244" s="112">
        <v>168</v>
      </c>
      <c r="Q2244" s="103" t="s">
        <v>1727</v>
      </c>
      <c r="R2244" s="423">
        <v>30</v>
      </c>
      <c r="S2244" s="675">
        <v>553000</v>
      </c>
      <c r="T2244" s="294">
        <f t="shared" si="222"/>
        <v>16590000</v>
      </c>
      <c r="U2244" s="107">
        <f t="shared" ref="U2244:U2246" si="224">T2244*1.12</f>
        <v>18580800</v>
      </c>
      <c r="V2244" s="146"/>
      <c r="W2244" s="112">
        <v>2016</v>
      </c>
      <c r="X2244" s="146"/>
      <c r="Y2244" s="27"/>
      <c r="Z2244" s="27"/>
      <c r="AA2244" s="27"/>
      <c r="AB2244" s="27"/>
      <c r="AC2244" s="27"/>
      <c r="AD2244" s="27"/>
      <c r="AE2244" s="27"/>
      <c r="AF2244" s="27"/>
      <c r="AG2244" s="27"/>
      <c r="AH2244" s="27"/>
      <c r="AI2244" s="27"/>
      <c r="AJ2244" s="27"/>
      <c r="AK2244" s="27"/>
      <c r="AL2244" s="27"/>
      <c r="AM2244" s="27"/>
      <c r="AN2244" s="27"/>
      <c r="AO2244" s="27"/>
      <c r="AP2244" s="27"/>
      <c r="AQ2244" s="27"/>
      <c r="AR2244" s="27"/>
    </row>
    <row r="2245" spans="1:46" s="29" customFormat="1" ht="50.1" customHeight="1">
      <c r="A2245" s="57" t="s">
        <v>7476</v>
      </c>
      <c r="B2245" s="103" t="s">
        <v>5974</v>
      </c>
      <c r="C2245" s="387" t="s">
        <v>6687</v>
      </c>
      <c r="D2245" s="104" t="s">
        <v>1411</v>
      </c>
      <c r="E2245" s="104" t="s">
        <v>6688</v>
      </c>
      <c r="F2245" s="361"/>
      <c r="G2245" s="112" t="s">
        <v>4</v>
      </c>
      <c r="H2245" s="103">
        <v>0</v>
      </c>
      <c r="I2245" s="112">
        <v>590000000</v>
      </c>
      <c r="J2245" s="112" t="s">
        <v>5</v>
      </c>
      <c r="K2245" s="112" t="s">
        <v>240</v>
      </c>
      <c r="L2245" s="112" t="s">
        <v>67</v>
      </c>
      <c r="M2245" s="112" t="s">
        <v>54</v>
      </c>
      <c r="N2245" s="125" t="s">
        <v>7474</v>
      </c>
      <c r="O2245" s="112" t="s">
        <v>2102</v>
      </c>
      <c r="P2245" s="112">
        <v>168</v>
      </c>
      <c r="Q2245" s="110" t="s">
        <v>1727</v>
      </c>
      <c r="R2245" s="423">
        <v>4</v>
      </c>
      <c r="S2245" s="115">
        <v>573000</v>
      </c>
      <c r="T2245" s="107">
        <f t="shared" si="222"/>
        <v>2292000</v>
      </c>
      <c r="U2245" s="107">
        <f t="shared" si="224"/>
        <v>2567040.0000000005</v>
      </c>
      <c r="V2245" s="676"/>
      <c r="W2245" s="112">
        <v>2016</v>
      </c>
      <c r="X2245" s="143"/>
      <c r="Y2245" s="27"/>
      <c r="Z2245" s="27"/>
      <c r="AA2245" s="27"/>
      <c r="AB2245" s="27"/>
      <c r="AC2245" s="27"/>
      <c r="AD2245" s="27"/>
      <c r="AE2245" s="27"/>
      <c r="AF2245" s="27"/>
      <c r="AG2245" s="27"/>
      <c r="AH2245" s="27"/>
      <c r="AI2245" s="27"/>
      <c r="AJ2245" s="27"/>
      <c r="AK2245" s="27"/>
      <c r="AL2245" s="27"/>
      <c r="AM2245" s="27"/>
      <c r="AN2245" s="27"/>
      <c r="AO2245" s="27"/>
      <c r="AP2245" s="27"/>
      <c r="AQ2245" s="27"/>
      <c r="AR2245" s="27"/>
    </row>
    <row r="2246" spans="1:46" s="29" customFormat="1" ht="50.1" customHeight="1">
      <c r="A2246" s="57" t="s">
        <v>7477</v>
      </c>
      <c r="B2246" s="103" t="s">
        <v>5974</v>
      </c>
      <c r="C2246" s="104" t="s">
        <v>4065</v>
      </c>
      <c r="D2246" s="104" t="s">
        <v>4047</v>
      </c>
      <c r="E2246" s="104" t="s">
        <v>4066</v>
      </c>
      <c r="F2246" s="361"/>
      <c r="G2246" s="112" t="s">
        <v>4</v>
      </c>
      <c r="H2246" s="103">
        <v>0</v>
      </c>
      <c r="I2246" s="112">
        <v>590000000</v>
      </c>
      <c r="J2246" s="112" t="s">
        <v>5</v>
      </c>
      <c r="K2246" s="112" t="s">
        <v>240</v>
      </c>
      <c r="L2246" s="112" t="s">
        <v>67</v>
      </c>
      <c r="M2246" s="112" t="s">
        <v>54</v>
      </c>
      <c r="N2246" s="125" t="s">
        <v>7474</v>
      </c>
      <c r="O2246" s="112" t="s">
        <v>2102</v>
      </c>
      <c r="P2246" s="112">
        <v>168</v>
      </c>
      <c r="Q2246" s="103" t="s">
        <v>1727</v>
      </c>
      <c r="R2246" s="423">
        <v>5.7</v>
      </c>
      <c r="S2246" s="115">
        <v>191000</v>
      </c>
      <c r="T2246" s="294">
        <f t="shared" si="222"/>
        <v>1088700</v>
      </c>
      <c r="U2246" s="107">
        <f t="shared" si="224"/>
        <v>1219344</v>
      </c>
      <c r="V2246" s="297"/>
      <c r="W2246" s="112">
        <v>2016</v>
      </c>
      <c r="X2246" s="112"/>
      <c r="Y2246" s="27"/>
      <c r="Z2246" s="27"/>
      <c r="AA2246" s="27"/>
      <c r="AB2246" s="27"/>
      <c r="AC2246" s="27"/>
      <c r="AD2246" s="27"/>
      <c r="AE2246" s="27"/>
      <c r="AF2246" s="27"/>
      <c r="AG2246" s="27"/>
      <c r="AH2246" s="27"/>
      <c r="AI2246" s="27"/>
      <c r="AJ2246" s="27"/>
      <c r="AK2246" s="27"/>
      <c r="AL2246" s="27"/>
      <c r="AM2246" s="27"/>
      <c r="AN2246" s="27"/>
      <c r="AO2246" s="27"/>
      <c r="AP2246" s="27"/>
      <c r="AQ2246" s="27"/>
      <c r="AR2246" s="27"/>
    </row>
    <row r="2247" spans="1:46" s="29" customFormat="1" ht="50.1" customHeight="1">
      <c r="A2247" s="57" t="s">
        <v>7531</v>
      </c>
      <c r="B2247" s="103" t="s">
        <v>5974</v>
      </c>
      <c r="C2247" s="143" t="s">
        <v>7532</v>
      </c>
      <c r="D2247" s="143" t="s">
        <v>7533</v>
      </c>
      <c r="E2247" s="143" t="s">
        <v>7534</v>
      </c>
      <c r="F2247" s="143" t="s">
        <v>7535</v>
      </c>
      <c r="G2247" s="103" t="s">
        <v>4</v>
      </c>
      <c r="H2247" s="103">
        <v>0</v>
      </c>
      <c r="I2247" s="121">
        <v>590000000</v>
      </c>
      <c r="J2247" s="112" t="s">
        <v>5</v>
      </c>
      <c r="K2247" s="127" t="s">
        <v>240</v>
      </c>
      <c r="L2247" s="112" t="s">
        <v>67</v>
      </c>
      <c r="M2247" s="127" t="s">
        <v>201</v>
      </c>
      <c r="N2247" s="127" t="s">
        <v>7536</v>
      </c>
      <c r="O2247" s="112" t="s">
        <v>7537</v>
      </c>
      <c r="P2247" s="127">
        <v>796</v>
      </c>
      <c r="Q2247" s="103" t="s">
        <v>57</v>
      </c>
      <c r="R2247" s="115">
        <v>1</v>
      </c>
      <c r="S2247" s="115">
        <v>6696.4285714199996</v>
      </c>
      <c r="T2247" s="107">
        <f>R2247*S2247</f>
        <v>6696.4285714199996</v>
      </c>
      <c r="U2247" s="107">
        <f>T2247*1.12</f>
        <v>7499.9999999904003</v>
      </c>
      <c r="V2247" s="103"/>
      <c r="W2247" s="112">
        <v>2016</v>
      </c>
      <c r="X2247" s="103"/>
      <c r="Y2247" s="27"/>
      <c r="Z2247" s="27"/>
      <c r="AA2247" s="27"/>
      <c r="AB2247" s="27"/>
      <c r="AC2247" s="27"/>
      <c r="AD2247" s="27"/>
      <c r="AE2247" s="27"/>
      <c r="AF2247" s="27"/>
      <c r="AG2247" s="27"/>
      <c r="AH2247" s="27"/>
      <c r="AI2247" s="27"/>
      <c r="AJ2247" s="27"/>
      <c r="AK2247" s="27"/>
      <c r="AL2247" s="27"/>
      <c r="AM2247" s="27"/>
      <c r="AN2247" s="27"/>
      <c r="AO2247" s="27"/>
      <c r="AP2247" s="27"/>
      <c r="AQ2247" s="27"/>
      <c r="AR2247" s="27"/>
      <c r="AS2247" s="27"/>
      <c r="AT2247" s="27"/>
    </row>
    <row r="2248" spans="1:46" s="29" customFormat="1" ht="50.1" customHeight="1">
      <c r="A2248" s="57" t="s">
        <v>7538</v>
      </c>
      <c r="B2248" s="103" t="s">
        <v>5974</v>
      </c>
      <c r="C2248" s="104" t="s">
        <v>166</v>
      </c>
      <c r="D2248" s="104" t="s">
        <v>164</v>
      </c>
      <c r="E2248" s="104" t="s">
        <v>167</v>
      </c>
      <c r="F2248" s="105"/>
      <c r="G2248" s="112" t="s">
        <v>4</v>
      </c>
      <c r="H2248" s="103">
        <v>0</v>
      </c>
      <c r="I2248" s="112">
        <v>590000000</v>
      </c>
      <c r="J2248" s="112" t="s">
        <v>5</v>
      </c>
      <c r="K2248" s="112" t="s">
        <v>240</v>
      </c>
      <c r="L2248" s="112" t="s">
        <v>67</v>
      </c>
      <c r="M2248" s="127" t="s">
        <v>144</v>
      </c>
      <c r="N2248" s="112" t="s">
        <v>145</v>
      </c>
      <c r="O2248" s="112" t="s">
        <v>146</v>
      </c>
      <c r="P2248" s="112">
        <v>796</v>
      </c>
      <c r="Q2248" s="112" t="s">
        <v>57</v>
      </c>
      <c r="R2248" s="115">
        <v>3</v>
      </c>
      <c r="S2248" s="115">
        <v>19553.571428499999</v>
      </c>
      <c r="T2248" s="107">
        <f>S2248*R2248</f>
        <v>58660.714285499998</v>
      </c>
      <c r="U2248" s="107">
        <f>T2248*1.12</f>
        <v>65699.99999976001</v>
      </c>
      <c r="V2248" s="112"/>
      <c r="W2248" s="112">
        <v>2016</v>
      </c>
      <c r="X2248" s="103"/>
      <c r="Y2248" s="27"/>
      <c r="Z2248" s="27"/>
      <c r="AA2248" s="27"/>
      <c r="AB2248" s="27"/>
      <c r="AC2248" s="27"/>
      <c r="AD2248" s="27"/>
      <c r="AE2248" s="27"/>
      <c r="AF2248" s="27"/>
      <c r="AG2248" s="27"/>
      <c r="AH2248" s="27"/>
      <c r="AI2248" s="27"/>
      <c r="AJ2248" s="27"/>
      <c r="AK2248" s="27"/>
      <c r="AL2248" s="27"/>
      <c r="AM2248" s="27"/>
      <c r="AN2248" s="27"/>
      <c r="AO2248" s="27"/>
      <c r="AP2248" s="27"/>
      <c r="AQ2248" s="27"/>
      <c r="AR2248" s="27"/>
      <c r="AS2248" s="27"/>
      <c r="AT2248" s="27"/>
    </row>
    <row r="2249" spans="1:46" s="29" customFormat="1" ht="50.1" customHeight="1">
      <c r="A2249" s="57" t="s">
        <v>7539</v>
      </c>
      <c r="B2249" s="103" t="s">
        <v>5974</v>
      </c>
      <c r="C2249" s="104" t="s">
        <v>174</v>
      </c>
      <c r="D2249" s="104" t="s">
        <v>175</v>
      </c>
      <c r="E2249" s="104" t="s">
        <v>176</v>
      </c>
      <c r="F2249" s="104" t="s">
        <v>7540</v>
      </c>
      <c r="G2249" s="112" t="s">
        <v>4</v>
      </c>
      <c r="H2249" s="103">
        <v>0</v>
      </c>
      <c r="I2249" s="112">
        <v>590000000</v>
      </c>
      <c r="J2249" s="112" t="s">
        <v>5</v>
      </c>
      <c r="K2249" s="103" t="s">
        <v>240</v>
      </c>
      <c r="L2249" s="112" t="s">
        <v>67</v>
      </c>
      <c r="M2249" s="127" t="s">
        <v>144</v>
      </c>
      <c r="N2249" s="112" t="s">
        <v>145</v>
      </c>
      <c r="O2249" s="112" t="s">
        <v>146</v>
      </c>
      <c r="P2249" s="112">
        <v>796</v>
      </c>
      <c r="Q2249" s="112" t="s">
        <v>57</v>
      </c>
      <c r="R2249" s="106">
        <v>1</v>
      </c>
      <c r="S2249" s="106">
        <v>13303.571428499999</v>
      </c>
      <c r="T2249" s="107">
        <f>S2249*R2249</f>
        <v>13303.571428499999</v>
      </c>
      <c r="U2249" s="107">
        <f>T2249*1.12</f>
        <v>14899.999999920001</v>
      </c>
      <c r="V2249" s="103"/>
      <c r="W2249" s="112">
        <v>2016</v>
      </c>
      <c r="X2249" s="103"/>
      <c r="Y2249" s="27"/>
      <c r="Z2249" s="27"/>
      <c r="AA2249" s="27"/>
      <c r="AB2249" s="27"/>
      <c r="AC2249" s="27"/>
      <c r="AD2249" s="27"/>
      <c r="AE2249" s="27"/>
      <c r="AF2249" s="27"/>
      <c r="AG2249" s="27"/>
      <c r="AH2249" s="27"/>
      <c r="AI2249" s="27"/>
      <c r="AJ2249" s="27"/>
      <c r="AK2249" s="27"/>
      <c r="AL2249" s="27"/>
      <c r="AM2249" s="27"/>
      <c r="AN2249" s="27"/>
      <c r="AO2249" s="27"/>
      <c r="AP2249" s="27"/>
      <c r="AQ2249" s="27"/>
      <c r="AR2249" s="27"/>
      <c r="AS2249" s="27"/>
      <c r="AT2249" s="27"/>
    </row>
    <row r="2250" spans="1:46" s="29" customFormat="1" ht="50.1" customHeight="1">
      <c r="A2250" s="57" t="s">
        <v>7541</v>
      </c>
      <c r="B2250" s="103" t="s">
        <v>5974</v>
      </c>
      <c r="C2250" s="104" t="s">
        <v>7542</v>
      </c>
      <c r="D2250" s="104" t="s">
        <v>2104</v>
      </c>
      <c r="E2250" s="288" t="s">
        <v>7543</v>
      </c>
      <c r="F2250" s="104" t="s">
        <v>7544</v>
      </c>
      <c r="G2250" s="103" t="s">
        <v>4</v>
      </c>
      <c r="H2250" s="121">
        <v>0</v>
      </c>
      <c r="I2250" s="128">
        <v>590000000</v>
      </c>
      <c r="J2250" s="127" t="s">
        <v>5</v>
      </c>
      <c r="K2250" s="112" t="s">
        <v>240</v>
      </c>
      <c r="L2250" s="127" t="s">
        <v>5</v>
      </c>
      <c r="M2250" s="127" t="s">
        <v>54</v>
      </c>
      <c r="N2250" s="127" t="s">
        <v>55</v>
      </c>
      <c r="O2250" s="130" t="s">
        <v>599</v>
      </c>
      <c r="P2250" s="110" t="s">
        <v>186</v>
      </c>
      <c r="Q2250" s="103" t="s">
        <v>187</v>
      </c>
      <c r="R2250" s="410">
        <v>60</v>
      </c>
      <c r="S2250" s="410">
        <v>1600</v>
      </c>
      <c r="T2250" s="294">
        <f>S2250*R2250</f>
        <v>96000</v>
      </c>
      <c r="U2250" s="446">
        <f>T2250*1.12</f>
        <v>107520.00000000001</v>
      </c>
      <c r="V2250" s="479"/>
      <c r="W2250" s="121">
        <v>2016</v>
      </c>
      <c r="X2250" s="395"/>
      <c r="Y2250" s="27"/>
      <c r="Z2250" s="27"/>
      <c r="AA2250" s="27"/>
      <c r="AB2250" s="27"/>
      <c r="AC2250" s="27"/>
      <c r="AD2250" s="27"/>
      <c r="AE2250" s="27"/>
      <c r="AF2250" s="27"/>
      <c r="AG2250" s="27"/>
      <c r="AH2250" s="27"/>
      <c r="AI2250" s="27"/>
      <c r="AJ2250" s="27"/>
      <c r="AK2250" s="27"/>
      <c r="AL2250" s="27"/>
      <c r="AM2250" s="27"/>
      <c r="AN2250" s="27"/>
      <c r="AO2250" s="27"/>
      <c r="AP2250" s="27"/>
      <c r="AQ2250" s="27"/>
      <c r="AR2250" s="27"/>
      <c r="AS2250" s="27"/>
      <c r="AT2250" s="27"/>
    </row>
    <row r="2251" spans="1:46" s="29" customFormat="1" ht="50.1" customHeight="1">
      <c r="A2251" s="57" t="s">
        <v>7545</v>
      </c>
      <c r="B2251" s="103" t="s">
        <v>5974</v>
      </c>
      <c r="C2251" s="104" t="s">
        <v>335</v>
      </c>
      <c r="D2251" s="104" t="s">
        <v>336</v>
      </c>
      <c r="E2251" s="104" t="s">
        <v>325</v>
      </c>
      <c r="F2251" s="105" t="s">
        <v>337</v>
      </c>
      <c r="G2251" s="112" t="s">
        <v>4</v>
      </c>
      <c r="H2251" s="103">
        <v>0</v>
      </c>
      <c r="I2251" s="118">
        <v>590000000</v>
      </c>
      <c r="J2251" s="112" t="s">
        <v>5</v>
      </c>
      <c r="K2251" s="112" t="s">
        <v>240</v>
      </c>
      <c r="L2251" s="112" t="s">
        <v>67</v>
      </c>
      <c r="M2251" s="127" t="s">
        <v>144</v>
      </c>
      <c r="N2251" s="112" t="s">
        <v>145</v>
      </c>
      <c r="O2251" s="112" t="s">
        <v>2980</v>
      </c>
      <c r="P2251" s="112">
        <v>796</v>
      </c>
      <c r="Q2251" s="112" t="s">
        <v>57</v>
      </c>
      <c r="R2251" s="115">
        <v>1</v>
      </c>
      <c r="S2251" s="115">
        <v>13392.8571428</v>
      </c>
      <c r="T2251" s="107">
        <f>R2251*S2251</f>
        <v>13392.8571428</v>
      </c>
      <c r="U2251" s="107">
        <f t="shared" ref="U2251:U2255" si="225">T2251*1.12</f>
        <v>14999.999999936001</v>
      </c>
      <c r="V2251" s="112"/>
      <c r="W2251" s="112">
        <v>2016</v>
      </c>
      <c r="X2251" s="103"/>
      <c r="Y2251" s="27"/>
      <c r="Z2251" s="27"/>
      <c r="AA2251" s="27"/>
      <c r="AB2251" s="27"/>
      <c r="AC2251" s="27"/>
      <c r="AD2251" s="27"/>
      <c r="AE2251" s="27"/>
      <c r="AF2251" s="27"/>
      <c r="AG2251" s="27"/>
      <c r="AH2251" s="27"/>
      <c r="AI2251" s="27"/>
      <c r="AJ2251" s="27"/>
      <c r="AK2251" s="27"/>
      <c r="AL2251" s="27"/>
      <c r="AM2251" s="27"/>
      <c r="AN2251" s="27"/>
      <c r="AO2251" s="27"/>
      <c r="AP2251" s="27"/>
      <c r="AQ2251" s="27"/>
      <c r="AR2251" s="27"/>
      <c r="AS2251" s="27"/>
      <c r="AT2251" s="27"/>
    </row>
    <row r="2252" spans="1:46" s="29" customFormat="1" ht="50.1" customHeight="1">
      <c r="A2252" s="57" t="s">
        <v>7546</v>
      </c>
      <c r="B2252" s="103" t="s">
        <v>5974</v>
      </c>
      <c r="C2252" s="104" t="s">
        <v>339</v>
      </c>
      <c r="D2252" s="104" t="s">
        <v>329</v>
      </c>
      <c r="E2252" s="104" t="s">
        <v>340</v>
      </c>
      <c r="F2252" s="105" t="s">
        <v>337</v>
      </c>
      <c r="G2252" s="112" t="s">
        <v>4</v>
      </c>
      <c r="H2252" s="103">
        <v>0</v>
      </c>
      <c r="I2252" s="118">
        <v>590000000</v>
      </c>
      <c r="J2252" s="112" t="s">
        <v>5</v>
      </c>
      <c r="K2252" s="112" t="s">
        <v>240</v>
      </c>
      <c r="L2252" s="112" t="s">
        <v>67</v>
      </c>
      <c r="M2252" s="127" t="s">
        <v>144</v>
      </c>
      <c r="N2252" s="112" t="s">
        <v>145</v>
      </c>
      <c r="O2252" s="112" t="s">
        <v>2980</v>
      </c>
      <c r="P2252" s="112">
        <v>796</v>
      </c>
      <c r="Q2252" s="112" t="s">
        <v>57</v>
      </c>
      <c r="R2252" s="115">
        <v>1</v>
      </c>
      <c r="S2252" s="115">
        <v>13392.8571428</v>
      </c>
      <c r="T2252" s="107">
        <f>R2252*S2252</f>
        <v>13392.8571428</v>
      </c>
      <c r="U2252" s="107">
        <f t="shared" si="225"/>
        <v>14999.999999936001</v>
      </c>
      <c r="V2252" s="112"/>
      <c r="W2252" s="112">
        <v>2016</v>
      </c>
      <c r="X2252" s="103"/>
      <c r="Y2252" s="27"/>
      <c r="Z2252" s="27"/>
      <c r="AA2252" s="27"/>
      <c r="AB2252" s="27"/>
      <c r="AC2252" s="27"/>
      <c r="AD2252" s="27"/>
      <c r="AE2252" s="27"/>
      <c r="AF2252" s="27"/>
      <c r="AG2252" s="27"/>
      <c r="AH2252" s="27"/>
      <c r="AI2252" s="27"/>
      <c r="AJ2252" s="27"/>
      <c r="AK2252" s="27"/>
      <c r="AL2252" s="27"/>
      <c r="AM2252" s="27"/>
      <c r="AN2252" s="27"/>
      <c r="AO2252" s="27"/>
      <c r="AP2252" s="27"/>
      <c r="AQ2252" s="27"/>
      <c r="AR2252" s="27"/>
      <c r="AS2252" s="27"/>
      <c r="AT2252" s="27"/>
    </row>
    <row r="2253" spans="1:46" s="29" customFormat="1" ht="50.1" customHeight="1">
      <c r="A2253" s="57" t="s">
        <v>7547</v>
      </c>
      <c r="B2253" s="103" t="s">
        <v>5974</v>
      </c>
      <c r="C2253" s="104" t="s">
        <v>341</v>
      </c>
      <c r="D2253" s="104" t="s">
        <v>329</v>
      </c>
      <c r="E2253" s="104" t="s">
        <v>342</v>
      </c>
      <c r="F2253" s="105" t="s">
        <v>337</v>
      </c>
      <c r="G2253" s="112" t="s">
        <v>4</v>
      </c>
      <c r="H2253" s="103">
        <v>0</v>
      </c>
      <c r="I2253" s="112">
        <v>590000000</v>
      </c>
      <c r="J2253" s="112" t="s">
        <v>5</v>
      </c>
      <c r="K2253" s="112" t="s">
        <v>240</v>
      </c>
      <c r="L2253" s="112" t="s">
        <v>67</v>
      </c>
      <c r="M2253" s="127" t="s">
        <v>144</v>
      </c>
      <c r="N2253" s="112" t="s">
        <v>145</v>
      </c>
      <c r="O2253" s="112" t="s">
        <v>2980</v>
      </c>
      <c r="P2253" s="112">
        <v>796</v>
      </c>
      <c r="Q2253" s="112" t="s">
        <v>57</v>
      </c>
      <c r="R2253" s="115">
        <v>1</v>
      </c>
      <c r="S2253" s="115">
        <v>13392.8571428</v>
      </c>
      <c r="T2253" s="107">
        <f>R2253*S2253</f>
        <v>13392.8571428</v>
      </c>
      <c r="U2253" s="107">
        <f t="shared" si="225"/>
        <v>14999.999999936001</v>
      </c>
      <c r="V2253" s="112"/>
      <c r="W2253" s="112">
        <v>2016</v>
      </c>
      <c r="X2253" s="103"/>
      <c r="Y2253" s="27"/>
      <c r="Z2253" s="27"/>
      <c r="AA2253" s="27"/>
      <c r="AB2253" s="27"/>
      <c r="AC2253" s="27"/>
      <c r="AD2253" s="27"/>
      <c r="AE2253" s="27"/>
      <c r="AF2253" s="27"/>
      <c r="AG2253" s="27"/>
      <c r="AH2253" s="27"/>
      <c r="AI2253" s="27"/>
      <c r="AJ2253" s="27"/>
      <c r="AK2253" s="27"/>
      <c r="AL2253" s="27"/>
      <c r="AM2253" s="27"/>
      <c r="AN2253" s="27"/>
      <c r="AO2253" s="27"/>
      <c r="AP2253" s="27"/>
      <c r="AQ2253" s="27"/>
      <c r="AR2253" s="27"/>
      <c r="AS2253" s="27"/>
      <c r="AT2253" s="27"/>
    </row>
    <row r="2254" spans="1:46" s="29" customFormat="1" ht="50.1" customHeight="1">
      <c r="A2254" s="57" t="s">
        <v>7548</v>
      </c>
      <c r="B2254" s="103" t="s">
        <v>5974</v>
      </c>
      <c r="C2254" s="104" t="s">
        <v>343</v>
      </c>
      <c r="D2254" s="104" t="s">
        <v>329</v>
      </c>
      <c r="E2254" s="104" t="s">
        <v>344</v>
      </c>
      <c r="F2254" s="105" t="s">
        <v>337</v>
      </c>
      <c r="G2254" s="112" t="s">
        <v>4</v>
      </c>
      <c r="H2254" s="103">
        <v>0</v>
      </c>
      <c r="I2254" s="112">
        <v>590000000</v>
      </c>
      <c r="J2254" s="112" t="s">
        <v>5</v>
      </c>
      <c r="K2254" s="112" t="s">
        <v>240</v>
      </c>
      <c r="L2254" s="112" t="s">
        <v>67</v>
      </c>
      <c r="M2254" s="127" t="s">
        <v>144</v>
      </c>
      <c r="N2254" s="112" t="s">
        <v>145</v>
      </c>
      <c r="O2254" s="112" t="s">
        <v>2980</v>
      </c>
      <c r="P2254" s="112">
        <v>796</v>
      </c>
      <c r="Q2254" s="112" t="s">
        <v>57</v>
      </c>
      <c r="R2254" s="115">
        <v>1</v>
      </c>
      <c r="S2254" s="115">
        <v>13392.8571428</v>
      </c>
      <c r="T2254" s="107">
        <f>R2254*S2254</f>
        <v>13392.8571428</v>
      </c>
      <c r="U2254" s="107">
        <f t="shared" si="225"/>
        <v>14999.999999936001</v>
      </c>
      <c r="V2254" s="112"/>
      <c r="W2254" s="112">
        <v>2016</v>
      </c>
      <c r="X2254" s="103"/>
      <c r="Y2254" s="27"/>
      <c r="Z2254" s="27"/>
      <c r="AA2254" s="27"/>
      <c r="AB2254" s="27"/>
      <c r="AC2254" s="27"/>
      <c r="AD2254" s="27"/>
      <c r="AE2254" s="27"/>
      <c r="AF2254" s="27"/>
      <c r="AG2254" s="27"/>
      <c r="AH2254" s="27"/>
      <c r="AI2254" s="27"/>
      <c r="AJ2254" s="27"/>
      <c r="AK2254" s="27"/>
      <c r="AL2254" s="27"/>
      <c r="AM2254" s="27"/>
      <c r="AN2254" s="27"/>
      <c r="AO2254" s="27"/>
      <c r="AP2254" s="27"/>
      <c r="AQ2254" s="27"/>
      <c r="AR2254" s="27"/>
      <c r="AS2254" s="27"/>
      <c r="AT2254" s="27"/>
    </row>
    <row r="2255" spans="1:46" s="29" customFormat="1" ht="50.1" customHeight="1">
      <c r="A2255" s="57" t="s">
        <v>7549</v>
      </c>
      <c r="B2255" s="103" t="s">
        <v>5974</v>
      </c>
      <c r="C2255" s="104" t="s">
        <v>339</v>
      </c>
      <c r="D2255" s="104" t="s">
        <v>329</v>
      </c>
      <c r="E2255" s="104" t="s">
        <v>340</v>
      </c>
      <c r="F2255" s="105" t="s">
        <v>337</v>
      </c>
      <c r="G2255" s="112" t="s">
        <v>4</v>
      </c>
      <c r="H2255" s="103">
        <v>0</v>
      </c>
      <c r="I2255" s="118">
        <v>590000000</v>
      </c>
      <c r="J2255" s="112" t="s">
        <v>5</v>
      </c>
      <c r="K2255" s="112" t="s">
        <v>240</v>
      </c>
      <c r="L2255" s="112" t="s">
        <v>67</v>
      </c>
      <c r="M2255" s="127" t="s">
        <v>144</v>
      </c>
      <c r="N2255" s="112" t="s">
        <v>145</v>
      </c>
      <c r="O2255" s="112" t="s">
        <v>2980</v>
      </c>
      <c r="P2255" s="112">
        <v>796</v>
      </c>
      <c r="Q2255" s="112" t="s">
        <v>57</v>
      </c>
      <c r="R2255" s="115">
        <v>2</v>
      </c>
      <c r="S2255" s="115">
        <v>18750</v>
      </c>
      <c r="T2255" s="107">
        <f>R2255*S2255</f>
        <v>37500</v>
      </c>
      <c r="U2255" s="107">
        <f t="shared" si="225"/>
        <v>42000.000000000007</v>
      </c>
      <c r="V2255" s="112"/>
      <c r="W2255" s="112">
        <v>2016</v>
      </c>
      <c r="X2255" s="103"/>
      <c r="Y2255" s="27"/>
      <c r="Z2255" s="27"/>
      <c r="AA2255" s="27"/>
      <c r="AB2255" s="27"/>
      <c r="AC2255" s="27"/>
      <c r="AD2255" s="27"/>
      <c r="AE2255" s="27"/>
      <c r="AF2255" s="27"/>
      <c r="AG2255" s="27"/>
      <c r="AH2255" s="27"/>
      <c r="AI2255" s="27"/>
      <c r="AJ2255" s="27"/>
      <c r="AK2255" s="27"/>
      <c r="AL2255" s="27"/>
      <c r="AM2255" s="27"/>
      <c r="AN2255" s="27"/>
      <c r="AO2255" s="27"/>
      <c r="AP2255" s="27"/>
      <c r="AQ2255" s="27"/>
      <c r="AR2255" s="27"/>
      <c r="AS2255" s="27"/>
      <c r="AT2255" s="27"/>
    </row>
    <row r="2256" spans="1:46" s="29" customFormat="1" ht="50.1" customHeight="1">
      <c r="A2256" s="57" t="s">
        <v>7550</v>
      </c>
      <c r="B2256" s="103" t="s">
        <v>5974</v>
      </c>
      <c r="C2256" s="104" t="s">
        <v>7551</v>
      </c>
      <c r="D2256" s="104" t="s">
        <v>3732</v>
      </c>
      <c r="E2256" s="104" t="s">
        <v>7552</v>
      </c>
      <c r="F2256" s="104" t="s">
        <v>7553</v>
      </c>
      <c r="G2256" s="103" t="s">
        <v>4</v>
      </c>
      <c r="H2256" s="103">
        <v>0</v>
      </c>
      <c r="I2256" s="103">
        <v>590000000</v>
      </c>
      <c r="J2256" s="103" t="s">
        <v>5</v>
      </c>
      <c r="K2256" s="103" t="s">
        <v>240</v>
      </c>
      <c r="L2256" s="103" t="s">
        <v>67</v>
      </c>
      <c r="M2256" s="103" t="s">
        <v>201</v>
      </c>
      <c r="N2256" s="103" t="s">
        <v>55</v>
      </c>
      <c r="O2256" s="103" t="s">
        <v>2472</v>
      </c>
      <c r="P2256" s="110" t="s">
        <v>186</v>
      </c>
      <c r="Q2256" s="103" t="s">
        <v>187</v>
      </c>
      <c r="R2256" s="106">
        <v>5</v>
      </c>
      <c r="S2256" s="106">
        <v>414.47</v>
      </c>
      <c r="T2256" s="107">
        <f t="shared" ref="T2256" si="226">R2256*S2256</f>
        <v>2072.3500000000004</v>
      </c>
      <c r="U2256" s="107">
        <f>T2256*1.12</f>
        <v>2321.0320000000006</v>
      </c>
      <c r="V2256" s="103"/>
      <c r="W2256" s="103">
        <v>2016</v>
      </c>
      <c r="X2256" s="103"/>
      <c r="Y2256" s="27"/>
      <c r="Z2256" s="27"/>
      <c r="AA2256" s="27"/>
      <c r="AB2256" s="27"/>
      <c r="AC2256" s="27"/>
      <c r="AD2256" s="27"/>
      <c r="AE2256" s="27"/>
      <c r="AF2256" s="27"/>
      <c r="AG2256" s="27"/>
      <c r="AH2256" s="27"/>
      <c r="AI2256" s="27"/>
      <c r="AJ2256" s="27"/>
      <c r="AK2256" s="27"/>
      <c r="AL2256" s="27"/>
      <c r="AM2256" s="27"/>
      <c r="AN2256" s="27"/>
      <c r="AO2256" s="27"/>
      <c r="AP2256" s="27"/>
      <c r="AQ2256" s="27"/>
      <c r="AR2256" s="27"/>
      <c r="AS2256" s="27"/>
      <c r="AT2256" s="27"/>
    </row>
    <row r="2257" spans="1:46" s="29" customFormat="1" ht="50.1" customHeight="1">
      <c r="A2257" s="57" t="s">
        <v>7554</v>
      </c>
      <c r="B2257" s="103" t="s">
        <v>5974</v>
      </c>
      <c r="C2257" s="104" t="s">
        <v>6934</v>
      </c>
      <c r="D2257" s="104" t="s">
        <v>6935</v>
      </c>
      <c r="E2257" s="104" t="s">
        <v>6936</v>
      </c>
      <c r="F2257" s="104" t="s">
        <v>7555</v>
      </c>
      <c r="G2257" s="103" t="s">
        <v>4</v>
      </c>
      <c r="H2257" s="121">
        <v>0</v>
      </c>
      <c r="I2257" s="128">
        <v>590000000</v>
      </c>
      <c r="J2257" s="127" t="s">
        <v>5</v>
      </c>
      <c r="K2257" s="112" t="s">
        <v>240</v>
      </c>
      <c r="L2257" s="127" t="s">
        <v>5</v>
      </c>
      <c r="M2257" s="127" t="s">
        <v>54</v>
      </c>
      <c r="N2257" s="127" t="s">
        <v>2942</v>
      </c>
      <c r="O2257" s="130" t="s">
        <v>599</v>
      </c>
      <c r="P2257" s="112">
        <v>112</v>
      </c>
      <c r="Q2257" s="103" t="s">
        <v>7556</v>
      </c>
      <c r="R2257" s="285">
        <v>1</v>
      </c>
      <c r="S2257" s="285">
        <v>25029</v>
      </c>
      <c r="T2257" s="294">
        <f>R2257*S2257</f>
        <v>25029</v>
      </c>
      <c r="U2257" s="294">
        <f>T2257*1.12</f>
        <v>28032.480000000003</v>
      </c>
      <c r="V2257" s="456"/>
      <c r="W2257" s="112">
        <v>2016</v>
      </c>
      <c r="X2257" s="395"/>
      <c r="Y2257" s="27"/>
      <c r="Z2257" s="27"/>
      <c r="AA2257" s="27"/>
      <c r="AB2257" s="27"/>
      <c r="AC2257" s="27"/>
      <c r="AD2257" s="27"/>
      <c r="AE2257" s="27"/>
      <c r="AF2257" s="27"/>
      <c r="AG2257" s="27"/>
      <c r="AH2257" s="27"/>
      <c r="AI2257" s="27"/>
      <c r="AJ2257" s="27"/>
      <c r="AK2257" s="27"/>
      <c r="AL2257" s="27"/>
      <c r="AM2257" s="27"/>
      <c r="AN2257" s="27"/>
      <c r="AO2257" s="27"/>
      <c r="AP2257" s="27"/>
      <c r="AQ2257" s="27"/>
      <c r="AR2257" s="27"/>
      <c r="AS2257" s="27"/>
      <c r="AT2257" s="27"/>
    </row>
    <row r="2258" spans="1:46" s="29" customFormat="1" ht="50.1" customHeight="1">
      <c r="A2258" s="57" t="s">
        <v>7557</v>
      </c>
      <c r="B2258" s="103" t="s">
        <v>5974</v>
      </c>
      <c r="C2258" s="658" t="s">
        <v>7558</v>
      </c>
      <c r="D2258" s="230" t="s">
        <v>4191</v>
      </c>
      <c r="E2258" s="230" t="s">
        <v>7559</v>
      </c>
      <c r="F2258" s="361" t="s">
        <v>4198</v>
      </c>
      <c r="G2258" s="125" t="s">
        <v>4</v>
      </c>
      <c r="H2258" s="103">
        <v>0</v>
      </c>
      <c r="I2258" s="118">
        <v>590000000</v>
      </c>
      <c r="J2258" s="112" t="s">
        <v>5</v>
      </c>
      <c r="K2258" s="112" t="s">
        <v>7560</v>
      </c>
      <c r="L2258" s="127" t="s">
        <v>5</v>
      </c>
      <c r="M2258" s="118" t="s">
        <v>54</v>
      </c>
      <c r="N2258" s="125" t="s">
        <v>879</v>
      </c>
      <c r="O2258" s="125" t="s">
        <v>4195</v>
      </c>
      <c r="P2258" s="677">
        <v>166</v>
      </c>
      <c r="Q2258" s="103" t="s">
        <v>1204</v>
      </c>
      <c r="R2258" s="379">
        <v>157</v>
      </c>
      <c r="S2258" s="379">
        <v>650</v>
      </c>
      <c r="T2258" s="294">
        <f t="shared" ref="T2258" si="227">R2258*S2258</f>
        <v>102050</v>
      </c>
      <c r="U2258" s="107">
        <f t="shared" ref="U2258" si="228">T2258*1.12</f>
        <v>114296.00000000001</v>
      </c>
      <c r="V2258" s="660"/>
      <c r="W2258" s="112">
        <v>2016</v>
      </c>
      <c r="X2258" s="111"/>
      <c r="Y2258" s="27"/>
      <c r="Z2258" s="27"/>
      <c r="AA2258" s="27"/>
      <c r="AB2258" s="27"/>
      <c r="AC2258" s="27"/>
      <c r="AD2258" s="27"/>
      <c r="AE2258" s="27"/>
      <c r="AF2258" s="27"/>
      <c r="AG2258" s="27"/>
      <c r="AH2258" s="27"/>
      <c r="AI2258" s="27"/>
      <c r="AJ2258" s="27"/>
      <c r="AK2258" s="27"/>
      <c r="AL2258" s="27"/>
      <c r="AM2258" s="27"/>
      <c r="AN2258" s="27"/>
      <c r="AO2258" s="27"/>
      <c r="AP2258" s="27"/>
      <c r="AQ2258" s="27"/>
      <c r="AR2258" s="27"/>
      <c r="AS2258" s="27"/>
      <c r="AT2258" s="27"/>
    </row>
    <row r="2259" spans="1:46" s="29" customFormat="1" ht="50.1" customHeight="1">
      <c r="A2259" s="57" t="s">
        <v>7561</v>
      </c>
      <c r="B2259" s="125" t="s">
        <v>5974</v>
      </c>
      <c r="C2259" s="408" t="s">
        <v>7086</v>
      </c>
      <c r="D2259" s="104" t="s">
        <v>4179</v>
      </c>
      <c r="E2259" s="104" t="s">
        <v>7087</v>
      </c>
      <c r="F2259" s="483" t="s">
        <v>7562</v>
      </c>
      <c r="G2259" s="125" t="s">
        <v>4</v>
      </c>
      <c r="H2259" s="103">
        <v>0</v>
      </c>
      <c r="I2259" s="111">
        <v>590000000</v>
      </c>
      <c r="J2259" s="110" t="s">
        <v>7563</v>
      </c>
      <c r="K2259" s="127" t="s">
        <v>240</v>
      </c>
      <c r="L2259" s="127" t="s">
        <v>4266</v>
      </c>
      <c r="M2259" s="103" t="s">
        <v>144</v>
      </c>
      <c r="N2259" s="127" t="s">
        <v>7564</v>
      </c>
      <c r="O2259" s="103" t="s">
        <v>624</v>
      </c>
      <c r="P2259" s="103">
        <v>796</v>
      </c>
      <c r="Q2259" s="103" t="s">
        <v>57</v>
      </c>
      <c r="R2259" s="198">
        <v>4</v>
      </c>
      <c r="S2259" s="106">
        <v>1305088</v>
      </c>
      <c r="T2259" s="409">
        <f>R2259*S2259</f>
        <v>5220352</v>
      </c>
      <c r="U2259" s="409">
        <f t="shared" ref="U2259:U2272" si="229">T2259*1.12</f>
        <v>5846794.2400000002</v>
      </c>
      <c r="V2259" s="127"/>
      <c r="W2259" s="103">
        <v>2016</v>
      </c>
      <c r="X2259" s="103"/>
      <c r="Y2259" s="27"/>
      <c r="Z2259" s="27"/>
      <c r="AA2259" s="27"/>
      <c r="AB2259" s="27"/>
      <c r="AC2259" s="27"/>
      <c r="AD2259" s="27"/>
      <c r="AE2259" s="27"/>
      <c r="AF2259" s="27"/>
      <c r="AG2259" s="27"/>
      <c r="AH2259" s="27"/>
      <c r="AI2259" s="27"/>
      <c r="AJ2259" s="27"/>
      <c r="AK2259" s="27"/>
      <c r="AL2259" s="27"/>
      <c r="AM2259" s="27"/>
      <c r="AN2259" s="27"/>
      <c r="AO2259" s="27"/>
      <c r="AP2259" s="27"/>
      <c r="AQ2259" s="27"/>
      <c r="AR2259" s="27"/>
      <c r="AS2259" s="27"/>
      <c r="AT2259" s="27"/>
    </row>
    <row r="2260" spans="1:46" s="29" customFormat="1" ht="29.25" customHeight="1">
      <c r="A2260" s="57" t="s">
        <v>7684</v>
      </c>
      <c r="B2260" s="125" t="s">
        <v>5974</v>
      </c>
      <c r="C2260" s="257" t="s">
        <v>7389</v>
      </c>
      <c r="D2260" s="257" t="s">
        <v>2929</v>
      </c>
      <c r="E2260" s="257" t="s">
        <v>7388</v>
      </c>
      <c r="F2260" s="148" t="s">
        <v>7387</v>
      </c>
      <c r="G2260" s="127" t="s">
        <v>4</v>
      </c>
      <c r="H2260" s="112">
        <v>0</v>
      </c>
      <c r="I2260" s="128">
        <v>590000000</v>
      </c>
      <c r="J2260" s="127" t="s">
        <v>5</v>
      </c>
      <c r="K2260" s="129" t="s">
        <v>240</v>
      </c>
      <c r="L2260" s="127" t="s">
        <v>93</v>
      </c>
      <c r="M2260" s="127" t="s">
        <v>54</v>
      </c>
      <c r="N2260" s="127" t="s">
        <v>6815</v>
      </c>
      <c r="O2260" s="130" t="s">
        <v>2980</v>
      </c>
      <c r="P2260" s="127">
        <v>796</v>
      </c>
      <c r="Q2260" s="125" t="s">
        <v>57</v>
      </c>
      <c r="R2260" s="106">
        <v>1</v>
      </c>
      <c r="S2260" s="106">
        <v>24500</v>
      </c>
      <c r="T2260" s="107">
        <f>R2260*S2260</f>
        <v>24500</v>
      </c>
      <c r="U2260" s="107">
        <f t="shared" si="229"/>
        <v>27440.000000000004</v>
      </c>
      <c r="V2260" s="132"/>
      <c r="W2260" s="133">
        <v>2016</v>
      </c>
      <c r="X2260" s="134"/>
      <c r="Y2260" s="27"/>
      <c r="Z2260" s="27"/>
      <c r="AA2260" s="27"/>
      <c r="AB2260" s="27"/>
      <c r="AC2260" s="27"/>
      <c r="AD2260" s="27"/>
      <c r="AE2260" s="27"/>
      <c r="AF2260" s="27"/>
      <c r="AG2260" s="27"/>
      <c r="AH2260" s="27"/>
      <c r="AI2260" s="27"/>
      <c r="AJ2260" s="27"/>
      <c r="AK2260" s="27"/>
      <c r="AL2260" s="27"/>
      <c r="AM2260" s="27"/>
      <c r="AN2260" s="27"/>
      <c r="AO2260" s="27"/>
      <c r="AP2260" s="27"/>
      <c r="AQ2260" s="27"/>
      <c r="AR2260" s="27"/>
      <c r="AS2260" s="27"/>
      <c r="AT2260" s="27"/>
    </row>
    <row r="2261" spans="1:46" s="29" customFormat="1" ht="29.25" customHeight="1">
      <c r="A2261" s="57" t="s">
        <v>7683</v>
      </c>
      <c r="B2261" s="110" t="s">
        <v>5974</v>
      </c>
      <c r="C2261" s="109" t="s">
        <v>7682</v>
      </c>
      <c r="D2261" s="109" t="s">
        <v>1928</v>
      </c>
      <c r="E2261" s="109" t="s">
        <v>7681</v>
      </c>
      <c r="F2261" s="104"/>
      <c r="G2261" s="110" t="s">
        <v>4</v>
      </c>
      <c r="H2261" s="118">
        <v>0</v>
      </c>
      <c r="I2261" s="112">
        <v>590000000</v>
      </c>
      <c r="J2261" s="110" t="s">
        <v>7464</v>
      </c>
      <c r="K2261" s="110" t="s">
        <v>240</v>
      </c>
      <c r="L2261" s="110" t="s">
        <v>7464</v>
      </c>
      <c r="M2261" s="255" t="s">
        <v>201</v>
      </c>
      <c r="N2261" s="103" t="s">
        <v>6740</v>
      </c>
      <c r="O2261" s="110" t="s">
        <v>3749</v>
      </c>
      <c r="P2261" s="252">
        <v>166</v>
      </c>
      <c r="Q2261" s="252" t="s">
        <v>1204</v>
      </c>
      <c r="R2261" s="106">
        <v>5</v>
      </c>
      <c r="S2261" s="484">
        <v>653</v>
      </c>
      <c r="T2261" s="474">
        <f>R2261*S2261</f>
        <v>3265</v>
      </c>
      <c r="U2261" s="474">
        <f t="shared" si="229"/>
        <v>3656.8</v>
      </c>
      <c r="V2261" s="262"/>
      <c r="W2261" s="118">
        <v>2016</v>
      </c>
      <c r="X2261" s="262"/>
      <c r="Y2261" s="27"/>
      <c r="Z2261" s="27"/>
      <c r="AA2261" s="27"/>
      <c r="AB2261" s="27"/>
      <c r="AC2261" s="27"/>
      <c r="AD2261" s="27"/>
      <c r="AE2261" s="27"/>
      <c r="AF2261" s="27"/>
      <c r="AG2261" s="27"/>
      <c r="AH2261" s="27"/>
      <c r="AI2261" s="27"/>
      <c r="AJ2261" s="27"/>
      <c r="AK2261" s="27"/>
      <c r="AL2261" s="27"/>
      <c r="AM2261" s="27"/>
      <c r="AN2261" s="27"/>
      <c r="AO2261" s="27"/>
      <c r="AP2261" s="27"/>
      <c r="AQ2261" s="27"/>
      <c r="AR2261" s="27"/>
      <c r="AS2261" s="27"/>
      <c r="AT2261" s="27"/>
    </row>
    <row r="2262" spans="1:46" s="29" customFormat="1" ht="29.25" customHeight="1">
      <c r="A2262" s="57" t="s">
        <v>7680</v>
      </c>
      <c r="B2262" s="110" t="s">
        <v>5974</v>
      </c>
      <c r="C2262" s="109" t="s">
        <v>7679</v>
      </c>
      <c r="D2262" s="109" t="s">
        <v>1928</v>
      </c>
      <c r="E2262" s="109" t="s">
        <v>7678</v>
      </c>
      <c r="F2262" s="104"/>
      <c r="G2262" s="110" t="s">
        <v>4</v>
      </c>
      <c r="H2262" s="118">
        <v>0</v>
      </c>
      <c r="I2262" s="112">
        <v>590000000</v>
      </c>
      <c r="J2262" s="110" t="s">
        <v>7464</v>
      </c>
      <c r="K2262" s="110" t="s">
        <v>240</v>
      </c>
      <c r="L2262" s="110" t="s">
        <v>7464</v>
      </c>
      <c r="M2262" s="255" t="s">
        <v>201</v>
      </c>
      <c r="N2262" s="103" t="s">
        <v>6740</v>
      </c>
      <c r="O2262" s="110" t="s">
        <v>3749</v>
      </c>
      <c r="P2262" s="252">
        <v>166</v>
      </c>
      <c r="Q2262" s="252" t="s">
        <v>1204</v>
      </c>
      <c r="R2262" s="106">
        <v>3</v>
      </c>
      <c r="S2262" s="106">
        <v>653</v>
      </c>
      <c r="T2262" s="474">
        <f>R2262*S2262</f>
        <v>1959</v>
      </c>
      <c r="U2262" s="474">
        <f t="shared" si="229"/>
        <v>2194.0800000000004</v>
      </c>
      <c r="V2262" s="262"/>
      <c r="W2262" s="118">
        <v>2016</v>
      </c>
      <c r="X2262" s="262"/>
      <c r="Y2262" s="27"/>
      <c r="Z2262" s="27"/>
      <c r="AA2262" s="27"/>
      <c r="AB2262" s="27"/>
      <c r="AC2262" s="27"/>
      <c r="AD2262" s="27"/>
      <c r="AE2262" s="27"/>
      <c r="AF2262" s="27"/>
      <c r="AG2262" s="27"/>
      <c r="AH2262" s="27"/>
      <c r="AI2262" s="27"/>
      <c r="AJ2262" s="27"/>
      <c r="AK2262" s="27"/>
      <c r="AL2262" s="27"/>
      <c r="AM2262" s="27"/>
      <c r="AN2262" s="27"/>
      <c r="AO2262" s="27"/>
      <c r="AP2262" s="27"/>
      <c r="AQ2262" s="27"/>
      <c r="AR2262" s="27"/>
      <c r="AS2262" s="27"/>
      <c r="AT2262" s="27"/>
    </row>
    <row r="2263" spans="1:46" s="29" customFormat="1" ht="29.25" customHeight="1">
      <c r="A2263" s="57" t="s">
        <v>7677</v>
      </c>
      <c r="B2263" s="103" t="s">
        <v>5974</v>
      </c>
      <c r="C2263" s="104" t="s">
        <v>7674</v>
      </c>
      <c r="D2263" s="104" t="s">
        <v>388</v>
      </c>
      <c r="E2263" s="104" t="s">
        <v>7673</v>
      </c>
      <c r="F2263" s="104" t="s">
        <v>7676</v>
      </c>
      <c r="G2263" s="103" t="s">
        <v>4</v>
      </c>
      <c r="H2263" s="103">
        <v>0</v>
      </c>
      <c r="I2263" s="121">
        <v>590000000</v>
      </c>
      <c r="J2263" s="112" t="s">
        <v>5</v>
      </c>
      <c r="K2263" s="127" t="s">
        <v>240</v>
      </c>
      <c r="L2263" s="112" t="s">
        <v>67</v>
      </c>
      <c r="M2263" s="127" t="s">
        <v>7495</v>
      </c>
      <c r="N2263" s="127" t="s">
        <v>7536</v>
      </c>
      <c r="O2263" s="112" t="s">
        <v>3749</v>
      </c>
      <c r="P2263" s="127">
        <v>796</v>
      </c>
      <c r="Q2263" s="103" t="s">
        <v>57</v>
      </c>
      <c r="R2263" s="115">
        <v>1</v>
      </c>
      <c r="S2263" s="115">
        <v>6428.5714285699996</v>
      </c>
      <c r="T2263" s="107">
        <f>S2263*R2263</f>
        <v>6428.5714285699996</v>
      </c>
      <c r="U2263" s="107">
        <f t="shared" si="229"/>
        <v>7199.9999999984002</v>
      </c>
      <c r="V2263" s="103"/>
      <c r="W2263" s="112">
        <v>2016</v>
      </c>
      <c r="X2263" s="103"/>
      <c r="Y2263" s="27"/>
      <c r="Z2263" s="27"/>
      <c r="AA2263" s="27"/>
      <c r="AB2263" s="27"/>
      <c r="AC2263" s="27"/>
      <c r="AD2263" s="27"/>
      <c r="AE2263" s="27"/>
      <c r="AF2263" s="27"/>
      <c r="AG2263" s="27"/>
      <c r="AH2263" s="27"/>
      <c r="AI2263" s="27"/>
      <c r="AJ2263" s="27"/>
      <c r="AK2263" s="27"/>
      <c r="AL2263" s="27"/>
      <c r="AM2263" s="27"/>
      <c r="AN2263" s="27"/>
      <c r="AO2263" s="27"/>
      <c r="AP2263" s="27"/>
      <c r="AQ2263" s="27"/>
      <c r="AR2263" s="27"/>
      <c r="AS2263" s="27"/>
      <c r="AT2263" s="27"/>
    </row>
    <row r="2264" spans="1:46" s="29" customFormat="1" ht="29.25" customHeight="1">
      <c r="A2264" s="57" t="s">
        <v>7675</v>
      </c>
      <c r="B2264" s="103" t="s">
        <v>5974</v>
      </c>
      <c r="C2264" s="104" t="s">
        <v>7674</v>
      </c>
      <c r="D2264" s="104" t="s">
        <v>388</v>
      </c>
      <c r="E2264" s="104" t="s">
        <v>7673</v>
      </c>
      <c r="F2264" s="104" t="s">
        <v>7672</v>
      </c>
      <c r="G2264" s="103" t="s">
        <v>4</v>
      </c>
      <c r="H2264" s="103">
        <v>0</v>
      </c>
      <c r="I2264" s="121">
        <v>590000000</v>
      </c>
      <c r="J2264" s="112" t="s">
        <v>5</v>
      </c>
      <c r="K2264" s="127" t="s">
        <v>240</v>
      </c>
      <c r="L2264" s="112" t="s">
        <v>67</v>
      </c>
      <c r="M2264" s="127" t="s">
        <v>7495</v>
      </c>
      <c r="N2264" s="127" t="s">
        <v>7536</v>
      </c>
      <c r="O2264" s="112" t="s">
        <v>3749</v>
      </c>
      <c r="P2264" s="127">
        <v>796</v>
      </c>
      <c r="Q2264" s="103" t="s">
        <v>57</v>
      </c>
      <c r="R2264" s="115">
        <v>1</v>
      </c>
      <c r="S2264" s="115">
        <v>5803.5714285699996</v>
      </c>
      <c r="T2264" s="107">
        <f>S2264*R2264</f>
        <v>5803.5714285699996</v>
      </c>
      <c r="U2264" s="107">
        <f t="shared" si="229"/>
        <v>6499.9999999984002</v>
      </c>
      <c r="V2264" s="103"/>
      <c r="W2264" s="112">
        <v>2016</v>
      </c>
      <c r="X2264" s="103"/>
      <c r="Y2264" s="27"/>
      <c r="Z2264" s="27"/>
      <c r="AA2264" s="27"/>
      <c r="AB2264" s="27"/>
      <c r="AC2264" s="27"/>
      <c r="AD2264" s="27"/>
      <c r="AE2264" s="27"/>
      <c r="AF2264" s="27"/>
      <c r="AG2264" s="27"/>
      <c r="AH2264" s="27"/>
      <c r="AI2264" s="27"/>
      <c r="AJ2264" s="27"/>
      <c r="AK2264" s="27"/>
      <c r="AL2264" s="27"/>
      <c r="AM2264" s="27"/>
      <c r="AN2264" s="27"/>
      <c r="AO2264" s="27"/>
      <c r="AP2264" s="27"/>
      <c r="AQ2264" s="27"/>
      <c r="AR2264" s="27"/>
      <c r="AS2264" s="27"/>
      <c r="AT2264" s="27"/>
    </row>
    <row r="2265" spans="1:46" s="29" customFormat="1" ht="29.25" customHeight="1">
      <c r="A2265" s="57" t="s">
        <v>7671</v>
      </c>
      <c r="B2265" s="125" t="s">
        <v>5974</v>
      </c>
      <c r="C2265" s="104" t="s">
        <v>3330</v>
      </c>
      <c r="D2265" s="148" t="s">
        <v>3331</v>
      </c>
      <c r="E2265" s="148" t="s">
        <v>3332</v>
      </c>
      <c r="F2265" s="148" t="s">
        <v>7645</v>
      </c>
      <c r="G2265" s="639" t="s">
        <v>4</v>
      </c>
      <c r="H2265" s="112">
        <v>0</v>
      </c>
      <c r="I2265" s="577">
        <v>590000000</v>
      </c>
      <c r="J2265" s="639" t="s">
        <v>5</v>
      </c>
      <c r="K2265" s="129" t="s">
        <v>240</v>
      </c>
      <c r="L2265" s="127" t="s">
        <v>93</v>
      </c>
      <c r="M2265" s="639" t="s">
        <v>54</v>
      </c>
      <c r="N2265" s="639" t="s">
        <v>7642</v>
      </c>
      <c r="O2265" s="640" t="s">
        <v>2980</v>
      </c>
      <c r="P2265" s="103">
        <v>796</v>
      </c>
      <c r="Q2265" s="125" t="s">
        <v>57</v>
      </c>
      <c r="R2265" s="131">
        <v>1</v>
      </c>
      <c r="S2265" s="131">
        <v>14500</v>
      </c>
      <c r="T2265" s="409">
        <f t="shared" ref="T2265:T2272" si="230">R2265*S2265</f>
        <v>14500</v>
      </c>
      <c r="U2265" s="678">
        <f t="shared" si="229"/>
        <v>16240.000000000002</v>
      </c>
      <c r="V2265" s="641"/>
      <c r="W2265" s="642">
        <v>2016</v>
      </c>
      <c r="X2265" s="134"/>
      <c r="Y2265" s="27"/>
      <c r="Z2265" s="27"/>
      <c r="AA2265" s="27"/>
      <c r="AB2265" s="27"/>
      <c r="AC2265" s="27"/>
      <c r="AD2265" s="27"/>
      <c r="AE2265" s="27"/>
      <c r="AF2265" s="27"/>
      <c r="AG2265" s="27"/>
      <c r="AH2265" s="27"/>
      <c r="AI2265" s="27"/>
      <c r="AJ2265" s="27"/>
      <c r="AK2265" s="27"/>
      <c r="AL2265" s="27"/>
      <c r="AM2265" s="27"/>
      <c r="AN2265" s="27"/>
      <c r="AO2265" s="27"/>
      <c r="AP2265" s="27"/>
      <c r="AQ2265" s="27"/>
      <c r="AR2265" s="27"/>
      <c r="AS2265" s="27"/>
      <c r="AT2265" s="27"/>
    </row>
    <row r="2266" spans="1:46" s="29" customFormat="1" ht="29.25" customHeight="1">
      <c r="A2266" s="57" t="s">
        <v>7670</v>
      </c>
      <c r="B2266" s="125" t="s">
        <v>5974</v>
      </c>
      <c r="C2266" s="104" t="s">
        <v>7669</v>
      </c>
      <c r="D2266" s="148" t="s">
        <v>2823</v>
      </c>
      <c r="E2266" s="148" t="s">
        <v>7668</v>
      </c>
      <c r="F2266" s="148" t="s">
        <v>7645</v>
      </c>
      <c r="G2266" s="639" t="s">
        <v>4</v>
      </c>
      <c r="H2266" s="112">
        <v>0</v>
      </c>
      <c r="I2266" s="577">
        <v>590000000</v>
      </c>
      <c r="J2266" s="639" t="s">
        <v>5</v>
      </c>
      <c r="K2266" s="129" t="s">
        <v>240</v>
      </c>
      <c r="L2266" s="127" t="s">
        <v>93</v>
      </c>
      <c r="M2266" s="639" t="s">
        <v>54</v>
      </c>
      <c r="N2266" s="639" t="s">
        <v>7642</v>
      </c>
      <c r="O2266" s="640" t="s">
        <v>2980</v>
      </c>
      <c r="P2266" s="103">
        <v>796</v>
      </c>
      <c r="Q2266" s="125" t="s">
        <v>57</v>
      </c>
      <c r="R2266" s="106">
        <v>1</v>
      </c>
      <c r="S2266" s="131">
        <v>14500</v>
      </c>
      <c r="T2266" s="107">
        <f t="shared" si="230"/>
        <v>14500</v>
      </c>
      <c r="U2266" s="107">
        <f t="shared" si="229"/>
        <v>16240.000000000002</v>
      </c>
      <c r="V2266" s="641"/>
      <c r="W2266" s="642">
        <v>2016</v>
      </c>
      <c r="X2266" s="134"/>
      <c r="Y2266" s="27"/>
      <c r="Z2266" s="27"/>
      <c r="AA2266" s="27"/>
      <c r="AB2266" s="27"/>
      <c r="AC2266" s="27"/>
      <c r="AD2266" s="27"/>
      <c r="AE2266" s="27"/>
      <c r="AF2266" s="27"/>
      <c r="AG2266" s="27"/>
      <c r="AH2266" s="27"/>
      <c r="AI2266" s="27"/>
      <c r="AJ2266" s="27"/>
      <c r="AK2266" s="27"/>
      <c r="AL2266" s="27"/>
      <c r="AM2266" s="27"/>
      <c r="AN2266" s="27"/>
      <c r="AO2266" s="27"/>
      <c r="AP2266" s="27"/>
      <c r="AQ2266" s="27"/>
      <c r="AR2266" s="27"/>
      <c r="AS2266" s="27"/>
      <c r="AT2266" s="27"/>
    </row>
    <row r="2267" spans="1:46" s="29" customFormat="1" ht="29.25" customHeight="1">
      <c r="A2267" s="57" t="s">
        <v>7667</v>
      </c>
      <c r="B2267" s="125" t="s">
        <v>5974</v>
      </c>
      <c r="C2267" s="104" t="s">
        <v>7666</v>
      </c>
      <c r="D2267" s="148" t="s">
        <v>7665</v>
      </c>
      <c r="E2267" s="148" t="s">
        <v>7664</v>
      </c>
      <c r="F2267" s="148" t="s">
        <v>7645</v>
      </c>
      <c r="G2267" s="639" t="s">
        <v>4</v>
      </c>
      <c r="H2267" s="112">
        <v>0</v>
      </c>
      <c r="I2267" s="577">
        <v>590000000</v>
      </c>
      <c r="J2267" s="639" t="s">
        <v>5</v>
      </c>
      <c r="K2267" s="129" t="s">
        <v>240</v>
      </c>
      <c r="L2267" s="127" t="s">
        <v>93</v>
      </c>
      <c r="M2267" s="639" t="s">
        <v>54</v>
      </c>
      <c r="N2267" s="639" t="s">
        <v>7642</v>
      </c>
      <c r="O2267" s="640" t="s">
        <v>2980</v>
      </c>
      <c r="P2267" s="103">
        <v>796</v>
      </c>
      <c r="Q2267" s="125" t="s">
        <v>57</v>
      </c>
      <c r="R2267" s="106">
        <v>1</v>
      </c>
      <c r="S2267" s="106">
        <v>2300</v>
      </c>
      <c r="T2267" s="107">
        <f t="shared" si="230"/>
        <v>2300</v>
      </c>
      <c r="U2267" s="107">
        <f t="shared" si="229"/>
        <v>2576.0000000000005</v>
      </c>
      <c r="V2267" s="641"/>
      <c r="W2267" s="642">
        <v>2016</v>
      </c>
      <c r="X2267" s="134"/>
      <c r="Y2267" s="27"/>
      <c r="Z2267" s="27"/>
      <c r="AA2267" s="27"/>
      <c r="AB2267" s="27"/>
      <c r="AC2267" s="27"/>
      <c r="AD2267" s="27"/>
      <c r="AE2267" s="27"/>
      <c r="AF2267" s="27"/>
      <c r="AG2267" s="27"/>
      <c r="AH2267" s="27"/>
      <c r="AI2267" s="27"/>
      <c r="AJ2267" s="27"/>
      <c r="AK2267" s="27"/>
      <c r="AL2267" s="27"/>
      <c r="AM2267" s="27"/>
      <c r="AN2267" s="27"/>
      <c r="AO2267" s="27"/>
      <c r="AP2267" s="27"/>
      <c r="AQ2267" s="27"/>
      <c r="AR2267" s="27"/>
      <c r="AS2267" s="27"/>
      <c r="AT2267" s="27"/>
    </row>
    <row r="2268" spans="1:46" s="29" customFormat="1" ht="29.25" customHeight="1">
      <c r="A2268" s="57" t="s">
        <v>7663</v>
      </c>
      <c r="B2268" s="125" t="s">
        <v>5974</v>
      </c>
      <c r="C2268" s="104" t="s">
        <v>7662</v>
      </c>
      <c r="D2268" s="148" t="s">
        <v>7661</v>
      </c>
      <c r="E2268" s="148" t="s">
        <v>7660</v>
      </c>
      <c r="F2268" s="148" t="s">
        <v>7659</v>
      </c>
      <c r="G2268" s="639" t="s">
        <v>4</v>
      </c>
      <c r="H2268" s="112">
        <v>0</v>
      </c>
      <c r="I2268" s="577">
        <v>590000000</v>
      </c>
      <c r="J2268" s="639" t="s">
        <v>5</v>
      </c>
      <c r="K2268" s="129" t="s">
        <v>240</v>
      </c>
      <c r="L2268" s="127" t="s">
        <v>93</v>
      </c>
      <c r="M2268" s="639" t="s">
        <v>54</v>
      </c>
      <c r="N2268" s="639" t="s">
        <v>7642</v>
      </c>
      <c r="O2268" s="640" t="s">
        <v>2980</v>
      </c>
      <c r="P2268" s="103">
        <v>796</v>
      </c>
      <c r="Q2268" s="125" t="s">
        <v>57</v>
      </c>
      <c r="R2268" s="106">
        <v>1</v>
      </c>
      <c r="S2268" s="106">
        <v>13500</v>
      </c>
      <c r="T2268" s="107">
        <f t="shared" si="230"/>
        <v>13500</v>
      </c>
      <c r="U2268" s="107">
        <f t="shared" si="229"/>
        <v>15120.000000000002</v>
      </c>
      <c r="V2268" s="641"/>
      <c r="W2268" s="642">
        <v>2016</v>
      </c>
      <c r="X2268" s="134"/>
      <c r="Y2268" s="27"/>
      <c r="Z2268" s="27"/>
      <c r="AA2268" s="27"/>
      <c r="AB2268" s="27"/>
      <c r="AC2268" s="27"/>
      <c r="AD2268" s="27"/>
      <c r="AE2268" s="27"/>
      <c r="AF2268" s="27"/>
      <c r="AG2268" s="27"/>
      <c r="AH2268" s="27"/>
      <c r="AI2268" s="27"/>
      <c r="AJ2268" s="27"/>
      <c r="AK2268" s="27"/>
      <c r="AL2268" s="27"/>
      <c r="AM2268" s="27"/>
      <c r="AN2268" s="27"/>
      <c r="AO2268" s="27"/>
      <c r="AP2268" s="27"/>
      <c r="AQ2268" s="27"/>
      <c r="AR2268" s="27"/>
      <c r="AS2268" s="27"/>
      <c r="AT2268" s="27"/>
    </row>
    <row r="2269" spans="1:46" s="29" customFormat="1" ht="29.25" customHeight="1">
      <c r="A2269" s="57" t="s">
        <v>7658</v>
      </c>
      <c r="B2269" s="125" t="s">
        <v>5974</v>
      </c>
      <c r="C2269" s="104" t="s">
        <v>7657</v>
      </c>
      <c r="D2269" s="148" t="s">
        <v>7656</v>
      </c>
      <c r="E2269" s="148" t="s">
        <v>7655</v>
      </c>
      <c r="F2269" s="148" t="s">
        <v>7645</v>
      </c>
      <c r="G2269" s="639" t="s">
        <v>4</v>
      </c>
      <c r="H2269" s="112">
        <v>0</v>
      </c>
      <c r="I2269" s="577">
        <v>590000000</v>
      </c>
      <c r="J2269" s="639" t="s">
        <v>5</v>
      </c>
      <c r="K2269" s="129" t="s">
        <v>240</v>
      </c>
      <c r="L2269" s="127" t="s">
        <v>93</v>
      </c>
      <c r="M2269" s="639" t="s">
        <v>54</v>
      </c>
      <c r="N2269" s="639" t="s">
        <v>7642</v>
      </c>
      <c r="O2269" s="640" t="s">
        <v>2980</v>
      </c>
      <c r="P2269" s="103">
        <v>796</v>
      </c>
      <c r="Q2269" s="125" t="s">
        <v>57</v>
      </c>
      <c r="R2269" s="106">
        <v>1</v>
      </c>
      <c r="S2269" s="106">
        <v>9900</v>
      </c>
      <c r="T2269" s="107">
        <f t="shared" si="230"/>
        <v>9900</v>
      </c>
      <c r="U2269" s="107">
        <f t="shared" si="229"/>
        <v>11088.000000000002</v>
      </c>
      <c r="V2269" s="641"/>
      <c r="W2269" s="642">
        <v>2016</v>
      </c>
      <c r="X2269" s="134"/>
      <c r="Y2269" s="27"/>
      <c r="Z2269" s="27"/>
      <c r="AA2269" s="27"/>
      <c r="AB2269" s="27"/>
      <c r="AC2269" s="27"/>
      <c r="AD2269" s="27"/>
      <c r="AE2269" s="27"/>
      <c r="AF2269" s="27"/>
      <c r="AG2269" s="27"/>
      <c r="AH2269" s="27"/>
      <c r="AI2269" s="27"/>
      <c r="AJ2269" s="27"/>
      <c r="AK2269" s="27"/>
      <c r="AL2269" s="27"/>
      <c r="AM2269" s="27"/>
      <c r="AN2269" s="27"/>
      <c r="AO2269" s="27"/>
      <c r="AP2269" s="27"/>
      <c r="AQ2269" s="27"/>
      <c r="AR2269" s="27"/>
      <c r="AS2269" s="27"/>
      <c r="AT2269" s="27"/>
    </row>
    <row r="2270" spans="1:46" s="29" customFormat="1" ht="29.25" customHeight="1">
      <c r="A2270" s="57" t="s">
        <v>7654</v>
      </c>
      <c r="B2270" s="125" t="s">
        <v>5974</v>
      </c>
      <c r="C2270" s="104" t="s">
        <v>7653</v>
      </c>
      <c r="D2270" s="148" t="s">
        <v>1119</v>
      </c>
      <c r="E2270" s="148" t="s">
        <v>7652</v>
      </c>
      <c r="F2270" s="148" t="s">
        <v>7645</v>
      </c>
      <c r="G2270" s="639" t="s">
        <v>4</v>
      </c>
      <c r="H2270" s="112">
        <v>0</v>
      </c>
      <c r="I2270" s="577">
        <v>590000000</v>
      </c>
      <c r="J2270" s="639" t="s">
        <v>5</v>
      </c>
      <c r="K2270" s="129" t="s">
        <v>240</v>
      </c>
      <c r="L2270" s="127" t="s">
        <v>93</v>
      </c>
      <c r="M2270" s="639" t="s">
        <v>54</v>
      </c>
      <c r="N2270" s="639" t="s">
        <v>7642</v>
      </c>
      <c r="O2270" s="640" t="s">
        <v>2980</v>
      </c>
      <c r="P2270" s="103">
        <v>796</v>
      </c>
      <c r="Q2270" s="125" t="s">
        <v>57</v>
      </c>
      <c r="R2270" s="106">
        <v>2</v>
      </c>
      <c r="S2270" s="106">
        <v>1700</v>
      </c>
      <c r="T2270" s="107">
        <f t="shared" si="230"/>
        <v>3400</v>
      </c>
      <c r="U2270" s="107">
        <f t="shared" si="229"/>
        <v>3808.0000000000005</v>
      </c>
      <c r="V2270" s="641"/>
      <c r="W2270" s="642">
        <v>2016</v>
      </c>
      <c r="X2270" s="134"/>
      <c r="Y2270" s="27"/>
      <c r="Z2270" s="27"/>
      <c r="AA2270" s="27"/>
      <c r="AB2270" s="27"/>
      <c r="AC2270" s="27"/>
      <c r="AD2270" s="27"/>
      <c r="AE2270" s="27"/>
      <c r="AF2270" s="27"/>
      <c r="AG2270" s="27"/>
      <c r="AH2270" s="27"/>
      <c r="AI2270" s="27"/>
      <c r="AJ2270" s="27"/>
      <c r="AK2270" s="27"/>
      <c r="AL2270" s="27"/>
      <c r="AM2270" s="27"/>
      <c r="AN2270" s="27"/>
      <c r="AO2270" s="27"/>
      <c r="AP2270" s="27"/>
      <c r="AQ2270" s="27"/>
      <c r="AR2270" s="27"/>
      <c r="AS2270" s="27"/>
      <c r="AT2270" s="27"/>
    </row>
    <row r="2271" spans="1:46" s="29" customFormat="1" ht="29.25" customHeight="1">
      <c r="A2271" s="57" t="s">
        <v>7651</v>
      </c>
      <c r="B2271" s="125" t="s">
        <v>5974</v>
      </c>
      <c r="C2271" s="104" t="s">
        <v>7650</v>
      </c>
      <c r="D2271" s="148" t="s">
        <v>772</v>
      </c>
      <c r="E2271" s="148" t="s">
        <v>7649</v>
      </c>
      <c r="F2271" s="148" t="s">
        <v>7645</v>
      </c>
      <c r="G2271" s="639" t="s">
        <v>4</v>
      </c>
      <c r="H2271" s="112">
        <v>0</v>
      </c>
      <c r="I2271" s="577">
        <v>590000000</v>
      </c>
      <c r="J2271" s="639" t="s">
        <v>5</v>
      </c>
      <c r="K2271" s="129" t="s">
        <v>240</v>
      </c>
      <c r="L2271" s="127" t="s">
        <v>93</v>
      </c>
      <c r="M2271" s="639" t="s">
        <v>54</v>
      </c>
      <c r="N2271" s="639" t="s">
        <v>7642</v>
      </c>
      <c r="O2271" s="640" t="s">
        <v>2980</v>
      </c>
      <c r="P2271" s="103">
        <v>796</v>
      </c>
      <c r="Q2271" s="125" t="s">
        <v>57</v>
      </c>
      <c r="R2271" s="106">
        <v>2</v>
      </c>
      <c r="S2271" s="106">
        <v>2500</v>
      </c>
      <c r="T2271" s="107">
        <f t="shared" si="230"/>
        <v>5000</v>
      </c>
      <c r="U2271" s="107">
        <f t="shared" si="229"/>
        <v>5600.0000000000009</v>
      </c>
      <c r="V2271" s="641"/>
      <c r="W2271" s="642">
        <v>2016</v>
      </c>
      <c r="X2271" s="134"/>
      <c r="Y2271" s="27"/>
      <c r="Z2271" s="27"/>
      <c r="AA2271" s="27"/>
      <c r="AB2271" s="27"/>
      <c r="AC2271" s="27"/>
      <c r="AD2271" s="27"/>
      <c r="AE2271" s="27"/>
      <c r="AF2271" s="27"/>
      <c r="AG2271" s="27"/>
      <c r="AH2271" s="27"/>
      <c r="AI2271" s="27"/>
      <c r="AJ2271" s="27"/>
      <c r="AK2271" s="27"/>
      <c r="AL2271" s="27"/>
      <c r="AM2271" s="27"/>
      <c r="AN2271" s="27"/>
      <c r="AO2271" s="27"/>
      <c r="AP2271" s="27"/>
      <c r="AQ2271" s="27"/>
      <c r="AR2271" s="27"/>
      <c r="AS2271" s="27"/>
      <c r="AT2271" s="27"/>
    </row>
    <row r="2272" spans="1:46" s="29" customFormat="1" ht="29.25" customHeight="1">
      <c r="A2272" s="57" t="s">
        <v>7648</v>
      </c>
      <c r="B2272" s="125" t="s">
        <v>5974</v>
      </c>
      <c r="C2272" s="148" t="s">
        <v>7647</v>
      </c>
      <c r="D2272" s="148" t="s">
        <v>863</v>
      </c>
      <c r="E2272" s="148" t="s">
        <v>7646</v>
      </c>
      <c r="F2272" s="148" t="s">
        <v>7645</v>
      </c>
      <c r="G2272" s="639" t="s">
        <v>4</v>
      </c>
      <c r="H2272" s="112">
        <v>0</v>
      </c>
      <c r="I2272" s="577">
        <v>590000000</v>
      </c>
      <c r="J2272" s="639" t="s">
        <v>5</v>
      </c>
      <c r="K2272" s="129" t="s">
        <v>240</v>
      </c>
      <c r="L2272" s="127" t="s">
        <v>93</v>
      </c>
      <c r="M2272" s="639" t="s">
        <v>54</v>
      </c>
      <c r="N2272" s="639" t="s">
        <v>7642</v>
      </c>
      <c r="O2272" s="640" t="s">
        <v>2980</v>
      </c>
      <c r="P2272" s="103">
        <v>796</v>
      </c>
      <c r="Q2272" s="125" t="s">
        <v>57</v>
      </c>
      <c r="R2272" s="106">
        <v>1</v>
      </c>
      <c r="S2272" s="106">
        <v>11250</v>
      </c>
      <c r="T2272" s="107">
        <f t="shared" si="230"/>
        <v>11250</v>
      </c>
      <c r="U2272" s="107">
        <f t="shared" si="229"/>
        <v>12600.000000000002</v>
      </c>
      <c r="V2272" s="641"/>
      <c r="W2272" s="642">
        <v>2016</v>
      </c>
      <c r="X2272" s="134"/>
      <c r="Y2272" s="27"/>
      <c r="Z2272" s="27"/>
      <c r="AA2272" s="27"/>
      <c r="AB2272" s="27"/>
      <c r="AC2272" s="27"/>
      <c r="AD2272" s="27"/>
      <c r="AE2272" s="27"/>
      <c r="AF2272" s="27"/>
      <c r="AG2272" s="27"/>
      <c r="AH2272" s="27"/>
      <c r="AI2272" s="27"/>
      <c r="AJ2272" s="27"/>
      <c r="AK2272" s="27"/>
      <c r="AL2272" s="27"/>
      <c r="AM2272" s="27"/>
      <c r="AN2272" s="27"/>
      <c r="AO2272" s="27"/>
      <c r="AP2272" s="27"/>
      <c r="AQ2272" s="27"/>
      <c r="AR2272" s="27"/>
      <c r="AS2272" s="27"/>
      <c r="AT2272" s="27"/>
    </row>
    <row r="2273" spans="1:46" s="29" customFormat="1" ht="29.25" customHeight="1">
      <c r="A2273" s="57" t="s">
        <v>7641</v>
      </c>
      <c r="B2273" s="118" t="s">
        <v>5974</v>
      </c>
      <c r="C2273" s="104" t="s">
        <v>7640</v>
      </c>
      <c r="D2273" s="104" t="s">
        <v>7615</v>
      </c>
      <c r="E2273" s="104" t="s">
        <v>7639</v>
      </c>
      <c r="F2273" s="104" t="s">
        <v>7638</v>
      </c>
      <c r="G2273" s="103" t="s">
        <v>4</v>
      </c>
      <c r="H2273" s="261">
        <v>0</v>
      </c>
      <c r="I2273" s="118">
        <v>590000000</v>
      </c>
      <c r="J2273" s="112" t="s">
        <v>5</v>
      </c>
      <c r="K2273" s="112" t="s">
        <v>240</v>
      </c>
      <c r="L2273" s="112" t="s">
        <v>7563</v>
      </c>
      <c r="M2273" s="103" t="s">
        <v>54</v>
      </c>
      <c r="N2273" s="125" t="s">
        <v>7587</v>
      </c>
      <c r="O2273" s="214" t="s">
        <v>1260</v>
      </c>
      <c r="P2273" s="103">
        <v>796</v>
      </c>
      <c r="Q2273" s="103" t="s">
        <v>57</v>
      </c>
      <c r="R2273" s="106">
        <v>126</v>
      </c>
      <c r="S2273" s="379">
        <v>6110</v>
      </c>
      <c r="T2273" s="294">
        <f t="shared" ref="T2273:T2286" si="231">S2273*R2273</f>
        <v>769860</v>
      </c>
      <c r="U2273" s="294">
        <f t="shared" ref="U2273:U2287" si="232">T2273*1.12</f>
        <v>862243.20000000007</v>
      </c>
      <c r="V2273" s="118"/>
      <c r="W2273" s="118">
        <v>2016</v>
      </c>
      <c r="X2273" s="118"/>
      <c r="Y2273" s="27"/>
      <c r="Z2273" s="27"/>
      <c r="AA2273" s="27"/>
      <c r="AB2273" s="27"/>
      <c r="AC2273" s="27"/>
      <c r="AD2273" s="27"/>
      <c r="AE2273" s="27"/>
      <c r="AF2273" s="27"/>
      <c r="AG2273" s="27"/>
      <c r="AH2273" s="27"/>
      <c r="AI2273" s="27"/>
      <c r="AJ2273" s="27"/>
      <c r="AK2273" s="27"/>
      <c r="AL2273" s="27"/>
      <c r="AM2273" s="27"/>
      <c r="AN2273" s="27"/>
      <c r="AO2273" s="27"/>
      <c r="AP2273" s="27"/>
      <c r="AQ2273" s="27"/>
      <c r="AR2273" s="27"/>
      <c r="AS2273" s="27"/>
      <c r="AT2273" s="27"/>
    </row>
    <row r="2274" spans="1:46" s="29" customFormat="1" ht="29.25" customHeight="1">
      <c r="A2274" s="57" t="s">
        <v>7637</v>
      </c>
      <c r="B2274" s="118" t="s">
        <v>5974</v>
      </c>
      <c r="C2274" s="104" t="s">
        <v>7636</v>
      </c>
      <c r="D2274" s="104" t="s">
        <v>7615</v>
      </c>
      <c r="E2274" s="104" t="s">
        <v>7635</v>
      </c>
      <c r="F2274" s="104" t="s">
        <v>7634</v>
      </c>
      <c r="G2274" s="103" t="s">
        <v>4</v>
      </c>
      <c r="H2274" s="261">
        <v>0</v>
      </c>
      <c r="I2274" s="118">
        <v>590000000</v>
      </c>
      <c r="J2274" s="112" t="s">
        <v>5</v>
      </c>
      <c r="K2274" s="112" t="s">
        <v>240</v>
      </c>
      <c r="L2274" s="112" t="s">
        <v>7563</v>
      </c>
      <c r="M2274" s="103" t="s">
        <v>54</v>
      </c>
      <c r="N2274" s="125" t="s">
        <v>7587</v>
      </c>
      <c r="O2274" s="214" t="s">
        <v>1260</v>
      </c>
      <c r="P2274" s="103">
        <v>796</v>
      </c>
      <c r="Q2274" s="103" t="s">
        <v>57</v>
      </c>
      <c r="R2274" s="379">
        <v>16</v>
      </c>
      <c r="S2274" s="379">
        <v>5524</v>
      </c>
      <c r="T2274" s="294">
        <f t="shared" si="231"/>
        <v>88384</v>
      </c>
      <c r="U2274" s="294">
        <f t="shared" si="232"/>
        <v>98990.080000000016</v>
      </c>
      <c r="V2274" s="118"/>
      <c r="W2274" s="118">
        <v>2016</v>
      </c>
      <c r="X2274" s="118"/>
      <c r="Y2274" s="27"/>
      <c r="Z2274" s="27"/>
      <c r="AA2274" s="27"/>
      <c r="AB2274" s="27"/>
      <c r="AC2274" s="27"/>
      <c r="AD2274" s="27"/>
      <c r="AE2274" s="27"/>
      <c r="AF2274" s="27"/>
      <c r="AG2274" s="27"/>
      <c r="AH2274" s="27"/>
      <c r="AI2274" s="27"/>
      <c r="AJ2274" s="27"/>
      <c r="AK2274" s="27"/>
      <c r="AL2274" s="27"/>
      <c r="AM2274" s="27"/>
      <c r="AN2274" s="27"/>
      <c r="AO2274" s="27"/>
      <c r="AP2274" s="27"/>
      <c r="AQ2274" s="27"/>
      <c r="AR2274" s="27"/>
      <c r="AS2274" s="27"/>
      <c r="AT2274" s="27"/>
    </row>
    <row r="2275" spans="1:46" s="29" customFormat="1" ht="29.25" customHeight="1">
      <c r="A2275" s="57" t="s">
        <v>7633</v>
      </c>
      <c r="B2275" s="118" t="s">
        <v>5974</v>
      </c>
      <c r="C2275" s="104" t="s">
        <v>7632</v>
      </c>
      <c r="D2275" s="104" t="s">
        <v>7615</v>
      </c>
      <c r="E2275" s="104" t="s">
        <v>7631</v>
      </c>
      <c r="F2275" s="104" t="s">
        <v>7630</v>
      </c>
      <c r="G2275" s="103" t="s">
        <v>4</v>
      </c>
      <c r="H2275" s="261">
        <v>0</v>
      </c>
      <c r="I2275" s="118">
        <v>590000000</v>
      </c>
      <c r="J2275" s="112" t="s">
        <v>5</v>
      </c>
      <c r="K2275" s="112" t="s">
        <v>240</v>
      </c>
      <c r="L2275" s="112" t="s">
        <v>7563</v>
      </c>
      <c r="M2275" s="103" t="s">
        <v>54</v>
      </c>
      <c r="N2275" s="125" t="s">
        <v>7587</v>
      </c>
      <c r="O2275" s="214" t="s">
        <v>1260</v>
      </c>
      <c r="P2275" s="103">
        <v>796</v>
      </c>
      <c r="Q2275" s="103" t="s">
        <v>57</v>
      </c>
      <c r="R2275" s="379">
        <v>136</v>
      </c>
      <c r="S2275" s="379">
        <v>4448</v>
      </c>
      <c r="T2275" s="294">
        <f t="shared" si="231"/>
        <v>604928</v>
      </c>
      <c r="U2275" s="294">
        <f t="shared" si="232"/>
        <v>677519.3600000001</v>
      </c>
      <c r="V2275" s="118"/>
      <c r="W2275" s="118">
        <v>2016</v>
      </c>
      <c r="X2275" s="118"/>
      <c r="Y2275" s="27"/>
      <c r="Z2275" s="27"/>
      <c r="AA2275" s="27"/>
      <c r="AB2275" s="27"/>
      <c r="AC2275" s="27"/>
      <c r="AD2275" s="27"/>
      <c r="AE2275" s="27"/>
      <c r="AF2275" s="27"/>
      <c r="AG2275" s="27"/>
      <c r="AH2275" s="27"/>
      <c r="AI2275" s="27"/>
      <c r="AJ2275" s="27"/>
      <c r="AK2275" s="27"/>
      <c r="AL2275" s="27"/>
      <c r="AM2275" s="27"/>
      <c r="AN2275" s="27"/>
      <c r="AO2275" s="27"/>
      <c r="AP2275" s="27"/>
      <c r="AQ2275" s="27"/>
      <c r="AR2275" s="27"/>
      <c r="AS2275" s="27"/>
      <c r="AT2275" s="27"/>
    </row>
    <row r="2276" spans="1:46" s="29" customFormat="1" ht="29.25" customHeight="1">
      <c r="A2276" s="57" t="s">
        <v>7629</v>
      </c>
      <c r="B2276" s="118" t="s">
        <v>5974</v>
      </c>
      <c r="C2276" s="104" t="s">
        <v>7626</v>
      </c>
      <c r="D2276" s="104" t="s">
        <v>7615</v>
      </c>
      <c r="E2276" s="104" t="s">
        <v>7625</v>
      </c>
      <c r="F2276" s="104" t="s">
        <v>7628</v>
      </c>
      <c r="G2276" s="103" t="s">
        <v>4</v>
      </c>
      <c r="H2276" s="261">
        <v>0</v>
      </c>
      <c r="I2276" s="118">
        <v>590000000</v>
      </c>
      <c r="J2276" s="112" t="s">
        <v>5</v>
      </c>
      <c r="K2276" s="112" t="s">
        <v>240</v>
      </c>
      <c r="L2276" s="112" t="s">
        <v>7563</v>
      </c>
      <c r="M2276" s="103" t="s">
        <v>54</v>
      </c>
      <c r="N2276" s="125" t="s">
        <v>7587</v>
      </c>
      <c r="O2276" s="214" t="s">
        <v>1260</v>
      </c>
      <c r="P2276" s="103">
        <v>796</v>
      </c>
      <c r="Q2276" s="103" t="s">
        <v>57</v>
      </c>
      <c r="R2276" s="379">
        <v>232</v>
      </c>
      <c r="S2276" s="379">
        <v>3422</v>
      </c>
      <c r="T2276" s="294">
        <f t="shared" si="231"/>
        <v>793904</v>
      </c>
      <c r="U2276" s="294">
        <f t="shared" si="232"/>
        <v>889172.4800000001</v>
      </c>
      <c r="V2276" s="118"/>
      <c r="W2276" s="118">
        <v>2016</v>
      </c>
      <c r="X2276" s="118"/>
      <c r="Y2276" s="27"/>
      <c r="Z2276" s="27"/>
      <c r="AA2276" s="27"/>
      <c r="AB2276" s="27"/>
      <c r="AC2276" s="27"/>
      <c r="AD2276" s="27"/>
      <c r="AE2276" s="27"/>
      <c r="AF2276" s="27"/>
      <c r="AG2276" s="27"/>
      <c r="AH2276" s="27"/>
      <c r="AI2276" s="27"/>
      <c r="AJ2276" s="27"/>
      <c r="AK2276" s="27"/>
      <c r="AL2276" s="27"/>
      <c r="AM2276" s="27"/>
      <c r="AN2276" s="27"/>
      <c r="AO2276" s="27"/>
      <c r="AP2276" s="27"/>
      <c r="AQ2276" s="27"/>
      <c r="AR2276" s="27"/>
      <c r="AS2276" s="27"/>
      <c r="AT2276" s="27"/>
    </row>
    <row r="2277" spans="1:46" s="29" customFormat="1" ht="29.25" customHeight="1">
      <c r="A2277" s="57" t="s">
        <v>7627</v>
      </c>
      <c r="B2277" s="118" t="s">
        <v>5974</v>
      </c>
      <c r="C2277" s="104" t="s">
        <v>7626</v>
      </c>
      <c r="D2277" s="104" t="s">
        <v>7615</v>
      </c>
      <c r="E2277" s="104" t="s">
        <v>7625</v>
      </c>
      <c r="F2277" s="104" t="s">
        <v>7624</v>
      </c>
      <c r="G2277" s="103" t="s">
        <v>4</v>
      </c>
      <c r="H2277" s="261">
        <v>0</v>
      </c>
      <c r="I2277" s="118">
        <v>590000000</v>
      </c>
      <c r="J2277" s="112" t="s">
        <v>5</v>
      </c>
      <c r="K2277" s="112" t="s">
        <v>240</v>
      </c>
      <c r="L2277" s="112" t="s">
        <v>7563</v>
      </c>
      <c r="M2277" s="103" t="s">
        <v>54</v>
      </c>
      <c r="N2277" s="125" t="s">
        <v>7587</v>
      </c>
      <c r="O2277" s="214" t="s">
        <v>1260</v>
      </c>
      <c r="P2277" s="103">
        <v>796</v>
      </c>
      <c r="Q2277" s="103" t="s">
        <v>57</v>
      </c>
      <c r="R2277" s="379">
        <v>232</v>
      </c>
      <c r="S2277" s="379">
        <v>2347</v>
      </c>
      <c r="T2277" s="294">
        <f t="shared" si="231"/>
        <v>544504</v>
      </c>
      <c r="U2277" s="294">
        <f t="shared" si="232"/>
        <v>609844.4800000001</v>
      </c>
      <c r="V2277" s="118"/>
      <c r="W2277" s="118">
        <v>2016</v>
      </c>
      <c r="X2277" s="118"/>
      <c r="Y2277" s="27"/>
      <c r="Z2277" s="27"/>
      <c r="AA2277" s="27"/>
      <c r="AB2277" s="27"/>
      <c r="AC2277" s="27"/>
      <c r="AD2277" s="27"/>
      <c r="AE2277" s="27"/>
      <c r="AF2277" s="27"/>
      <c r="AG2277" s="27"/>
      <c r="AH2277" s="27"/>
      <c r="AI2277" s="27"/>
      <c r="AJ2277" s="27"/>
      <c r="AK2277" s="27"/>
      <c r="AL2277" s="27"/>
      <c r="AM2277" s="27"/>
      <c r="AN2277" s="27"/>
      <c r="AO2277" s="27"/>
      <c r="AP2277" s="27"/>
      <c r="AQ2277" s="27"/>
      <c r="AR2277" s="27"/>
      <c r="AS2277" s="27"/>
      <c r="AT2277" s="27"/>
    </row>
    <row r="2278" spans="1:46" s="29" customFormat="1" ht="29.25" customHeight="1">
      <c r="A2278" s="57" t="s">
        <v>7623</v>
      </c>
      <c r="B2278" s="118" t="s">
        <v>5974</v>
      </c>
      <c r="C2278" s="104" t="s">
        <v>7620</v>
      </c>
      <c r="D2278" s="104" t="s">
        <v>7615</v>
      </c>
      <c r="E2278" s="104" t="s">
        <v>7619</v>
      </c>
      <c r="F2278" s="104" t="s">
        <v>7622</v>
      </c>
      <c r="G2278" s="103" t="s">
        <v>4</v>
      </c>
      <c r="H2278" s="261">
        <v>0</v>
      </c>
      <c r="I2278" s="118">
        <v>590000000</v>
      </c>
      <c r="J2278" s="112" t="s">
        <v>5</v>
      </c>
      <c r="K2278" s="112" t="s">
        <v>240</v>
      </c>
      <c r="L2278" s="112" t="s">
        <v>7563</v>
      </c>
      <c r="M2278" s="103" t="s">
        <v>54</v>
      </c>
      <c r="N2278" s="125" t="s">
        <v>7587</v>
      </c>
      <c r="O2278" s="214" t="s">
        <v>1260</v>
      </c>
      <c r="P2278" s="103">
        <v>796</v>
      </c>
      <c r="Q2278" s="103" t="s">
        <v>57</v>
      </c>
      <c r="R2278" s="379">
        <v>64</v>
      </c>
      <c r="S2278" s="379">
        <v>1956</v>
      </c>
      <c r="T2278" s="294">
        <f t="shared" si="231"/>
        <v>125184</v>
      </c>
      <c r="U2278" s="294">
        <f t="shared" si="232"/>
        <v>140206.08000000002</v>
      </c>
      <c r="V2278" s="118"/>
      <c r="W2278" s="118">
        <v>2016</v>
      </c>
      <c r="X2278" s="118"/>
      <c r="Y2278" s="27"/>
      <c r="Z2278" s="27"/>
      <c r="AA2278" s="27"/>
      <c r="AB2278" s="27"/>
      <c r="AC2278" s="27"/>
      <c r="AD2278" s="27"/>
      <c r="AE2278" s="27"/>
      <c r="AF2278" s="27"/>
      <c r="AG2278" s="27"/>
      <c r="AH2278" s="27"/>
      <c r="AI2278" s="27"/>
      <c r="AJ2278" s="27"/>
      <c r="AK2278" s="27"/>
      <c r="AL2278" s="27"/>
      <c r="AM2278" s="27"/>
      <c r="AN2278" s="27"/>
      <c r="AO2278" s="27"/>
      <c r="AP2278" s="27"/>
      <c r="AQ2278" s="27"/>
      <c r="AR2278" s="27"/>
      <c r="AS2278" s="27"/>
      <c r="AT2278" s="27"/>
    </row>
    <row r="2279" spans="1:46" s="29" customFormat="1" ht="29.25" customHeight="1">
      <c r="A2279" s="57" t="s">
        <v>7621</v>
      </c>
      <c r="B2279" s="118" t="s">
        <v>5974</v>
      </c>
      <c r="C2279" s="104" t="s">
        <v>7620</v>
      </c>
      <c r="D2279" s="104" t="s">
        <v>7615</v>
      </c>
      <c r="E2279" s="104" t="s">
        <v>7619</v>
      </c>
      <c r="F2279" s="104" t="s">
        <v>7618</v>
      </c>
      <c r="G2279" s="103" t="s">
        <v>4</v>
      </c>
      <c r="H2279" s="261">
        <v>0</v>
      </c>
      <c r="I2279" s="118">
        <v>590000000</v>
      </c>
      <c r="J2279" s="112" t="s">
        <v>5</v>
      </c>
      <c r="K2279" s="112" t="s">
        <v>240</v>
      </c>
      <c r="L2279" s="112" t="s">
        <v>7563</v>
      </c>
      <c r="M2279" s="103" t="s">
        <v>54</v>
      </c>
      <c r="N2279" s="125" t="s">
        <v>7587</v>
      </c>
      <c r="O2279" s="214" t="s">
        <v>1260</v>
      </c>
      <c r="P2279" s="103">
        <v>796</v>
      </c>
      <c r="Q2279" s="103" t="s">
        <v>57</v>
      </c>
      <c r="R2279" s="379">
        <v>32</v>
      </c>
      <c r="S2279" s="379">
        <v>1809</v>
      </c>
      <c r="T2279" s="294">
        <f t="shared" si="231"/>
        <v>57888</v>
      </c>
      <c r="U2279" s="294">
        <f t="shared" si="232"/>
        <v>64834.560000000005</v>
      </c>
      <c r="V2279" s="118"/>
      <c r="W2279" s="118">
        <v>2016</v>
      </c>
      <c r="X2279" s="118"/>
      <c r="Y2279" s="27"/>
      <c r="Z2279" s="27"/>
      <c r="AA2279" s="27"/>
      <c r="AB2279" s="27"/>
      <c r="AC2279" s="27"/>
      <c r="AD2279" s="27"/>
      <c r="AE2279" s="27"/>
      <c r="AF2279" s="27"/>
      <c r="AG2279" s="27"/>
      <c r="AH2279" s="27"/>
      <c r="AI2279" s="27"/>
      <c r="AJ2279" s="27"/>
      <c r="AK2279" s="27"/>
      <c r="AL2279" s="27"/>
      <c r="AM2279" s="27"/>
      <c r="AN2279" s="27"/>
      <c r="AO2279" s="27"/>
      <c r="AP2279" s="27"/>
      <c r="AQ2279" s="27"/>
      <c r="AR2279" s="27"/>
      <c r="AS2279" s="27"/>
      <c r="AT2279" s="27"/>
    </row>
    <row r="2280" spans="1:46" s="29" customFormat="1" ht="29.25" customHeight="1">
      <c r="A2280" s="57" t="s">
        <v>7617</v>
      </c>
      <c r="B2280" s="118" t="s">
        <v>5974</v>
      </c>
      <c r="C2280" s="104" t="s">
        <v>7616</v>
      </c>
      <c r="D2280" s="104" t="s">
        <v>7615</v>
      </c>
      <c r="E2280" s="109" t="s">
        <v>7614</v>
      </c>
      <c r="F2280" s="104" t="s">
        <v>7613</v>
      </c>
      <c r="G2280" s="103" t="s">
        <v>4</v>
      </c>
      <c r="H2280" s="261">
        <v>0</v>
      </c>
      <c r="I2280" s="118">
        <v>590000000</v>
      </c>
      <c r="J2280" s="112" t="s">
        <v>5</v>
      </c>
      <c r="K2280" s="112" t="s">
        <v>240</v>
      </c>
      <c r="L2280" s="112" t="s">
        <v>7563</v>
      </c>
      <c r="M2280" s="103" t="s">
        <v>54</v>
      </c>
      <c r="N2280" s="125" t="s">
        <v>7587</v>
      </c>
      <c r="O2280" s="214" t="s">
        <v>1260</v>
      </c>
      <c r="P2280" s="103">
        <v>796</v>
      </c>
      <c r="Q2280" s="103" t="s">
        <v>57</v>
      </c>
      <c r="R2280" s="379">
        <v>24</v>
      </c>
      <c r="S2280" s="379">
        <v>1174</v>
      </c>
      <c r="T2280" s="294">
        <f t="shared" si="231"/>
        <v>28176</v>
      </c>
      <c r="U2280" s="294">
        <f t="shared" si="232"/>
        <v>31557.120000000003</v>
      </c>
      <c r="V2280" s="118"/>
      <c r="W2280" s="118">
        <v>2016</v>
      </c>
      <c r="X2280" s="118"/>
      <c r="Y2280" s="27"/>
      <c r="Z2280" s="27"/>
      <c r="AA2280" s="27"/>
      <c r="AB2280" s="27"/>
      <c r="AC2280" s="27"/>
      <c r="AD2280" s="27"/>
      <c r="AE2280" s="27"/>
      <c r="AF2280" s="27"/>
      <c r="AG2280" s="27"/>
      <c r="AH2280" s="27"/>
      <c r="AI2280" s="27"/>
      <c r="AJ2280" s="27"/>
      <c r="AK2280" s="27"/>
      <c r="AL2280" s="27"/>
      <c r="AM2280" s="27"/>
      <c r="AN2280" s="27"/>
      <c r="AO2280" s="27"/>
      <c r="AP2280" s="27"/>
      <c r="AQ2280" s="27"/>
      <c r="AR2280" s="27"/>
      <c r="AS2280" s="27"/>
      <c r="AT2280" s="27"/>
    </row>
    <row r="2281" spans="1:46" s="29" customFormat="1" ht="29.25" customHeight="1">
      <c r="A2281" s="57" t="s">
        <v>7612</v>
      </c>
      <c r="B2281" s="112" t="s">
        <v>5974</v>
      </c>
      <c r="C2281" s="104" t="s">
        <v>7611</v>
      </c>
      <c r="D2281" s="104" t="s">
        <v>7606</v>
      </c>
      <c r="E2281" s="109" t="s">
        <v>7610</v>
      </c>
      <c r="F2281" s="104" t="s">
        <v>7609</v>
      </c>
      <c r="G2281" s="103" t="s">
        <v>4</v>
      </c>
      <c r="H2281" s="134">
        <v>0</v>
      </c>
      <c r="I2281" s="112">
        <v>590000000</v>
      </c>
      <c r="J2281" s="112" t="s">
        <v>5</v>
      </c>
      <c r="K2281" s="112" t="s">
        <v>240</v>
      </c>
      <c r="L2281" s="112" t="s">
        <v>7563</v>
      </c>
      <c r="M2281" s="103" t="s">
        <v>54</v>
      </c>
      <c r="N2281" s="125" t="s">
        <v>7587</v>
      </c>
      <c r="O2281" s="214" t="s">
        <v>1260</v>
      </c>
      <c r="P2281" s="103">
        <v>166</v>
      </c>
      <c r="Q2281" s="103" t="s">
        <v>1204</v>
      </c>
      <c r="R2281" s="379">
        <v>462</v>
      </c>
      <c r="S2281" s="379">
        <v>13246</v>
      </c>
      <c r="T2281" s="294">
        <f t="shared" si="231"/>
        <v>6119652</v>
      </c>
      <c r="U2281" s="294">
        <f t="shared" si="232"/>
        <v>6854010.2400000002</v>
      </c>
      <c r="V2281" s="118"/>
      <c r="W2281" s="118">
        <v>2016</v>
      </c>
      <c r="X2281" s="112"/>
      <c r="Y2281" s="27"/>
      <c r="Z2281" s="27"/>
      <c r="AA2281" s="27"/>
      <c r="AB2281" s="27"/>
      <c r="AC2281" s="27"/>
      <c r="AD2281" s="27"/>
      <c r="AE2281" s="27"/>
      <c r="AF2281" s="27"/>
      <c r="AG2281" s="27"/>
      <c r="AH2281" s="27"/>
      <c r="AI2281" s="27"/>
      <c r="AJ2281" s="27"/>
      <c r="AK2281" s="27"/>
      <c r="AL2281" s="27"/>
      <c r="AM2281" s="27"/>
      <c r="AN2281" s="27"/>
      <c r="AO2281" s="27"/>
      <c r="AP2281" s="27"/>
      <c r="AQ2281" s="27"/>
      <c r="AR2281" s="27"/>
      <c r="AS2281" s="27"/>
      <c r="AT2281" s="27"/>
    </row>
    <row r="2282" spans="1:46" s="29" customFormat="1" ht="29.25" customHeight="1">
      <c r="A2282" s="57" t="s">
        <v>7608</v>
      </c>
      <c r="B2282" s="112" t="s">
        <v>5974</v>
      </c>
      <c r="C2282" s="104" t="s">
        <v>7607</v>
      </c>
      <c r="D2282" s="104" t="s">
        <v>7606</v>
      </c>
      <c r="E2282" s="104" t="s">
        <v>7605</v>
      </c>
      <c r="F2282" s="104" t="s">
        <v>7604</v>
      </c>
      <c r="G2282" s="103" t="s">
        <v>4</v>
      </c>
      <c r="H2282" s="134">
        <v>0</v>
      </c>
      <c r="I2282" s="112">
        <v>590000000</v>
      </c>
      <c r="J2282" s="112" t="s">
        <v>5</v>
      </c>
      <c r="K2282" s="112" t="s">
        <v>240</v>
      </c>
      <c r="L2282" s="112" t="s">
        <v>7563</v>
      </c>
      <c r="M2282" s="103" t="s">
        <v>54</v>
      </c>
      <c r="N2282" s="125" t="s">
        <v>7587</v>
      </c>
      <c r="O2282" s="214" t="s">
        <v>1260</v>
      </c>
      <c r="P2282" s="103">
        <v>166</v>
      </c>
      <c r="Q2282" s="103" t="s">
        <v>1204</v>
      </c>
      <c r="R2282" s="379">
        <v>212</v>
      </c>
      <c r="S2282" s="379">
        <v>13637</v>
      </c>
      <c r="T2282" s="294">
        <f t="shared" si="231"/>
        <v>2891044</v>
      </c>
      <c r="U2282" s="294">
        <f t="shared" si="232"/>
        <v>3237969.2800000003</v>
      </c>
      <c r="V2282" s="118"/>
      <c r="W2282" s="118">
        <v>2016</v>
      </c>
      <c r="X2282" s="112"/>
      <c r="Y2282" s="27"/>
      <c r="Z2282" s="27"/>
      <c r="AA2282" s="27"/>
      <c r="AB2282" s="27"/>
      <c r="AC2282" s="27"/>
      <c r="AD2282" s="27"/>
      <c r="AE2282" s="27"/>
      <c r="AF2282" s="27"/>
      <c r="AG2282" s="27"/>
      <c r="AH2282" s="27"/>
      <c r="AI2282" s="27"/>
      <c r="AJ2282" s="27"/>
      <c r="AK2282" s="27"/>
      <c r="AL2282" s="27"/>
      <c r="AM2282" s="27"/>
      <c r="AN2282" s="27"/>
      <c r="AO2282" s="27"/>
      <c r="AP2282" s="27"/>
      <c r="AQ2282" s="27"/>
      <c r="AR2282" s="27"/>
      <c r="AS2282" s="27"/>
      <c r="AT2282" s="27"/>
    </row>
    <row r="2283" spans="1:46" s="29" customFormat="1" ht="29.25" customHeight="1">
      <c r="A2283" s="57" t="s">
        <v>7603</v>
      </c>
      <c r="B2283" s="112" t="s">
        <v>5974</v>
      </c>
      <c r="C2283" s="104" t="s">
        <v>7602</v>
      </c>
      <c r="D2283" s="104" t="s">
        <v>1928</v>
      </c>
      <c r="E2283" s="104" t="s">
        <v>7601</v>
      </c>
      <c r="F2283" s="104" t="s">
        <v>7600</v>
      </c>
      <c r="G2283" s="103" t="s">
        <v>4</v>
      </c>
      <c r="H2283" s="134">
        <v>0</v>
      </c>
      <c r="I2283" s="112">
        <v>590000000</v>
      </c>
      <c r="J2283" s="112" t="s">
        <v>5</v>
      </c>
      <c r="K2283" s="112" t="s">
        <v>240</v>
      </c>
      <c r="L2283" s="112" t="s">
        <v>7563</v>
      </c>
      <c r="M2283" s="103" t="s">
        <v>54</v>
      </c>
      <c r="N2283" s="125" t="s">
        <v>7587</v>
      </c>
      <c r="O2283" s="214" t="s">
        <v>1260</v>
      </c>
      <c r="P2283" s="103">
        <v>166</v>
      </c>
      <c r="Q2283" s="103" t="s">
        <v>1204</v>
      </c>
      <c r="R2283" s="379">
        <v>2.2000000000000002</v>
      </c>
      <c r="S2283" s="379">
        <v>5035</v>
      </c>
      <c r="T2283" s="294">
        <f t="shared" si="231"/>
        <v>11077</v>
      </c>
      <c r="U2283" s="294">
        <f t="shared" si="232"/>
        <v>12406.240000000002</v>
      </c>
      <c r="V2283" s="118"/>
      <c r="W2283" s="118">
        <v>2016</v>
      </c>
      <c r="X2283" s="293"/>
      <c r="Y2283" s="27"/>
      <c r="Z2283" s="27"/>
      <c r="AA2283" s="27"/>
      <c r="AB2283" s="27"/>
      <c r="AC2283" s="27"/>
      <c r="AD2283" s="27"/>
      <c r="AE2283" s="27"/>
      <c r="AF2283" s="27"/>
      <c r="AG2283" s="27"/>
      <c r="AH2283" s="27"/>
      <c r="AI2283" s="27"/>
      <c r="AJ2283" s="27"/>
      <c r="AK2283" s="27"/>
      <c r="AL2283" s="27"/>
      <c r="AM2283" s="27"/>
      <c r="AN2283" s="27"/>
      <c r="AO2283" s="27"/>
      <c r="AP2283" s="27"/>
      <c r="AQ2283" s="27"/>
      <c r="AR2283" s="27"/>
      <c r="AS2283" s="27"/>
      <c r="AT2283" s="27"/>
    </row>
    <row r="2284" spans="1:46" s="29" customFormat="1" ht="29.25" customHeight="1">
      <c r="A2284" s="57" t="s">
        <v>7599</v>
      </c>
      <c r="B2284" s="112" t="s">
        <v>5974</v>
      </c>
      <c r="C2284" s="104" t="s">
        <v>7598</v>
      </c>
      <c r="D2284" s="292" t="s">
        <v>1928</v>
      </c>
      <c r="E2284" s="104" t="s">
        <v>7597</v>
      </c>
      <c r="F2284" s="104" t="s">
        <v>7596</v>
      </c>
      <c r="G2284" s="103" t="s">
        <v>4</v>
      </c>
      <c r="H2284" s="134">
        <v>0</v>
      </c>
      <c r="I2284" s="112">
        <v>590000000</v>
      </c>
      <c r="J2284" s="112" t="s">
        <v>5</v>
      </c>
      <c r="K2284" s="112" t="s">
        <v>240</v>
      </c>
      <c r="L2284" s="112" t="s">
        <v>7563</v>
      </c>
      <c r="M2284" s="103" t="s">
        <v>54</v>
      </c>
      <c r="N2284" s="125" t="s">
        <v>7587</v>
      </c>
      <c r="O2284" s="214" t="s">
        <v>1260</v>
      </c>
      <c r="P2284" s="103">
        <v>166</v>
      </c>
      <c r="Q2284" s="103" t="s">
        <v>1204</v>
      </c>
      <c r="R2284" s="379">
        <v>38.799999999999997</v>
      </c>
      <c r="S2284" s="379">
        <v>5035</v>
      </c>
      <c r="T2284" s="294">
        <f t="shared" si="231"/>
        <v>195358</v>
      </c>
      <c r="U2284" s="294">
        <f t="shared" si="232"/>
        <v>218800.96000000002</v>
      </c>
      <c r="V2284" s="118"/>
      <c r="W2284" s="118">
        <v>2016</v>
      </c>
      <c r="X2284" s="293"/>
      <c r="Y2284" s="27"/>
      <c r="Z2284" s="27"/>
      <c r="AA2284" s="27"/>
      <c r="AB2284" s="27"/>
      <c r="AC2284" s="27"/>
      <c r="AD2284" s="27"/>
      <c r="AE2284" s="27"/>
      <c r="AF2284" s="27"/>
      <c r="AG2284" s="27"/>
      <c r="AH2284" s="27"/>
      <c r="AI2284" s="27"/>
      <c r="AJ2284" s="27"/>
      <c r="AK2284" s="27"/>
      <c r="AL2284" s="27"/>
      <c r="AM2284" s="27"/>
      <c r="AN2284" s="27"/>
      <c r="AO2284" s="27"/>
      <c r="AP2284" s="27"/>
      <c r="AQ2284" s="27"/>
      <c r="AR2284" s="27"/>
      <c r="AS2284" s="27"/>
      <c r="AT2284" s="27"/>
    </row>
    <row r="2285" spans="1:46" s="29" customFormat="1" ht="29.25" customHeight="1">
      <c r="A2285" s="57" t="s">
        <v>7595</v>
      </c>
      <c r="B2285" s="112" t="s">
        <v>5974</v>
      </c>
      <c r="C2285" s="104" t="s">
        <v>7594</v>
      </c>
      <c r="D2285" s="292" t="s">
        <v>1928</v>
      </c>
      <c r="E2285" s="104" t="s">
        <v>7593</v>
      </c>
      <c r="F2285" s="104" t="s">
        <v>7592</v>
      </c>
      <c r="G2285" s="103" t="s">
        <v>4</v>
      </c>
      <c r="H2285" s="134">
        <v>0</v>
      </c>
      <c r="I2285" s="112">
        <v>590000000</v>
      </c>
      <c r="J2285" s="112" t="s">
        <v>5</v>
      </c>
      <c r="K2285" s="112" t="s">
        <v>240</v>
      </c>
      <c r="L2285" s="112" t="s">
        <v>7563</v>
      </c>
      <c r="M2285" s="103" t="s">
        <v>54</v>
      </c>
      <c r="N2285" s="125" t="s">
        <v>7587</v>
      </c>
      <c r="O2285" s="214" t="s">
        <v>1260</v>
      </c>
      <c r="P2285" s="103">
        <v>166</v>
      </c>
      <c r="Q2285" s="103" t="s">
        <v>1204</v>
      </c>
      <c r="R2285" s="379">
        <v>5.6</v>
      </c>
      <c r="S2285" s="379">
        <v>5035</v>
      </c>
      <c r="T2285" s="294">
        <f t="shared" si="231"/>
        <v>28196</v>
      </c>
      <c r="U2285" s="294">
        <f t="shared" si="232"/>
        <v>31579.520000000004</v>
      </c>
      <c r="V2285" s="118"/>
      <c r="W2285" s="118">
        <v>2016</v>
      </c>
      <c r="X2285" s="293"/>
      <c r="Y2285" s="27"/>
      <c r="Z2285" s="27"/>
      <c r="AA2285" s="27"/>
      <c r="AB2285" s="27"/>
      <c r="AC2285" s="27"/>
      <c r="AD2285" s="27"/>
      <c r="AE2285" s="27"/>
      <c r="AF2285" s="27"/>
      <c r="AG2285" s="27"/>
      <c r="AH2285" s="27"/>
      <c r="AI2285" s="27"/>
      <c r="AJ2285" s="27"/>
      <c r="AK2285" s="27"/>
      <c r="AL2285" s="27"/>
      <c r="AM2285" s="27"/>
      <c r="AN2285" s="27"/>
      <c r="AO2285" s="27"/>
      <c r="AP2285" s="27"/>
      <c r="AQ2285" s="27"/>
      <c r="AR2285" s="27"/>
      <c r="AS2285" s="27"/>
      <c r="AT2285" s="27"/>
    </row>
    <row r="2286" spans="1:46" s="29" customFormat="1" ht="29.25" customHeight="1">
      <c r="A2286" s="57" t="s">
        <v>7591</v>
      </c>
      <c r="B2286" s="112" t="s">
        <v>5974</v>
      </c>
      <c r="C2286" s="104" t="s">
        <v>7590</v>
      </c>
      <c r="D2286" s="292" t="s">
        <v>1928</v>
      </c>
      <c r="E2286" s="104" t="s">
        <v>7589</v>
      </c>
      <c r="F2286" s="104" t="s">
        <v>7588</v>
      </c>
      <c r="G2286" s="103" t="s">
        <v>4</v>
      </c>
      <c r="H2286" s="134">
        <v>0</v>
      </c>
      <c r="I2286" s="112">
        <v>590000000</v>
      </c>
      <c r="J2286" s="112" t="s">
        <v>5</v>
      </c>
      <c r="K2286" s="112" t="s">
        <v>240</v>
      </c>
      <c r="L2286" s="112" t="s">
        <v>7563</v>
      </c>
      <c r="M2286" s="103" t="s">
        <v>54</v>
      </c>
      <c r="N2286" s="125" t="s">
        <v>7587</v>
      </c>
      <c r="O2286" s="214" t="s">
        <v>1260</v>
      </c>
      <c r="P2286" s="103">
        <v>166</v>
      </c>
      <c r="Q2286" s="103" t="s">
        <v>1204</v>
      </c>
      <c r="R2286" s="379">
        <v>0.7</v>
      </c>
      <c r="S2286" s="379">
        <v>4986</v>
      </c>
      <c r="T2286" s="294">
        <f t="shared" si="231"/>
        <v>3490.2</v>
      </c>
      <c r="U2286" s="294">
        <f t="shared" si="232"/>
        <v>3909.0240000000003</v>
      </c>
      <c r="V2286" s="118"/>
      <c r="W2286" s="118">
        <v>2016</v>
      </c>
      <c r="X2286" s="293"/>
      <c r="Y2286" s="27"/>
      <c r="Z2286" s="27"/>
      <c r="AA2286" s="27"/>
      <c r="AB2286" s="27"/>
      <c r="AC2286" s="27"/>
      <c r="AD2286" s="27"/>
      <c r="AE2286" s="27"/>
      <c r="AF2286" s="27"/>
      <c r="AG2286" s="27"/>
      <c r="AH2286" s="27"/>
      <c r="AI2286" s="27"/>
      <c r="AJ2286" s="27"/>
      <c r="AK2286" s="27"/>
      <c r="AL2286" s="27"/>
      <c r="AM2286" s="27"/>
      <c r="AN2286" s="27"/>
      <c r="AO2286" s="27"/>
      <c r="AP2286" s="27"/>
      <c r="AQ2286" s="27"/>
      <c r="AR2286" s="27"/>
      <c r="AS2286" s="27"/>
      <c r="AT2286" s="27"/>
    </row>
    <row r="2287" spans="1:46" s="29" customFormat="1" ht="29.25" customHeight="1">
      <c r="A2287" s="57" t="s">
        <v>7586</v>
      </c>
      <c r="B2287" s="125" t="s">
        <v>5974</v>
      </c>
      <c r="C2287" s="105" t="s">
        <v>3313</v>
      </c>
      <c r="D2287" s="105" t="s">
        <v>3314</v>
      </c>
      <c r="E2287" s="679" t="s">
        <v>3315</v>
      </c>
      <c r="F2287" s="104" t="s">
        <v>7585</v>
      </c>
      <c r="G2287" s="103" t="s">
        <v>4</v>
      </c>
      <c r="H2287" s="464">
        <v>0</v>
      </c>
      <c r="I2287" s="465">
        <v>590000000</v>
      </c>
      <c r="J2287" s="127" t="s">
        <v>6882</v>
      </c>
      <c r="K2287" s="103" t="s">
        <v>240</v>
      </c>
      <c r="L2287" s="103" t="s">
        <v>6884</v>
      </c>
      <c r="M2287" s="103" t="s">
        <v>144</v>
      </c>
      <c r="N2287" s="103" t="s">
        <v>7576</v>
      </c>
      <c r="O2287" s="103" t="s">
        <v>3749</v>
      </c>
      <c r="P2287" s="57">
        <v>796</v>
      </c>
      <c r="Q2287" s="103" t="s">
        <v>57</v>
      </c>
      <c r="R2287" s="106">
        <v>2</v>
      </c>
      <c r="S2287" s="106">
        <f>7000</f>
        <v>7000</v>
      </c>
      <c r="T2287" s="446">
        <f>R2287*S2287</f>
        <v>14000</v>
      </c>
      <c r="U2287" s="107">
        <f t="shared" si="232"/>
        <v>15680.000000000002</v>
      </c>
      <c r="V2287" s="103"/>
      <c r="W2287" s="127">
        <v>2016</v>
      </c>
      <c r="X2287" s="103"/>
      <c r="Y2287" s="27"/>
      <c r="Z2287" s="27"/>
      <c r="AA2287" s="27"/>
      <c r="AB2287" s="27"/>
      <c r="AC2287" s="27"/>
      <c r="AD2287" s="27"/>
      <c r="AE2287" s="27"/>
      <c r="AF2287" s="27"/>
      <c r="AG2287" s="27"/>
      <c r="AH2287" s="27"/>
      <c r="AI2287" s="27"/>
      <c r="AJ2287" s="27"/>
      <c r="AK2287" s="27"/>
      <c r="AL2287" s="27"/>
      <c r="AM2287" s="27"/>
      <c r="AN2287" s="27"/>
      <c r="AO2287" s="27"/>
      <c r="AP2287" s="27"/>
      <c r="AQ2287" s="27"/>
      <c r="AR2287" s="27"/>
      <c r="AS2287" s="27"/>
      <c r="AT2287" s="27"/>
    </row>
    <row r="2288" spans="1:46" s="29" customFormat="1" ht="29.25" customHeight="1">
      <c r="A2288" s="57" t="s">
        <v>7582</v>
      </c>
      <c r="B2288" s="125" t="s">
        <v>5974</v>
      </c>
      <c r="C2288" s="105" t="s">
        <v>3077</v>
      </c>
      <c r="D2288" s="104" t="s">
        <v>3078</v>
      </c>
      <c r="E2288" s="104" t="s">
        <v>1834</v>
      </c>
      <c r="F2288" s="104" t="s">
        <v>7581</v>
      </c>
      <c r="G2288" s="103" t="s">
        <v>4</v>
      </c>
      <c r="H2288" s="464">
        <v>0</v>
      </c>
      <c r="I2288" s="465">
        <v>590000000</v>
      </c>
      <c r="J2288" s="127" t="s">
        <v>6882</v>
      </c>
      <c r="K2288" s="103" t="s">
        <v>240</v>
      </c>
      <c r="L2288" s="103" t="s">
        <v>6884</v>
      </c>
      <c r="M2288" s="103" t="s">
        <v>144</v>
      </c>
      <c r="N2288" s="103" t="s">
        <v>7576</v>
      </c>
      <c r="O2288" s="103" t="s">
        <v>3749</v>
      </c>
      <c r="P2288" s="112">
        <v>796</v>
      </c>
      <c r="Q2288" s="112" t="s">
        <v>57</v>
      </c>
      <c r="R2288" s="106">
        <v>100</v>
      </c>
      <c r="S2288" s="106">
        <v>4</v>
      </c>
      <c r="T2288" s="446">
        <f>R2288*S2288</f>
        <v>400</v>
      </c>
      <c r="U2288" s="107">
        <f>T2288*1.12</f>
        <v>448.00000000000006</v>
      </c>
      <c r="V2288" s="293"/>
      <c r="W2288" s="103">
        <v>2016</v>
      </c>
      <c r="X2288" s="103"/>
      <c r="Y2288" s="27"/>
      <c r="Z2288" s="27"/>
      <c r="AA2288" s="27"/>
      <c r="AB2288" s="27"/>
      <c r="AC2288" s="27"/>
      <c r="AD2288" s="27"/>
      <c r="AE2288" s="27"/>
      <c r="AF2288" s="27"/>
      <c r="AG2288" s="27"/>
      <c r="AH2288" s="27"/>
      <c r="AI2288" s="27"/>
      <c r="AJ2288" s="27"/>
      <c r="AK2288" s="27"/>
      <c r="AL2288" s="27"/>
      <c r="AM2288" s="27"/>
      <c r="AN2288" s="27"/>
      <c r="AO2288" s="27"/>
      <c r="AP2288" s="27"/>
      <c r="AQ2288" s="27"/>
      <c r="AR2288" s="27"/>
      <c r="AS2288" s="27"/>
      <c r="AT2288" s="27"/>
    </row>
    <row r="2289" spans="1:46" s="29" customFormat="1" ht="29.25" customHeight="1">
      <c r="A2289" s="57" t="s">
        <v>7578</v>
      </c>
      <c r="B2289" s="125" t="s">
        <v>5974</v>
      </c>
      <c r="C2289" s="104" t="s">
        <v>3077</v>
      </c>
      <c r="D2289" s="104" t="s">
        <v>3078</v>
      </c>
      <c r="E2289" s="104" t="s">
        <v>1834</v>
      </c>
      <c r="F2289" s="104" t="s">
        <v>7577</v>
      </c>
      <c r="G2289" s="103" t="s">
        <v>4</v>
      </c>
      <c r="H2289" s="464">
        <v>0</v>
      </c>
      <c r="I2289" s="465">
        <v>590000000</v>
      </c>
      <c r="J2289" s="127" t="s">
        <v>6882</v>
      </c>
      <c r="K2289" s="103" t="s">
        <v>240</v>
      </c>
      <c r="L2289" s="103" t="s">
        <v>6884</v>
      </c>
      <c r="M2289" s="103" t="s">
        <v>144</v>
      </c>
      <c r="N2289" s="103" t="s">
        <v>7576</v>
      </c>
      <c r="O2289" s="103" t="s">
        <v>3749</v>
      </c>
      <c r="P2289" s="112">
        <v>796</v>
      </c>
      <c r="Q2289" s="112" t="s">
        <v>57</v>
      </c>
      <c r="R2289" s="106">
        <v>50</v>
      </c>
      <c r="S2289" s="106">
        <v>4</v>
      </c>
      <c r="T2289" s="446">
        <f>R2289*S2289</f>
        <v>200</v>
      </c>
      <c r="U2289" s="107">
        <f t="shared" ref="U2289:U2295" si="233">T2289*1.12</f>
        <v>224.00000000000003</v>
      </c>
      <c r="V2289" s="293"/>
      <c r="W2289" s="103">
        <v>2016</v>
      </c>
      <c r="X2289" s="103"/>
      <c r="Y2289" s="27"/>
      <c r="Z2289" s="27"/>
      <c r="AA2289" s="27"/>
      <c r="AB2289" s="27"/>
      <c r="AC2289" s="27"/>
      <c r="AD2289" s="27"/>
      <c r="AE2289" s="27"/>
      <c r="AF2289" s="27"/>
      <c r="AG2289" s="27"/>
      <c r="AH2289" s="27"/>
      <c r="AI2289" s="27"/>
      <c r="AJ2289" s="27"/>
      <c r="AK2289" s="27"/>
      <c r="AL2289" s="27"/>
      <c r="AM2289" s="27"/>
      <c r="AN2289" s="27"/>
      <c r="AO2289" s="27"/>
      <c r="AP2289" s="27"/>
      <c r="AQ2289" s="27"/>
      <c r="AR2289" s="27"/>
      <c r="AS2289" s="27"/>
      <c r="AT2289" s="27"/>
    </row>
    <row r="2290" spans="1:46" s="29" customFormat="1" ht="29.25" customHeight="1">
      <c r="A2290" s="57" t="s">
        <v>7570</v>
      </c>
      <c r="B2290" s="125" t="s">
        <v>5974</v>
      </c>
      <c r="C2290" s="104" t="s">
        <v>4178</v>
      </c>
      <c r="D2290" s="104" t="s">
        <v>4179</v>
      </c>
      <c r="E2290" s="104" t="s">
        <v>4180</v>
      </c>
      <c r="F2290" s="104" t="s">
        <v>7569</v>
      </c>
      <c r="G2290" s="125" t="s">
        <v>4</v>
      </c>
      <c r="H2290" s="680">
        <v>0</v>
      </c>
      <c r="I2290" s="111">
        <v>590000000</v>
      </c>
      <c r="J2290" s="127" t="s">
        <v>5</v>
      </c>
      <c r="K2290" s="112" t="s">
        <v>240</v>
      </c>
      <c r="L2290" s="127" t="s">
        <v>5</v>
      </c>
      <c r="M2290" s="127" t="s">
        <v>144</v>
      </c>
      <c r="N2290" s="103" t="s">
        <v>1104</v>
      </c>
      <c r="O2290" s="103" t="s">
        <v>4182</v>
      </c>
      <c r="P2290" s="103">
        <v>796</v>
      </c>
      <c r="Q2290" s="57" t="s">
        <v>57</v>
      </c>
      <c r="R2290" s="106">
        <v>2</v>
      </c>
      <c r="S2290" s="115">
        <v>238000</v>
      </c>
      <c r="T2290" s="294">
        <f>S2290*R2290</f>
        <v>476000</v>
      </c>
      <c r="U2290" s="478">
        <f t="shared" si="233"/>
        <v>533120</v>
      </c>
      <c r="V2290" s="293"/>
      <c r="W2290" s="112">
        <v>2016</v>
      </c>
      <c r="X2290" s="57"/>
      <c r="Y2290" s="27"/>
      <c r="Z2290" s="27"/>
      <c r="AA2290" s="27"/>
      <c r="AB2290" s="27"/>
      <c r="AC2290" s="27"/>
      <c r="AD2290" s="27"/>
      <c r="AE2290" s="27"/>
      <c r="AF2290" s="27"/>
      <c r="AG2290" s="27"/>
      <c r="AH2290" s="27"/>
      <c r="AI2290" s="27"/>
      <c r="AJ2290" s="27"/>
      <c r="AK2290" s="27"/>
      <c r="AL2290" s="27"/>
      <c r="AM2290" s="27"/>
      <c r="AN2290" s="27"/>
      <c r="AO2290" s="27"/>
      <c r="AP2290" s="27"/>
      <c r="AQ2290" s="27"/>
      <c r="AR2290" s="27"/>
      <c r="AS2290" s="27"/>
      <c r="AT2290" s="27"/>
    </row>
    <row r="2291" spans="1:46" s="29" customFormat="1" ht="29.25" customHeight="1">
      <c r="A2291" s="57" t="s">
        <v>7568</v>
      </c>
      <c r="B2291" s="125" t="s">
        <v>5974</v>
      </c>
      <c r="C2291" s="104" t="s">
        <v>4178</v>
      </c>
      <c r="D2291" s="104" t="s">
        <v>4179</v>
      </c>
      <c r="E2291" s="104" t="s">
        <v>4180</v>
      </c>
      <c r="F2291" s="109" t="s">
        <v>7567</v>
      </c>
      <c r="G2291" s="125" t="s">
        <v>4</v>
      </c>
      <c r="H2291" s="680">
        <v>0</v>
      </c>
      <c r="I2291" s="111">
        <v>590000000</v>
      </c>
      <c r="J2291" s="127" t="s">
        <v>5</v>
      </c>
      <c r="K2291" s="112" t="s">
        <v>240</v>
      </c>
      <c r="L2291" s="127" t="s">
        <v>5</v>
      </c>
      <c r="M2291" s="127" t="s">
        <v>144</v>
      </c>
      <c r="N2291" s="103" t="s">
        <v>1104</v>
      </c>
      <c r="O2291" s="103" t="s">
        <v>4182</v>
      </c>
      <c r="P2291" s="103">
        <v>796</v>
      </c>
      <c r="Q2291" s="57" t="s">
        <v>57</v>
      </c>
      <c r="R2291" s="106">
        <v>2</v>
      </c>
      <c r="S2291" s="115">
        <v>131000</v>
      </c>
      <c r="T2291" s="294">
        <f>S2291*R2291</f>
        <v>262000</v>
      </c>
      <c r="U2291" s="294">
        <f t="shared" si="233"/>
        <v>293440</v>
      </c>
      <c r="V2291" s="127"/>
      <c r="W2291" s="112">
        <v>2016</v>
      </c>
      <c r="X2291" s="57"/>
      <c r="Y2291" s="27"/>
      <c r="Z2291" s="27"/>
      <c r="AA2291" s="27"/>
      <c r="AB2291" s="27"/>
      <c r="AC2291" s="27"/>
      <c r="AD2291" s="27"/>
      <c r="AE2291" s="27"/>
      <c r="AF2291" s="27"/>
      <c r="AG2291" s="27"/>
      <c r="AH2291" s="27"/>
      <c r="AI2291" s="27"/>
      <c r="AJ2291" s="27"/>
      <c r="AK2291" s="27"/>
      <c r="AL2291" s="27"/>
      <c r="AM2291" s="27"/>
      <c r="AN2291" s="27"/>
      <c r="AO2291" s="27"/>
      <c r="AP2291" s="27"/>
      <c r="AQ2291" s="27"/>
      <c r="AR2291" s="27"/>
      <c r="AS2291" s="27"/>
      <c r="AT2291" s="27"/>
    </row>
    <row r="2292" spans="1:46" s="29" customFormat="1" ht="50.1" customHeight="1">
      <c r="A2292" s="57" t="s">
        <v>7685</v>
      </c>
      <c r="B2292" s="103" t="s">
        <v>5974</v>
      </c>
      <c r="C2292" s="104" t="s">
        <v>7686</v>
      </c>
      <c r="D2292" s="104" t="s">
        <v>7687</v>
      </c>
      <c r="E2292" s="104" t="s">
        <v>7688</v>
      </c>
      <c r="F2292" s="104" t="s">
        <v>7689</v>
      </c>
      <c r="G2292" s="103" t="s">
        <v>4</v>
      </c>
      <c r="H2292" s="110">
        <v>0</v>
      </c>
      <c r="I2292" s="128">
        <v>590000000</v>
      </c>
      <c r="J2292" s="127" t="s">
        <v>5</v>
      </c>
      <c r="K2292" s="103" t="s">
        <v>7690</v>
      </c>
      <c r="L2292" s="127" t="s">
        <v>93</v>
      </c>
      <c r="M2292" s="57" t="s">
        <v>54</v>
      </c>
      <c r="N2292" s="103" t="s">
        <v>7691</v>
      </c>
      <c r="O2292" s="103" t="s">
        <v>1260</v>
      </c>
      <c r="P2292" s="112">
        <v>839</v>
      </c>
      <c r="Q2292" s="103" t="s">
        <v>318</v>
      </c>
      <c r="R2292" s="106">
        <v>1</v>
      </c>
      <c r="S2292" s="379">
        <v>1700000</v>
      </c>
      <c r="T2292" s="107">
        <f t="shared" ref="T2292:T2297" si="234">R2292*S2292</f>
        <v>1700000</v>
      </c>
      <c r="U2292" s="107">
        <f t="shared" si="233"/>
        <v>1904000.0000000002</v>
      </c>
      <c r="V2292" s="293"/>
      <c r="W2292" s="452">
        <v>2016</v>
      </c>
      <c r="X2292" s="485"/>
      <c r="Y2292" s="27"/>
      <c r="Z2292" s="27"/>
      <c r="AA2292" s="27"/>
      <c r="AB2292" s="27"/>
      <c r="AC2292" s="27"/>
      <c r="AD2292" s="27"/>
      <c r="AE2292" s="27"/>
      <c r="AF2292" s="27"/>
      <c r="AG2292" s="27"/>
      <c r="AH2292" s="27"/>
      <c r="AI2292" s="27"/>
      <c r="AJ2292" s="27"/>
      <c r="AK2292" s="27"/>
      <c r="AL2292" s="27"/>
      <c r="AM2292" s="27"/>
      <c r="AN2292" s="27"/>
      <c r="AO2292" s="27"/>
      <c r="AP2292" s="27"/>
      <c r="AQ2292" s="27"/>
      <c r="AR2292" s="27"/>
      <c r="AS2292" s="27"/>
      <c r="AT2292" s="27"/>
    </row>
    <row r="2293" spans="1:46" s="29" customFormat="1" ht="50.1" customHeight="1">
      <c r="A2293" s="57" t="s">
        <v>7692</v>
      </c>
      <c r="B2293" s="103" t="s">
        <v>5974</v>
      </c>
      <c r="C2293" s="104" t="s">
        <v>7693</v>
      </c>
      <c r="D2293" s="104" t="s">
        <v>1187</v>
      </c>
      <c r="E2293" s="104" t="s">
        <v>1116</v>
      </c>
      <c r="F2293" s="104" t="s">
        <v>7694</v>
      </c>
      <c r="G2293" s="103" t="s">
        <v>4</v>
      </c>
      <c r="H2293" s="110">
        <v>0</v>
      </c>
      <c r="I2293" s="128">
        <v>590000000</v>
      </c>
      <c r="J2293" s="127" t="s">
        <v>5</v>
      </c>
      <c r="K2293" s="103" t="s">
        <v>7690</v>
      </c>
      <c r="L2293" s="127" t="s">
        <v>93</v>
      </c>
      <c r="M2293" s="57" t="s">
        <v>54</v>
      </c>
      <c r="N2293" s="214" t="s">
        <v>884</v>
      </c>
      <c r="O2293" s="214" t="s">
        <v>532</v>
      </c>
      <c r="P2293" s="112">
        <v>796</v>
      </c>
      <c r="Q2293" s="103" t="s">
        <v>57</v>
      </c>
      <c r="R2293" s="106">
        <v>1</v>
      </c>
      <c r="S2293" s="379">
        <v>320000</v>
      </c>
      <c r="T2293" s="107">
        <f t="shared" si="234"/>
        <v>320000</v>
      </c>
      <c r="U2293" s="107">
        <f t="shared" si="233"/>
        <v>358400.00000000006</v>
      </c>
      <c r="V2293" s="293"/>
      <c r="W2293" s="452">
        <v>2016</v>
      </c>
      <c r="X2293" s="485"/>
      <c r="Y2293" s="27"/>
      <c r="Z2293" s="27"/>
      <c r="AA2293" s="27"/>
      <c r="AB2293" s="27"/>
      <c r="AC2293" s="27"/>
      <c r="AD2293" s="27"/>
      <c r="AE2293" s="27"/>
      <c r="AF2293" s="27"/>
      <c r="AG2293" s="27"/>
      <c r="AH2293" s="27"/>
      <c r="AI2293" s="27"/>
      <c r="AJ2293" s="27"/>
      <c r="AK2293" s="27"/>
      <c r="AL2293" s="27"/>
      <c r="AM2293" s="27"/>
      <c r="AN2293" s="27"/>
      <c r="AO2293" s="27"/>
      <c r="AP2293" s="27"/>
      <c r="AQ2293" s="27"/>
      <c r="AR2293" s="27"/>
      <c r="AS2293" s="27"/>
      <c r="AT2293" s="27"/>
    </row>
    <row r="2294" spans="1:46" s="29" customFormat="1" ht="50.1" customHeight="1">
      <c r="A2294" s="57" t="s">
        <v>7695</v>
      </c>
      <c r="B2294" s="103" t="s">
        <v>5974</v>
      </c>
      <c r="C2294" s="104" t="s">
        <v>7696</v>
      </c>
      <c r="D2294" s="104" t="s">
        <v>7697</v>
      </c>
      <c r="E2294" s="104" t="s">
        <v>7698</v>
      </c>
      <c r="F2294" s="104" t="s">
        <v>7699</v>
      </c>
      <c r="G2294" s="103" t="s">
        <v>4</v>
      </c>
      <c r="H2294" s="110">
        <v>0</v>
      </c>
      <c r="I2294" s="128">
        <v>590000000</v>
      </c>
      <c r="J2294" s="127" t="s">
        <v>5</v>
      </c>
      <c r="K2294" s="103" t="s">
        <v>7690</v>
      </c>
      <c r="L2294" s="127" t="s">
        <v>93</v>
      </c>
      <c r="M2294" s="57" t="s">
        <v>54</v>
      </c>
      <c r="N2294" s="214" t="s">
        <v>1126</v>
      </c>
      <c r="O2294" s="214" t="s">
        <v>532</v>
      </c>
      <c r="P2294" s="112">
        <v>796</v>
      </c>
      <c r="Q2294" s="103" t="s">
        <v>57</v>
      </c>
      <c r="R2294" s="106">
        <v>1</v>
      </c>
      <c r="S2294" s="379">
        <v>25000</v>
      </c>
      <c r="T2294" s="107">
        <f t="shared" si="234"/>
        <v>25000</v>
      </c>
      <c r="U2294" s="107">
        <f t="shared" si="233"/>
        <v>28000.000000000004</v>
      </c>
      <c r="V2294" s="293"/>
      <c r="W2294" s="452">
        <v>2016</v>
      </c>
      <c r="X2294" s="485"/>
      <c r="Y2294" s="27"/>
      <c r="Z2294" s="27"/>
      <c r="AA2294" s="27"/>
      <c r="AB2294" s="27"/>
      <c r="AC2294" s="27"/>
      <c r="AD2294" s="27"/>
      <c r="AE2294" s="27"/>
      <c r="AF2294" s="27"/>
      <c r="AG2294" s="27"/>
      <c r="AH2294" s="27"/>
      <c r="AI2294" s="27"/>
      <c r="AJ2294" s="27"/>
      <c r="AK2294" s="27"/>
      <c r="AL2294" s="27"/>
      <c r="AM2294" s="27"/>
      <c r="AN2294" s="27"/>
      <c r="AO2294" s="27"/>
      <c r="AP2294" s="27"/>
      <c r="AQ2294" s="27"/>
      <c r="AR2294" s="27"/>
      <c r="AS2294" s="27"/>
      <c r="AT2294" s="27"/>
    </row>
    <row r="2295" spans="1:46" s="29" customFormat="1" ht="50.1" customHeight="1">
      <c r="A2295" s="57" t="s">
        <v>7700</v>
      </c>
      <c r="B2295" s="103" t="s">
        <v>5974</v>
      </c>
      <c r="C2295" s="104" t="s">
        <v>7701</v>
      </c>
      <c r="D2295" s="104" t="s">
        <v>7702</v>
      </c>
      <c r="E2295" s="104" t="s">
        <v>7703</v>
      </c>
      <c r="F2295" s="104" t="s">
        <v>7704</v>
      </c>
      <c r="G2295" s="103" t="s">
        <v>4</v>
      </c>
      <c r="H2295" s="103">
        <v>0</v>
      </c>
      <c r="I2295" s="110">
        <v>590000000</v>
      </c>
      <c r="J2295" s="127" t="s">
        <v>5</v>
      </c>
      <c r="K2295" s="103" t="s">
        <v>7705</v>
      </c>
      <c r="L2295" s="127" t="s">
        <v>93</v>
      </c>
      <c r="M2295" s="103" t="s">
        <v>201</v>
      </c>
      <c r="N2295" s="103" t="s">
        <v>7706</v>
      </c>
      <c r="O2295" s="103" t="s">
        <v>35</v>
      </c>
      <c r="P2295" s="112">
        <v>796</v>
      </c>
      <c r="Q2295" s="103" t="s">
        <v>57</v>
      </c>
      <c r="R2295" s="106">
        <v>1</v>
      </c>
      <c r="S2295" s="106">
        <v>1600</v>
      </c>
      <c r="T2295" s="107">
        <f t="shared" si="234"/>
        <v>1600</v>
      </c>
      <c r="U2295" s="107">
        <f t="shared" si="233"/>
        <v>1792.0000000000002</v>
      </c>
      <c r="V2295" s="215"/>
      <c r="W2295" s="112">
        <v>2016</v>
      </c>
      <c r="X2295" s="103"/>
      <c r="Y2295" s="27"/>
      <c r="Z2295" s="27"/>
      <c r="AA2295" s="27"/>
      <c r="AB2295" s="27"/>
      <c r="AC2295" s="27"/>
      <c r="AD2295" s="27"/>
      <c r="AE2295" s="27"/>
      <c r="AF2295" s="27"/>
      <c r="AG2295" s="27"/>
      <c r="AH2295" s="27"/>
      <c r="AI2295" s="27"/>
      <c r="AJ2295" s="27"/>
      <c r="AK2295" s="27"/>
      <c r="AL2295" s="27"/>
      <c r="AM2295" s="27"/>
      <c r="AN2295" s="27"/>
      <c r="AO2295" s="27"/>
      <c r="AP2295" s="27"/>
      <c r="AQ2295" s="27"/>
      <c r="AR2295" s="27"/>
      <c r="AS2295" s="27"/>
      <c r="AT2295" s="27"/>
    </row>
    <row r="2296" spans="1:46" s="29" customFormat="1" ht="50.1" customHeight="1">
      <c r="A2296" s="57" t="s">
        <v>7707</v>
      </c>
      <c r="B2296" s="103" t="s">
        <v>5974</v>
      </c>
      <c r="C2296" s="486" t="s">
        <v>7708</v>
      </c>
      <c r="D2296" s="104" t="s">
        <v>7709</v>
      </c>
      <c r="E2296" s="104" t="s">
        <v>7710</v>
      </c>
      <c r="F2296" s="104" t="s">
        <v>7711</v>
      </c>
      <c r="G2296" s="103" t="s">
        <v>4</v>
      </c>
      <c r="H2296" s="139">
        <v>0</v>
      </c>
      <c r="I2296" s="128">
        <v>590000000</v>
      </c>
      <c r="J2296" s="127" t="s">
        <v>5</v>
      </c>
      <c r="K2296" s="103" t="s">
        <v>7705</v>
      </c>
      <c r="L2296" s="127" t="s">
        <v>93</v>
      </c>
      <c r="M2296" s="57" t="s">
        <v>54</v>
      </c>
      <c r="N2296" s="214" t="s">
        <v>7712</v>
      </c>
      <c r="O2296" s="214" t="s">
        <v>1946</v>
      </c>
      <c r="P2296" s="112">
        <v>796</v>
      </c>
      <c r="Q2296" s="103" t="s">
        <v>57</v>
      </c>
      <c r="R2296" s="106">
        <v>1</v>
      </c>
      <c r="S2296" s="379">
        <v>730000</v>
      </c>
      <c r="T2296" s="107">
        <f t="shared" si="234"/>
        <v>730000</v>
      </c>
      <c r="U2296" s="107">
        <f>T2296*1.12</f>
        <v>817600.00000000012</v>
      </c>
      <c r="V2296" s="293"/>
      <c r="W2296" s="452">
        <v>2016</v>
      </c>
      <c r="X2296" s="487"/>
      <c r="Y2296" s="27"/>
      <c r="Z2296" s="27"/>
      <c r="AA2296" s="27"/>
      <c r="AB2296" s="27"/>
      <c r="AC2296" s="27"/>
      <c r="AD2296" s="27"/>
      <c r="AE2296" s="27"/>
      <c r="AF2296" s="27"/>
      <c r="AG2296" s="27"/>
      <c r="AH2296" s="27"/>
      <c r="AI2296" s="27"/>
      <c r="AJ2296" s="27"/>
      <c r="AK2296" s="27"/>
      <c r="AL2296" s="27"/>
      <c r="AM2296" s="27"/>
      <c r="AN2296" s="27"/>
      <c r="AO2296" s="27"/>
      <c r="AP2296" s="27"/>
      <c r="AQ2296" s="27"/>
      <c r="AR2296" s="27"/>
      <c r="AS2296" s="27"/>
      <c r="AT2296" s="27"/>
    </row>
    <row r="2297" spans="1:46" s="29" customFormat="1" ht="50.1" customHeight="1">
      <c r="A2297" s="57" t="s">
        <v>7713</v>
      </c>
      <c r="B2297" s="103" t="s">
        <v>5974</v>
      </c>
      <c r="C2297" s="104" t="s">
        <v>7714</v>
      </c>
      <c r="D2297" s="104" t="s">
        <v>7715</v>
      </c>
      <c r="E2297" s="104" t="s">
        <v>7716</v>
      </c>
      <c r="F2297" s="104" t="s">
        <v>7717</v>
      </c>
      <c r="G2297" s="103" t="s">
        <v>62</v>
      </c>
      <c r="H2297" s="139">
        <v>0</v>
      </c>
      <c r="I2297" s="128">
        <v>590000000</v>
      </c>
      <c r="J2297" s="127" t="s">
        <v>5</v>
      </c>
      <c r="K2297" s="103" t="s">
        <v>7705</v>
      </c>
      <c r="L2297" s="127" t="s">
        <v>93</v>
      </c>
      <c r="M2297" s="57" t="s">
        <v>54</v>
      </c>
      <c r="N2297" s="214" t="s">
        <v>7718</v>
      </c>
      <c r="O2297" s="103" t="s">
        <v>532</v>
      </c>
      <c r="P2297" s="112">
        <v>796</v>
      </c>
      <c r="Q2297" s="103" t="s">
        <v>57</v>
      </c>
      <c r="R2297" s="106">
        <v>1</v>
      </c>
      <c r="S2297" s="379">
        <v>2100000</v>
      </c>
      <c r="T2297" s="107">
        <f t="shared" si="234"/>
        <v>2100000</v>
      </c>
      <c r="U2297" s="107">
        <f>T2297*1.12</f>
        <v>2352000</v>
      </c>
      <c r="V2297" s="293"/>
      <c r="W2297" s="452">
        <v>2016</v>
      </c>
      <c r="X2297" s="487"/>
      <c r="Y2297" s="27"/>
      <c r="Z2297" s="27"/>
      <c r="AA2297" s="27"/>
      <c r="AB2297" s="27"/>
      <c r="AC2297" s="27"/>
      <c r="AD2297" s="27"/>
      <c r="AE2297" s="27"/>
      <c r="AF2297" s="27"/>
      <c r="AG2297" s="27"/>
      <c r="AH2297" s="27"/>
      <c r="AI2297" s="27"/>
      <c r="AJ2297" s="27"/>
      <c r="AK2297" s="27"/>
      <c r="AL2297" s="27"/>
      <c r="AM2297" s="27"/>
      <c r="AN2297" s="27"/>
      <c r="AO2297" s="27"/>
      <c r="AP2297" s="27"/>
      <c r="AQ2297" s="27"/>
      <c r="AR2297" s="27"/>
      <c r="AS2297" s="27"/>
      <c r="AT2297" s="27"/>
    </row>
    <row r="2298" spans="1:46" s="29" customFormat="1" ht="50.1" customHeight="1">
      <c r="A2298" s="57" t="s">
        <v>7719</v>
      </c>
      <c r="B2298" s="103" t="s">
        <v>5974</v>
      </c>
      <c r="C2298" s="104" t="s">
        <v>7720</v>
      </c>
      <c r="D2298" s="104" t="s">
        <v>7533</v>
      </c>
      <c r="E2298" s="104" t="s">
        <v>7721</v>
      </c>
      <c r="F2298" s="104" t="s">
        <v>7722</v>
      </c>
      <c r="G2298" s="103" t="s">
        <v>4</v>
      </c>
      <c r="H2298" s="103">
        <v>0</v>
      </c>
      <c r="I2298" s="121">
        <v>590000000</v>
      </c>
      <c r="J2298" s="112" t="s">
        <v>5</v>
      </c>
      <c r="K2298" s="127" t="s">
        <v>78</v>
      </c>
      <c r="L2298" s="112" t="s">
        <v>67</v>
      </c>
      <c r="M2298" s="127" t="s">
        <v>201</v>
      </c>
      <c r="N2298" s="127" t="s">
        <v>7536</v>
      </c>
      <c r="O2298" s="112" t="s">
        <v>3749</v>
      </c>
      <c r="P2298" s="127">
        <v>796</v>
      </c>
      <c r="Q2298" s="103" t="s">
        <v>57</v>
      </c>
      <c r="R2298" s="115">
        <v>2</v>
      </c>
      <c r="S2298" s="115">
        <v>2857.1428571400002</v>
      </c>
      <c r="T2298" s="107">
        <f>S2298*R2298</f>
        <v>5714.2857142800003</v>
      </c>
      <c r="U2298" s="107">
        <f t="shared" ref="U2298:U2304" si="235">T2298*1.12</f>
        <v>6399.9999999936008</v>
      </c>
      <c r="V2298" s="103"/>
      <c r="W2298" s="112">
        <v>2016</v>
      </c>
      <c r="X2298" s="103"/>
      <c r="Y2298" s="27"/>
      <c r="Z2298" s="27"/>
      <c r="AA2298" s="27"/>
      <c r="AB2298" s="27"/>
      <c r="AC2298" s="27"/>
      <c r="AD2298" s="27"/>
      <c r="AE2298" s="27"/>
      <c r="AF2298" s="27"/>
      <c r="AG2298" s="27"/>
      <c r="AH2298" s="27"/>
      <c r="AI2298" s="27"/>
      <c r="AJ2298" s="27"/>
      <c r="AK2298" s="27"/>
      <c r="AL2298" s="27"/>
      <c r="AM2298" s="27"/>
      <c r="AN2298" s="27"/>
      <c r="AO2298" s="27"/>
      <c r="AP2298" s="27"/>
      <c r="AQ2298" s="27"/>
      <c r="AR2298" s="27"/>
      <c r="AS2298" s="27"/>
      <c r="AT2298" s="27"/>
    </row>
    <row r="2299" spans="1:46" s="29" customFormat="1" ht="50.1" customHeight="1">
      <c r="A2299" s="57" t="s">
        <v>7723</v>
      </c>
      <c r="B2299" s="103" t="s">
        <v>5974</v>
      </c>
      <c r="C2299" s="104" t="s">
        <v>3745</v>
      </c>
      <c r="D2299" s="104" t="s">
        <v>1748</v>
      </c>
      <c r="E2299" s="104" t="s">
        <v>3746</v>
      </c>
      <c r="F2299" s="104"/>
      <c r="G2299" s="112" t="s">
        <v>4</v>
      </c>
      <c r="H2299" s="103">
        <v>0</v>
      </c>
      <c r="I2299" s="112">
        <v>590000000</v>
      </c>
      <c r="J2299" s="112" t="s">
        <v>5</v>
      </c>
      <c r="K2299" s="112" t="s">
        <v>78</v>
      </c>
      <c r="L2299" s="112" t="s">
        <v>67</v>
      </c>
      <c r="M2299" s="112" t="s">
        <v>54</v>
      </c>
      <c r="N2299" s="125" t="s">
        <v>3748</v>
      </c>
      <c r="O2299" s="112" t="s">
        <v>3749</v>
      </c>
      <c r="P2299" s="112">
        <v>166</v>
      </c>
      <c r="Q2299" s="103" t="s">
        <v>1204</v>
      </c>
      <c r="R2299" s="106">
        <v>9627</v>
      </c>
      <c r="S2299" s="106">
        <v>250</v>
      </c>
      <c r="T2299" s="294">
        <f t="shared" ref="T2299:T2304" si="236">R2299*S2299</f>
        <v>2406750</v>
      </c>
      <c r="U2299" s="107">
        <f t="shared" si="235"/>
        <v>2695560.0000000005</v>
      </c>
      <c r="V2299" s="146"/>
      <c r="W2299" s="112">
        <v>2016</v>
      </c>
      <c r="X2299" s="146"/>
      <c r="Y2299" s="27"/>
      <c r="Z2299" s="27"/>
      <c r="AA2299" s="27"/>
      <c r="AB2299" s="27"/>
      <c r="AC2299" s="27"/>
      <c r="AD2299" s="27"/>
      <c r="AE2299" s="27"/>
      <c r="AF2299" s="27"/>
      <c r="AG2299" s="27"/>
      <c r="AH2299" s="27"/>
      <c r="AI2299" s="27"/>
      <c r="AJ2299" s="27"/>
      <c r="AK2299" s="27"/>
      <c r="AL2299" s="27"/>
      <c r="AM2299" s="27"/>
      <c r="AN2299" s="27"/>
      <c r="AO2299" s="27"/>
      <c r="AP2299" s="27"/>
      <c r="AQ2299" s="27"/>
      <c r="AR2299" s="27"/>
      <c r="AS2299" s="27"/>
      <c r="AT2299" s="27"/>
    </row>
    <row r="2300" spans="1:46" s="29" customFormat="1" ht="50.1" customHeight="1">
      <c r="A2300" s="57" t="s">
        <v>7724</v>
      </c>
      <c r="B2300" s="103" t="s">
        <v>5974</v>
      </c>
      <c r="C2300" s="104" t="s">
        <v>7725</v>
      </c>
      <c r="D2300" s="104" t="s">
        <v>1411</v>
      </c>
      <c r="E2300" s="104" t="s">
        <v>7726</v>
      </c>
      <c r="F2300" s="104"/>
      <c r="G2300" s="112" t="s">
        <v>4</v>
      </c>
      <c r="H2300" s="103">
        <v>0</v>
      </c>
      <c r="I2300" s="112">
        <v>590000000</v>
      </c>
      <c r="J2300" s="112" t="s">
        <v>5</v>
      </c>
      <c r="K2300" s="112" t="s">
        <v>78</v>
      </c>
      <c r="L2300" s="112" t="s">
        <v>67</v>
      </c>
      <c r="M2300" s="112" t="s">
        <v>54</v>
      </c>
      <c r="N2300" s="125" t="s">
        <v>3748</v>
      </c>
      <c r="O2300" s="112" t="s">
        <v>3749</v>
      </c>
      <c r="P2300" s="112">
        <v>168</v>
      </c>
      <c r="Q2300" s="103" t="s">
        <v>1727</v>
      </c>
      <c r="R2300" s="423">
        <v>0.86299999999999999</v>
      </c>
      <c r="S2300" s="106">
        <v>257000</v>
      </c>
      <c r="T2300" s="294">
        <f t="shared" si="236"/>
        <v>221791</v>
      </c>
      <c r="U2300" s="107">
        <f t="shared" si="235"/>
        <v>248405.92</v>
      </c>
      <c r="V2300" s="146"/>
      <c r="W2300" s="112">
        <v>2016</v>
      </c>
      <c r="X2300" s="146"/>
      <c r="Y2300" s="27"/>
      <c r="Z2300" s="27"/>
      <c r="AA2300" s="27"/>
      <c r="AB2300" s="27"/>
      <c r="AC2300" s="27"/>
      <c r="AD2300" s="27"/>
      <c r="AE2300" s="27"/>
      <c r="AF2300" s="27"/>
      <c r="AG2300" s="27"/>
      <c r="AH2300" s="27"/>
      <c r="AI2300" s="27"/>
      <c r="AJ2300" s="27"/>
      <c r="AK2300" s="27"/>
      <c r="AL2300" s="27"/>
      <c r="AM2300" s="27"/>
      <c r="AN2300" s="27"/>
      <c r="AO2300" s="27"/>
      <c r="AP2300" s="27"/>
      <c r="AQ2300" s="27"/>
      <c r="AR2300" s="27"/>
      <c r="AS2300" s="27"/>
      <c r="AT2300" s="27"/>
    </row>
    <row r="2301" spans="1:46" s="29" customFormat="1" ht="50.1" customHeight="1">
      <c r="A2301" s="57" t="s">
        <v>7727</v>
      </c>
      <c r="B2301" s="103" t="s">
        <v>5974</v>
      </c>
      <c r="C2301" s="104" t="s">
        <v>7728</v>
      </c>
      <c r="D2301" s="104" t="s">
        <v>1411</v>
      </c>
      <c r="E2301" s="104" t="s">
        <v>7729</v>
      </c>
      <c r="F2301" s="104"/>
      <c r="G2301" s="112" t="s">
        <v>4</v>
      </c>
      <c r="H2301" s="103">
        <v>0</v>
      </c>
      <c r="I2301" s="112">
        <v>590000000</v>
      </c>
      <c r="J2301" s="112" t="s">
        <v>5</v>
      </c>
      <c r="K2301" s="112" t="s">
        <v>78</v>
      </c>
      <c r="L2301" s="112" t="s">
        <v>67</v>
      </c>
      <c r="M2301" s="112" t="s">
        <v>54</v>
      </c>
      <c r="N2301" s="125" t="s">
        <v>3748</v>
      </c>
      <c r="O2301" s="112" t="s">
        <v>3749</v>
      </c>
      <c r="P2301" s="112">
        <v>168</v>
      </c>
      <c r="Q2301" s="103" t="s">
        <v>1727</v>
      </c>
      <c r="R2301" s="423">
        <v>0.48</v>
      </c>
      <c r="S2301" s="106">
        <v>257000</v>
      </c>
      <c r="T2301" s="294">
        <f t="shared" si="236"/>
        <v>123360</v>
      </c>
      <c r="U2301" s="107">
        <f t="shared" si="235"/>
        <v>138163.20000000001</v>
      </c>
      <c r="V2301" s="146"/>
      <c r="W2301" s="112">
        <v>2016</v>
      </c>
      <c r="X2301" s="146"/>
      <c r="Y2301" s="27"/>
      <c r="Z2301" s="27"/>
      <c r="AA2301" s="27"/>
      <c r="AB2301" s="27"/>
      <c r="AC2301" s="27"/>
      <c r="AD2301" s="27"/>
      <c r="AE2301" s="27"/>
      <c r="AF2301" s="27"/>
      <c r="AG2301" s="27"/>
      <c r="AH2301" s="27"/>
      <c r="AI2301" s="27"/>
      <c r="AJ2301" s="27"/>
      <c r="AK2301" s="27"/>
      <c r="AL2301" s="27"/>
      <c r="AM2301" s="27"/>
      <c r="AN2301" s="27"/>
      <c r="AO2301" s="27"/>
      <c r="AP2301" s="27"/>
      <c r="AQ2301" s="27"/>
      <c r="AR2301" s="27"/>
      <c r="AS2301" s="27"/>
      <c r="AT2301" s="27"/>
    </row>
    <row r="2302" spans="1:46" s="29" customFormat="1" ht="50.1" customHeight="1">
      <c r="A2302" s="57" t="s">
        <v>7730</v>
      </c>
      <c r="B2302" s="103" t="s">
        <v>5974</v>
      </c>
      <c r="C2302" s="104" t="s">
        <v>7731</v>
      </c>
      <c r="D2302" s="104" t="s">
        <v>1411</v>
      </c>
      <c r="E2302" s="104" t="s">
        <v>7732</v>
      </c>
      <c r="F2302" s="104"/>
      <c r="G2302" s="112" t="s">
        <v>4</v>
      </c>
      <c r="H2302" s="103">
        <v>0</v>
      </c>
      <c r="I2302" s="112">
        <v>590000000</v>
      </c>
      <c r="J2302" s="112" t="s">
        <v>5</v>
      </c>
      <c r="K2302" s="112" t="s">
        <v>78</v>
      </c>
      <c r="L2302" s="112" t="s">
        <v>67</v>
      </c>
      <c r="M2302" s="112" t="s">
        <v>54</v>
      </c>
      <c r="N2302" s="125" t="s">
        <v>3748</v>
      </c>
      <c r="O2302" s="112" t="s">
        <v>3749</v>
      </c>
      <c r="P2302" s="112">
        <v>168</v>
      </c>
      <c r="Q2302" s="103" t="s">
        <v>1727</v>
      </c>
      <c r="R2302" s="423">
        <v>1.107</v>
      </c>
      <c r="S2302" s="106">
        <v>174000</v>
      </c>
      <c r="T2302" s="294">
        <f t="shared" si="236"/>
        <v>192618</v>
      </c>
      <c r="U2302" s="107">
        <f t="shared" si="235"/>
        <v>215732.16000000003</v>
      </c>
      <c r="V2302" s="146"/>
      <c r="W2302" s="112">
        <v>2016</v>
      </c>
      <c r="X2302" s="146"/>
      <c r="Y2302" s="27"/>
      <c r="Z2302" s="27"/>
      <c r="AA2302" s="27"/>
      <c r="AB2302" s="27"/>
      <c r="AC2302" s="27"/>
      <c r="AD2302" s="27"/>
      <c r="AE2302" s="27"/>
      <c r="AF2302" s="27"/>
      <c r="AG2302" s="27"/>
      <c r="AH2302" s="27"/>
      <c r="AI2302" s="27"/>
      <c r="AJ2302" s="27"/>
      <c r="AK2302" s="27"/>
      <c r="AL2302" s="27"/>
      <c r="AM2302" s="27"/>
      <c r="AN2302" s="27"/>
      <c r="AO2302" s="27"/>
      <c r="AP2302" s="27"/>
      <c r="AQ2302" s="27"/>
      <c r="AR2302" s="27"/>
      <c r="AS2302" s="27"/>
      <c r="AT2302" s="27"/>
    </row>
    <row r="2303" spans="1:46" s="29" customFormat="1" ht="50.1" customHeight="1">
      <c r="A2303" s="57" t="s">
        <v>7733</v>
      </c>
      <c r="B2303" s="103" t="s">
        <v>5974</v>
      </c>
      <c r="C2303" s="104" t="s">
        <v>3760</v>
      </c>
      <c r="D2303" s="104" t="s">
        <v>1748</v>
      </c>
      <c r="E2303" s="104" t="s">
        <v>3761</v>
      </c>
      <c r="F2303" s="104"/>
      <c r="G2303" s="112" t="s">
        <v>4</v>
      </c>
      <c r="H2303" s="103">
        <v>0</v>
      </c>
      <c r="I2303" s="112">
        <v>590000000</v>
      </c>
      <c r="J2303" s="112" t="s">
        <v>5</v>
      </c>
      <c r="K2303" s="112" t="s">
        <v>78</v>
      </c>
      <c r="L2303" s="112" t="s">
        <v>67</v>
      </c>
      <c r="M2303" s="112" t="s">
        <v>54</v>
      </c>
      <c r="N2303" s="125" t="s">
        <v>3748</v>
      </c>
      <c r="O2303" s="112" t="s">
        <v>3749</v>
      </c>
      <c r="P2303" s="112">
        <v>168</v>
      </c>
      <c r="Q2303" s="103" t="s">
        <v>1727</v>
      </c>
      <c r="R2303" s="234">
        <v>1.075</v>
      </c>
      <c r="S2303" s="106">
        <v>158000</v>
      </c>
      <c r="T2303" s="294">
        <f t="shared" si="236"/>
        <v>169850</v>
      </c>
      <c r="U2303" s="107">
        <f t="shared" si="235"/>
        <v>190232.00000000003</v>
      </c>
      <c r="V2303" s="146"/>
      <c r="W2303" s="112">
        <v>2016</v>
      </c>
      <c r="X2303" s="146"/>
      <c r="Y2303" s="27"/>
      <c r="Z2303" s="27"/>
      <c r="AA2303" s="27"/>
      <c r="AB2303" s="27"/>
      <c r="AC2303" s="27"/>
      <c r="AD2303" s="27"/>
      <c r="AE2303" s="27"/>
      <c r="AF2303" s="27"/>
      <c r="AG2303" s="27"/>
      <c r="AH2303" s="27"/>
      <c r="AI2303" s="27"/>
      <c r="AJ2303" s="27"/>
      <c r="AK2303" s="27"/>
      <c r="AL2303" s="27"/>
      <c r="AM2303" s="27"/>
      <c r="AN2303" s="27"/>
      <c r="AO2303" s="27"/>
      <c r="AP2303" s="27"/>
      <c r="AQ2303" s="27"/>
      <c r="AR2303" s="27"/>
      <c r="AS2303" s="27"/>
      <c r="AT2303" s="27"/>
    </row>
    <row r="2304" spans="1:46" s="29" customFormat="1" ht="50.1" customHeight="1">
      <c r="A2304" s="57" t="s">
        <v>7734</v>
      </c>
      <c r="B2304" s="103" t="s">
        <v>5974</v>
      </c>
      <c r="C2304" s="230" t="s">
        <v>4101</v>
      </c>
      <c r="D2304" s="230" t="s">
        <v>3823</v>
      </c>
      <c r="E2304" s="230" t="s">
        <v>4102</v>
      </c>
      <c r="F2304" s="105"/>
      <c r="G2304" s="112" t="s">
        <v>4</v>
      </c>
      <c r="H2304" s="103">
        <v>0</v>
      </c>
      <c r="I2304" s="118">
        <v>590000000</v>
      </c>
      <c r="J2304" s="112" t="s">
        <v>5</v>
      </c>
      <c r="K2304" s="112" t="s">
        <v>78</v>
      </c>
      <c r="L2304" s="112" t="s">
        <v>67</v>
      </c>
      <c r="M2304" s="112" t="s">
        <v>54</v>
      </c>
      <c r="N2304" s="125" t="s">
        <v>3748</v>
      </c>
      <c r="O2304" s="112" t="s">
        <v>3749</v>
      </c>
      <c r="P2304" s="112">
        <v>166</v>
      </c>
      <c r="Q2304" s="188" t="s">
        <v>1204</v>
      </c>
      <c r="R2304" s="423">
        <v>10</v>
      </c>
      <c r="S2304" s="106">
        <v>454</v>
      </c>
      <c r="T2304" s="294">
        <f t="shared" si="236"/>
        <v>4540</v>
      </c>
      <c r="U2304" s="107">
        <f t="shared" si="235"/>
        <v>5084.8</v>
      </c>
      <c r="V2304" s="112"/>
      <c r="W2304" s="112">
        <v>2016</v>
      </c>
      <c r="X2304" s="112"/>
      <c r="Y2304" s="27"/>
      <c r="Z2304" s="27"/>
      <c r="AA2304" s="27"/>
      <c r="AB2304" s="27"/>
      <c r="AC2304" s="27"/>
      <c r="AD2304" s="27"/>
      <c r="AE2304" s="27"/>
      <c r="AF2304" s="27"/>
      <c r="AG2304" s="27"/>
      <c r="AH2304" s="27"/>
      <c r="AI2304" s="27"/>
      <c r="AJ2304" s="27"/>
      <c r="AK2304" s="27"/>
      <c r="AL2304" s="27"/>
      <c r="AM2304" s="27"/>
      <c r="AN2304" s="27"/>
      <c r="AO2304" s="27"/>
      <c r="AP2304" s="27"/>
      <c r="AQ2304" s="27"/>
      <c r="AR2304" s="27"/>
      <c r="AS2304" s="27"/>
      <c r="AT2304" s="27"/>
    </row>
    <row r="2305" spans="1:48" s="29" customFormat="1" ht="50.1" customHeight="1">
      <c r="A2305" s="57" t="s">
        <v>7743</v>
      </c>
      <c r="B2305" s="103" t="s">
        <v>5974</v>
      </c>
      <c r="C2305" s="104" t="s">
        <v>7744</v>
      </c>
      <c r="D2305" s="104" t="s">
        <v>7745</v>
      </c>
      <c r="E2305" s="104" t="s">
        <v>7746</v>
      </c>
      <c r="F2305" s="104" t="s">
        <v>7747</v>
      </c>
      <c r="G2305" s="110" t="s">
        <v>62</v>
      </c>
      <c r="H2305" s="103">
        <v>87</v>
      </c>
      <c r="I2305" s="128">
        <v>590000000</v>
      </c>
      <c r="J2305" s="127" t="s">
        <v>5</v>
      </c>
      <c r="K2305" s="112" t="s">
        <v>240</v>
      </c>
      <c r="L2305" s="127" t="s">
        <v>5</v>
      </c>
      <c r="M2305" s="127" t="s">
        <v>54</v>
      </c>
      <c r="N2305" s="127" t="s">
        <v>6678</v>
      </c>
      <c r="O2305" s="130" t="s">
        <v>2102</v>
      </c>
      <c r="P2305" s="112">
        <v>796</v>
      </c>
      <c r="Q2305" s="112" t="s">
        <v>57</v>
      </c>
      <c r="R2305" s="410">
        <v>50</v>
      </c>
      <c r="S2305" s="410">
        <v>60</v>
      </c>
      <c r="T2305" s="294">
        <f t="shared" ref="T2305:T2317" si="237">S2305*R2305</f>
        <v>3000</v>
      </c>
      <c r="U2305" s="446">
        <f t="shared" ref="U2305:U2317" si="238">T2305*1.12</f>
        <v>3360.0000000000005</v>
      </c>
      <c r="V2305" s="450"/>
      <c r="W2305" s="121">
        <v>2016</v>
      </c>
      <c r="X2305" s="395"/>
      <c r="Y2305" s="27"/>
      <c r="Z2305" s="27"/>
      <c r="AA2305" s="27"/>
      <c r="AB2305" s="27"/>
      <c r="AC2305" s="27"/>
      <c r="AD2305" s="27"/>
      <c r="AE2305" s="27"/>
      <c r="AF2305" s="27"/>
      <c r="AG2305" s="27"/>
      <c r="AH2305" s="27"/>
      <c r="AI2305" s="27"/>
      <c r="AJ2305" s="27"/>
      <c r="AK2305" s="27"/>
      <c r="AL2305" s="27"/>
      <c r="AM2305" s="27"/>
      <c r="AN2305" s="27"/>
      <c r="AO2305" s="27"/>
      <c r="AP2305" s="27"/>
      <c r="AQ2305" s="27"/>
      <c r="AR2305" s="27"/>
      <c r="AS2305" s="27"/>
      <c r="AT2305" s="27"/>
    </row>
    <row r="2306" spans="1:48" s="29" customFormat="1" ht="50.1" customHeight="1">
      <c r="A2306" s="57" t="s">
        <v>7748</v>
      </c>
      <c r="B2306" s="103" t="s">
        <v>5974</v>
      </c>
      <c r="C2306" s="143" t="s">
        <v>7749</v>
      </c>
      <c r="D2306" s="104" t="s">
        <v>7745</v>
      </c>
      <c r="E2306" s="104" t="s">
        <v>7750</v>
      </c>
      <c r="F2306" s="104" t="s">
        <v>7751</v>
      </c>
      <c r="G2306" s="110" t="s">
        <v>62</v>
      </c>
      <c r="H2306" s="103">
        <v>85</v>
      </c>
      <c r="I2306" s="128">
        <v>590000000</v>
      </c>
      <c r="J2306" s="127" t="s">
        <v>5</v>
      </c>
      <c r="K2306" s="112" t="s">
        <v>240</v>
      </c>
      <c r="L2306" s="127" t="s">
        <v>5</v>
      </c>
      <c r="M2306" s="127" t="s">
        <v>54</v>
      </c>
      <c r="N2306" s="127" t="s">
        <v>6678</v>
      </c>
      <c r="O2306" s="130" t="s">
        <v>2102</v>
      </c>
      <c r="P2306" s="112">
        <v>796</v>
      </c>
      <c r="Q2306" s="112" t="s">
        <v>57</v>
      </c>
      <c r="R2306" s="410">
        <v>1500</v>
      </c>
      <c r="S2306" s="410">
        <v>63</v>
      </c>
      <c r="T2306" s="294">
        <f t="shared" si="237"/>
        <v>94500</v>
      </c>
      <c r="U2306" s="446">
        <f t="shared" si="238"/>
        <v>105840.00000000001</v>
      </c>
      <c r="V2306" s="434"/>
      <c r="W2306" s="121">
        <v>2016</v>
      </c>
      <c r="X2306" s="395"/>
      <c r="Y2306" s="27"/>
      <c r="Z2306" s="27"/>
      <c r="AA2306" s="27"/>
      <c r="AB2306" s="27"/>
      <c r="AC2306" s="27"/>
      <c r="AD2306" s="27"/>
      <c r="AE2306" s="27"/>
      <c r="AF2306" s="27"/>
      <c r="AG2306" s="27"/>
      <c r="AH2306" s="27"/>
      <c r="AI2306" s="27"/>
      <c r="AJ2306" s="27"/>
      <c r="AK2306" s="27"/>
      <c r="AL2306" s="27"/>
      <c r="AM2306" s="27"/>
      <c r="AN2306" s="27"/>
      <c r="AO2306" s="27"/>
      <c r="AP2306" s="27"/>
      <c r="AQ2306" s="27"/>
      <c r="AR2306" s="27"/>
      <c r="AS2306" s="27"/>
      <c r="AT2306" s="27"/>
    </row>
    <row r="2307" spans="1:48" s="29" customFormat="1" ht="50.1" customHeight="1">
      <c r="A2307" s="57" t="s">
        <v>7752</v>
      </c>
      <c r="B2307" s="103" t="s">
        <v>5974</v>
      </c>
      <c r="C2307" s="143" t="s">
        <v>7753</v>
      </c>
      <c r="D2307" s="104" t="s">
        <v>7754</v>
      </c>
      <c r="E2307" s="104" t="s">
        <v>7755</v>
      </c>
      <c r="F2307" s="104" t="s">
        <v>7756</v>
      </c>
      <c r="G2307" s="110" t="s">
        <v>62</v>
      </c>
      <c r="H2307" s="103">
        <v>64</v>
      </c>
      <c r="I2307" s="128">
        <v>590000000</v>
      </c>
      <c r="J2307" s="127" t="s">
        <v>5</v>
      </c>
      <c r="K2307" s="112" t="s">
        <v>240</v>
      </c>
      <c r="L2307" s="127" t="s">
        <v>5</v>
      </c>
      <c r="M2307" s="127" t="s">
        <v>54</v>
      </c>
      <c r="N2307" s="127" t="s">
        <v>6678</v>
      </c>
      <c r="O2307" s="130" t="s">
        <v>2102</v>
      </c>
      <c r="P2307" s="112">
        <v>5111</v>
      </c>
      <c r="Q2307" s="112" t="s">
        <v>370</v>
      </c>
      <c r="R2307" s="410">
        <v>50</v>
      </c>
      <c r="S2307" s="410">
        <v>170</v>
      </c>
      <c r="T2307" s="294">
        <f t="shared" si="237"/>
        <v>8500</v>
      </c>
      <c r="U2307" s="446">
        <f t="shared" si="238"/>
        <v>9520</v>
      </c>
      <c r="V2307" s="450"/>
      <c r="W2307" s="121">
        <v>2016</v>
      </c>
      <c r="X2307" s="395"/>
      <c r="Y2307" s="27"/>
      <c r="Z2307" s="27"/>
      <c r="AA2307" s="27"/>
      <c r="AB2307" s="27"/>
      <c r="AC2307" s="27"/>
      <c r="AD2307" s="27"/>
      <c r="AE2307" s="27"/>
      <c r="AF2307" s="27"/>
      <c r="AG2307" s="27"/>
      <c r="AH2307" s="27"/>
      <c r="AI2307" s="27"/>
      <c r="AJ2307" s="27"/>
      <c r="AK2307" s="27"/>
      <c r="AL2307" s="27"/>
      <c r="AM2307" s="27"/>
      <c r="AN2307" s="27"/>
      <c r="AO2307" s="27"/>
      <c r="AP2307" s="27"/>
      <c r="AQ2307" s="27"/>
      <c r="AR2307" s="27"/>
      <c r="AS2307" s="27"/>
      <c r="AT2307" s="27"/>
    </row>
    <row r="2308" spans="1:48" s="29" customFormat="1" ht="50.1" customHeight="1">
      <c r="A2308" s="57" t="s">
        <v>7757</v>
      </c>
      <c r="B2308" s="103" t="s">
        <v>5974</v>
      </c>
      <c r="C2308" s="143" t="s">
        <v>7758</v>
      </c>
      <c r="D2308" s="104" t="s">
        <v>7759</v>
      </c>
      <c r="E2308" s="104" t="s">
        <v>7760</v>
      </c>
      <c r="F2308" s="104" t="s">
        <v>7761</v>
      </c>
      <c r="G2308" s="110" t="s">
        <v>62</v>
      </c>
      <c r="H2308" s="103">
        <v>75</v>
      </c>
      <c r="I2308" s="128">
        <v>590000000</v>
      </c>
      <c r="J2308" s="127" t="s">
        <v>5</v>
      </c>
      <c r="K2308" s="112" t="s">
        <v>240</v>
      </c>
      <c r="L2308" s="127" t="s">
        <v>5</v>
      </c>
      <c r="M2308" s="127" t="s">
        <v>54</v>
      </c>
      <c r="N2308" s="127" t="s">
        <v>6678</v>
      </c>
      <c r="O2308" s="130" t="s">
        <v>2102</v>
      </c>
      <c r="P2308" s="112">
        <v>868</v>
      </c>
      <c r="Q2308" s="112" t="s">
        <v>2295</v>
      </c>
      <c r="R2308" s="410">
        <v>50</v>
      </c>
      <c r="S2308" s="410">
        <v>390</v>
      </c>
      <c r="T2308" s="294">
        <f t="shared" si="237"/>
        <v>19500</v>
      </c>
      <c r="U2308" s="446">
        <f t="shared" si="238"/>
        <v>21840.000000000004</v>
      </c>
      <c r="V2308" s="434"/>
      <c r="W2308" s="121">
        <v>2016</v>
      </c>
      <c r="X2308" s="395"/>
      <c r="Y2308" s="27"/>
      <c r="Z2308" s="27"/>
      <c r="AA2308" s="27"/>
      <c r="AB2308" s="27"/>
      <c r="AC2308" s="27"/>
      <c r="AD2308" s="27"/>
      <c r="AE2308" s="27"/>
      <c r="AF2308" s="27"/>
      <c r="AG2308" s="27"/>
      <c r="AH2308" s="27"/>
      <c r="AI2308" s="27"/>
      <c r="AJ2308" s="27"/>
      <c r="AK2308" s="27"/>
      <c r="AL2308" s="27"/>
      <c r="AM2308" s="27"/>
      <c r="AN2308" s="27"/>
      <c r="AO2308" s="27"/>
      <c r="AP2308" s="27"/>
      <c r="AQ2308" s="27"/>
      <c r="AR2308" s="27"/>
      <c r="AS2308" s="27"/>
      <c r="AT2308" s="27"/>
    </row>
    <row r="2309" spans="1:48" s="29" customFormat="1" ht="50.1" customHeight="1">
      <c r="A2309" s="57" t="s">
        <v>7762</v>
      </c>
      <c r="B2309" s="103" t="s">
        <v>5974</v>
      </c>
      <c r="C2309" s="143" t="s">
        <v>7763</v>
      </c>
      <c r="D2309" s="104" t="s">
        <v>7759</v>
      </c>
      <c r="E2309" s="104" t="s">
        <v>7764</v>
      </c>
      <c r="F2309" s="104" t="s">
        <v>7765</v>
      </c>
      <c r="G2309" s="110" t="s">
        <v>62</v>
      </c>
      <c r="H2309" s="103">
        <v>64</v>
      </c>
      <c r="I2309" s="128">
        <v>590000000</v>
      </c>
      <c r="J2309" s="127" t="s">
        <v>5</v>
      </c>
      <c r="K2309" s="112" t="s">
        <v>240</v>
      </c>
      <c r="L2309" s="127" t="s">
        <v>5</v>
      </c>
      <c r="M2309" s="127" t="s">
        <v>54</v>
      </c>
      <c r="N2309" s="127" t="s">
        <v>6678</v>
      </c>
      <c r="O2309" s="130" t="s">
        <v>2102</v>
      </c>
      <c r="P2309" s="112">
        <v>868</v>
      </c>
      <c r="Q2309" s="112" t="s">
        <v>2295</v>
      </c>
      <c r="R2309" s="410">
        <v>100</v>
      </c>
      <c r="S2309" s="410">
        <v>277</v>
      </c>
      <c r="T2309" s="294">
        <f t="shared" si="237"/>
        <v>27700</v>
      </c>
      <c r="U2309" s="446">
        <f t="shared" si="238"/>
        <v>31024.000000000004</v>
      </c>
      <c r="V2309" s="450"/>
      <c r="W2309" s="121">
        <v>2016</v>
      </c>
      <c r="X2309" s="395"/>
      <c r="Y2309" s="27"/>
      <c r="Z2309" s="27"/>
      <c r="AA2309" s="27"/>
      <c r="AB2309" s="27"/>
      <c r="AC2309" s="27"/>
      <c r="AD2309" s="27"/>
      <c r="AE2309" s="27"/>
      <c r="AF2309" s="27"/>
      <c r="AG2309" s="27"/>
      <c r="AH2309" s="27"/>
      <c r="AI2309" s="27"/>
      <c r="AJ2309" s="27"/>
      <c r="AK2309" s="27"/>
      <c r="AL2309" s="27"/>
      <c r="AM2309" s="27"/>
      <c r="AN2309" s="27"/>
      <c r="AO2309" s="27"/>
      <c r="AP2309" s="27"/>
      <c r="AQ2309" s="27"/>
      <c r="AR2309" s="27"/>
      <c r="AS2309" s="27"/>
      <c r="AT2309" s="27"/>
    </row>
    <row r="2310" spans="1:48" s="29" customFormat="1" ht="50.1" customHeight="1">
      <c r="A2310" s="57" t="s">
        <v>7766</v>
      </c>
      <c r="B2310" s="103" t="s">
        <v>5974</v>
      </c>
      <c r="C2310" s="143" t="s">
        <v>7767</v>
      </c>
      <c r="D2310" s="104" t="s">
        <v>7768</v>
      </c>
      <c r="E2310" s="104" t="s">
        <v>7769</v>
      </c>
      <c r="F2310" s="104" t="s">
        <v>7770</v>
      </c>
      <c r="G2310" s="110" t="s">
        <v>62</v>
      </c>
      <c r="H2310" s="103">
        <v>92</v>
      </c>
      <c r="I2310" s="128">
        <v>590000000</v>
      </c>
      <c r="J2310" s="127" t="s">
        <v>5</v>
      </c>
      <c r="K2310" s="112" t="s">
        <v>240</v>
      </c>
      <c r="L2310" s="127" t="s">
        <v>5</v>
      </c>
      <c r="M2310" s="127" t="s">
        <v>54</v>
      </c>
      <c r="N2310" s="127" t="s">
        <v>6678</v>
      </c>
      <c r="O2310" s="130" t="s">
        <v>2102</v>
      </c>
      <c r="P2310" s="112">
        <v>796</v>
      </c>
      <c r="Q2310" s="112" t="s">
        <v>57</v>
      </c>
      <c r="R2310" s="410">
        <v>100</v>
      </c>
      <c r="S2310" s="410">
        <v>197</v>
      </c>
      <c r="T2310" s="294">
        <f t="shared" si="237"/>
        <v>19700</v>
      </c>
      <c r="U2310" s="446">
        <f t="shared" si="238"/>
        <v>22064.000000000004</v>
      </c>
      <c r="V2310" s="434"/>
      <c r="W2310" s="121">
        <v>2016</v>
      </c>
      <c r="X2310" s="395"/>
      <c r="Y2310" s="27"/>
      <c r="Z2310" s="27"/>
      <c r="AA2310" s="27"/>
      <c r="AB2310" s="27"/>
      <c r="AC2310" s="27"/>
      <c r="AD2310" s="27"/>
      <c r="AE2310" s="27"/>
      <c r="AF2310" s="27"/>
      <c r="AG2310" s="27"/>
      <c r="AH2310" s="27"/>
      <c r="AI2310" s="27"/>
      <c r="AJ2310" s="27"/>
      <c r="AK2310" s="27"/>
      <c r="AL2310" s="27"/>
      <c r="AM2310" s="27"/>
      <c r="AN2310" s="27"/>
      <c r="AO2310" s="27"/>
      <c r="AP2310" s="27"/>
      <c r="AQ2310" s="27"/>
      <c r="AR2310" s="27"/>
      <c r="AS2310" s="27"/>
      <c r="AT2310" s="27"/>
    </row>
    <row r="2311" spans="1:48" s="29" customFormat="1" ht="50.1" customHeight="1">
      <c r="A2311" s="57" t="s">
        <v>7771</v>
      </c>
      <c r="B2311" s="103" t="s">
        <v>5974</v>
      </c>
      <c r="C2311" s="143" t="s">
        <v>7772</v>
      </c>
      <c r="D2311" s="104" t="s">
        <v>7773</v>
      </c>
      <c r="E2311" s="104" t="s">
        <v>7774</v>
      </c>
      <c r="F2311" s="104" t="s">
        <v>7773</v>
      </c>
      <c r="G2311" s="110" t="s">
        <v>62</v>
      </c>
      <c r="H2311" s="103">
        <v>83</v>
      </c>
      <c r="I2311" s="128">
        <v>590000000</v>
      </c>
      <c r="J2311" s="127" t="s">
        <v>5</v>
      </c>
      <c r="K2311" s="112" t="s">
        <v>240</v>
      </c>
      <c r="L2311" s="127" t="s">
        <v>5</v>
      </c>
      <c r="M2311" s="127" t="s">
        <v>54</v>
      </c>
      <c r="N2311" s="127" t="s">
        <v>6678</v>
      </c>
      <c r="O2311" s="130" t="s">
        <v>2102</v>
      </c>
      <c r="P2311" s="112">
        <v>796</v>
      </c>
      <c r="Q2311" s="112" t="s">
        <v>57</v>
      </c>
      <c r="R2311" s="410">
        <v>20</v>
      </c>
      <c r="S2311" s="410">
        <v>225</v>
      </c>
      <c r="T2311" s="294">
        <f t="shared" si="237"/>
        <v>4500</v>
      </c>
      <c r="U2311" s="446">
        <f t="shared" si="238"/>
        <v>5040.0000000000009</v>
      </c>
      <c r="V2311" s="450"/>
      <c r="W2311" s="121">
        <v>2016</v>
      </c>
      <c r="X2311" s="395"/>
      <c r="Y2311" s="27"/>
      <c r="Z2311" s="27"/>
      <c r="AA2311" s="27"/>
      <c r="AB2311" s="27"/>
      <c r="AC2311" s="27"/>
      <c r="AD2311" s="27"/>
      <c r="AE2311" s="27"/>
      <c r="AF2311" s="27"/>
      <c r="AG2311" s="27"/>
      <c r="AH2311" s="27"/>
      <c r="AI2311" s="27"/>
      <c r="AJ2311" s="27"/>
      <c r="AK2311" s="27"/>
      <c r="AL2311" s="27"/>
      <c r="AM2311" s="27"/>
      <c r="AN2311" s="27"/>
      <c r="AO2311" s="27"/>
      <c r="AP2311" s="27"/>
      <c r="AQ2311" s="27"/>
      <c r="AR2311" s="27"/>
      <c r="AS2311" s="27"/>
      <c r="AT2311" s="27"/>
    </row>
    <row r="2312" spans="1:48" s="29" customFormat="1" ht="50.1" customHeight="1">
      <c r="A2312" s="57" t="s">
        <v>7775</v>
      </c>
      <c r="B2312" s="103" t="s">
        <v>5974</v>
      </c>
      <c r="C2312" s="143" t="s">
        <v>7776</v>
      </c>
      <c r="D2312" s="104" t="s">
        <v>7759</v>
      </c>
      <c r="E2312" s="104" t="s">
        <v>7777</v>
      </c>
      <c r="F2312" s="104" t="s">
        <v>7778</v>
      </c>
      <c r="G2312" s="110" t="s">
        <v>62</v>
      </c>
      <c r="H2312" s="103">
        <v>61</v>
      </c>
      <c r="I2312" s="128">
        <v>590000000</v>
      </c>
      <c r="J2312" s="127" t="s">
        <v>5</v>
      </c>
      <c r="K2312" s="112" t="s">
        <v>240</v>
      </c>
      <c r="L2312" s="127" t="s">
        <v>5</v>
      </c>
      <c r="M2312" s="127" t="s">
        <v>54</v>
      </c>
      <c r="N2312" s="127" t="s">
        <v>6678</v>
      </c>
      <c r="O2312" s="130" t="s">
        <v>2102</v>
      </c>
      <c r="P2312" s="112">
        <v>796</v>
      </c>
      <c r="Q2312" s="112" t="s">
        <v>57</v>
      </c>
      <c r="R2312" s="410">
        <v>20</v>
      </c>
      <c r="S2312" s="410">
        <v>268</v>
      </c>
      <c r="T2312" s="294">
        <f t="shared" si="237"/>
        <v>5360</v>
      </c>
      <c r="U2312" s="446">
        <f t="shared" si="238"/>
        <v>6003.2000000000007</v>
      </c>
      <c r="V2312" s="434"/>
      <c r="W2312" s="121">
        <v>2016</v>
      </c>
      <c r="X2312" s="395"/>
      <c r="Y2312" s="27"/>
      <c r="Z2312" s="27"/>
      <c r="AA2312" s="27"/>
      <c r="AB2312" s="27"/>
      <c r="AC2312" s="27"/>
      <c r="AD2312" s="27"/>
      <c r="AE2312" s="27"/>
      <c r="AF2312" s="27"/>
      <c r="AG2312" s="27"/>
      <c r="AH2312" s="27"/>
      <c r="AI2312" s="27"/>
      <c r="AJ2312" s="27"/>
      <c r="AK2312" s="27"/>
      <c r="AL2312" s="27"/>
      <c r="AM2312" s="27"/>
      <c r="AN2312" s="27"/>
      <c r="AO2312" s="27"/>
      <c r="AP2312" s="27"/>
      <c r="AQ2312" s="27"/>
      <c r="AR2312" s="27"/>
      <c r="AS2312" s="27"/>
      <c r="AT2312" s="27"/>
    </row>
    <row r="2313" spans="1:48" s="29" customFormat="1" ht="50.1" customHeight="1">
      <c r="A2313" s="57" t="s">
        <v>7779</v>
      </c>
      <c r="B2313" s="103" t="s">
        <v>5974</v>
      </c>
      <c r="C2313" s="143" t="s">
        <v>7780</v>
      </c>
      <c r="D2313" s="104" t="s">
        <v>7781</v>
      </c>
      <c r="E2313" s="104" t="s">
        <v>7782</v>
      </c>
      <c r="F2313" s="104" t="s">
        <v>7783</v>
      </c>
      <c r="G2313" s="110" t="s">
        <v>62</v>
      </c>
      <c r="H2313" s="103">
        <v>97</v>
      </c>
      <c r="I2313" s="128">
        <v>590000000</v>
      </c>
      <c r="J2313" s="127" t="s">
        <v>5</v>
      </c>
      <c r="K2313" s="112" t="s">
        <v>240</v>
      </c>
      <c r="L2313" s="127" t="s">
        <v>5</v>
      </c>
      <c r="M2313" s="127" t="s">
        <v>54</v>
      </c>
      <c r="N2313" s="127" t="s">
        <v>6678</v>
      </c>
      <c r="O2313" s="130" t="s">
        <v>2102</v>
      </c>
      <c r="P2313" s="112">
        <v>868</v>
      </c>
      <c r="Q2313" s="112" t="s">
        <v>2295</v>
      </c>
      <c r="R2313" s="410">
        <v>200</v>
      </c>
      <c r="S2313" s="410">
        <v>108</v>
      </c>
      <c r="T2313" s="294">
        <f t="shared" si="237"/>
        <v>21600</v>
      </c>
      <c r="U2313" s="446">
        <f t="shared" si="238"/>
        <v>24192.000000000004</v>
      </c>
      <c r="V2313" s="450"/>
      <c r="W2313" s="121">
        <v>2016</v>
      </c>
      <c r="X2313" s="395"/>
      <c r="Y2313" s="27"/>
      <c r="Z2313" s="27"/>
      <c r="AA2313" s="27"/>
      <c r="AB2313" s="27"/>
      <c r="AC2313" s="27"/>
      <c r="AD2313" s="27"/>
      <c r="AE2313" s="27"/>
      <c r="AF2313" s="27"/>
      <c r="AG2313" s="27"/>
      <c r="AH2313" s="27"/>
      <c r="AI2313" s="27"/>
      <c r="AJ2313" s="27"/>
      <c r="AK2313" s="27"/>
      <c r="AL2313" s="27"/>
      <c r="AM2313" s="27"/>
      <c r="AN2313" s="27"/>
      <c r="AO2313" s="27"/>
      <c r="AP2313" s="27"/>
      <c r="AQ2313" s="27"/>
      <c r="AR2313" s="27"/>
      <c r="AS2313" s="27"/>
      <c r="AT2313" s="27"/>
    </row>
    <row r="2314" spans="1:48" s="29" customFormat="1" ht="50.1" customHeight="1">
      <c r="A2314" s="57" t="s">
        <v>7784</v>
      </c>
      <c r="B2314" s="103" t="s">
        <v>5974</v>
      </c>
      <c r="C2314" s="143" t="s">
        <v>7785</v>
      </c>
      <c r="D2314" s="104" t="s">
        <v>7786</v>
      </c>
      <c r="E2314" s="104" t="s">
        <v>7787</v>
      </c>
      <c r="F2314" s="104" t="s">
        <v>7788</v>
      </c>
      <c r="G2314" s="110" t="s">
        <v>62</v>
      </c>
      <c r="H2314" s="103">
        <v>85</v>
      </c>
      <c r="I2314" s="128">
        <v>590000000</v>
      </c>
      <c r="J2314" s="127" t="s">
        <v>5</v>
      </c>
      <c r="K2314" s="112" t="s">
        <v>240</v>
      </c>
      <c r="L2314" s="127" t="s">
        <v>5</v>
      </c>
      <c r="M2314" s="127" t="s">
        <v>54</v>
      </c>
      <c r="N2314" s="127" t="s">
        <v>6678</v>
      </c>
      <c r="O2314" s="130" t="s">
        <v>2102</v>
      </c>
      <c r="P2314" s="112">
        <v>778</v>
      </c>
      <c r="Q2314" s="112" t="s">
        <v>365</v>
      </c>
      <c r="R2314" s="410">
        <v>30</v>
      </c>
      <c r="S2314" s="410">
        <v>252</v>
      </c>
      <c r="T2314" s="294">
        <f t="shared" si="237"/>
        <v>7560</v>
      </c>
      <c r="U2314" s="446">
        <f t="shared" si="238"/>
        <v>8467.2000000000007</v>
      </c>
      <c r="V2314" s="434"/>
      <c r="W2314" s="121">
        <v>2016</v>
      </c>
      <c r="X2314" s="395"/>
      <c r="Y2314" s="27"/>
      <c r="Z2314" s="27"/>
      <c r="AA2314" s="27"/>
      <c r="AB2314" s="27"/>
      <c r="AC2314" s="27"/>
      <c r="AD2314" s="27"/>
      <c r="AE2314" s="27"/>
      <c r="AF2314" s="27"/>
      <c r="AG2314" s="27"/>
      <c r="AH2314" s="27"/>
      <c r="AI2314" s="27"/>
      <c r="AJ2314" s="27"/>
      <c r="AK2314" s="27"/>
      <c r="AL2314" s="27"/>
      <c r="AM2314" s="27"/>
      <c r="AN2314" s="27"/>
      <c r="AO2314" s="27"/>
      <c r="AP2314" s="27"/>
      <c r="AQ2314" s="27"/>
      <c r="AR2314" s="27"/>
      <c r="AS2314" s="27"/>
      <c r="AT2314" s="27"/>
    </row>
    <row r="2315" spans="1:48" s="29" customFormat="1" ht="50.1" customHeight="1">
      <c r="A2315" s="57" t="s">
        <v>7789</v>
      </c>
      <c r="B2315" s="103" t="s">
        <v>5974</v>
      </c>
      <c r="C2315" s="143" t="s">
        <v>7790</v>
      </c>
      <c r="D2315" s="104" t="s">
        <v>7791</v>
      </c>
      <c r="E2315" s="104" t="s">
        <v>7792</v>
      </c>
      <c r="F2315" s="104" t="s">
        <v>7793</v>
      </c>
      <c r="G2315" s="110" t="s">
        <v>62</v>
      </c>
      <c r="H2315" s="103">
        <v>63</v>
      </c>
      <c r="I2315" s="128">
        <v>590000000</v>
      </c>
      <c r="J2315" s="127" t="s">
        <v>5</v>
      </c>
      <c r="K2315" s="112" t="s">
        <v>240</v>
      </c>
      <c r="L2315" s="127" t="s">
        <v>5</v>
      </c>
      <c r="M2315" s="127" t="s">
        <v>54</v>
      </c>
      <c r="N2315" s="127" t="s">
        <v>6678</v>
      </c>
      <c r="O2315" s="130" t="s">
        <v>2102</v>
      </c>
      <c r="P2315" s="112">
        <v>778</v>
      </c>
      <c r="Q2315" s="112" t="s">
        <v>365</v>
      </c>
      <c r="R2315" s="410">
        <v>20</v>
      </c>
      <c r="S2315" s="410">
        <v>300</v>
      </c>
      <c r="T2315" s="294">
        <f t="shared" si="237"/>
        <v>6000</v>
      </c>
      <c r="U2315" s="446">
        <f t="shared" si="238"/>
        <v>6720.0000000000009</v>
      </c>
      <c r="V2315" s="450"/>
      <c r="W2315" s="121">
        <v>2016</v>
      </c>
      <c r="X2315" s="395"/>
      <c r="Y2315" s="27"/>
      <c r="Z2315" s="27"/>
      <c r="AA2315" s="27"/>
      <c r="AB2315" s="27"/>
      <c r="AC2315" s="27"/>
      <c r="AD2315" s="27"/>
      <c r="AE2315" s="27"/>
      <c r="AF2315" s="27"/>
      <c r="AG2315" s="27"/>
      <c r="AH2315" s="27"/>
      <c r="AI2315" s="27"/>
      <c r="AJ2315" s="27"/>
      <c r="AK2315" s="27"/>
      <c r="AL2315" s="27"/>
      <c r="AM2315" s="27"/>
      <c r="AN2315" s="27"/>
      <c r="AO2315" s="27"/>
      <c r="AP2315" s="27"/>
      <c r="AQ2315" s="27"/>
      <c r="AR2315" s="27"/>
      <c r="AS2315" s="27"/>
      <c r="AT2315" s="27"/>
    </row>
    <row r="2316" spans="1:48" s="29" customFormat="1" ht="50.1" customHeight="1">
      <c r="A2316" s="57" t="s">
        <v>7794</v>
      </c>
      <c r="B2316" s="103" t="s">
        <v>5974</v>
      </c>
      <c r="C2316" s="143" t="s">
        <v>7795</v>
      </c>
      <c r="D2316" s="104" t="s">
        <v>7759</v>
      </c>
      <c r="E2316" s="104" t="s">
        <v>7796</v>
      </c>
      <c r="F2316" s="104" t="s">
        <v>7796</v>
      </c>
      <c r="G2316" s="110" t="s">
        <v>62</v>
      </c>
      <c r="H2316" s="103">
        <v>83</v>
      </c>
      <c r="I2316" s="128">
        <v>590000000</v>
      </c>
      <c r="J2316" s="127" t="s">
        <v>5</v>
      </c>
      <c r="K2316" s="112" t="s">
        <v>240</v>
      </c>
      <c r="L2316" s="127" t="s">
        <v>5</v>
      </c>
      <c r="M2316" s="127" t="s">
        <v>54</v>
      </c>
      <c r="N2316" s="127" t="s">
        <v>6678</v>
      </c>
      <c r="O2316" s="130" t="s">
        <v>2102</v>
      </c>
      <c r="P2316" s="112">
        <v>868</v>
      </c>
      <c r="Q2316" s="112" t="s">
        <v>2295</v>
      </c>
      <c r="R2316" s="410">
        <v>50</v>
      </c>
      <c r="S2316" s="410">
        <v>210</v>
      </c>
      <c r="T2316" s="294">
        <f t="shared" si="237"/>
        <v>10500</v>
      </c>
      <c r="U2316" s="446">
        <f t="shared" si="238"/>
        <v>11760.000000000002</v>
      </c>
      <c r="V2316" s="479"/>
      <c r="W2316" s="121">
        <v>2016</v>
      </c>
      <c r="X2316" s="395"/>
      <c r="Y2316" s="27"/>
      <c r="Z2316" s="27"/>
      <c r="AA2316" s="27"/>
      <c r="AB2316" s="27"/>
      <c r="AC2316" s="27"/>
      <c r="AD2316" s="27"/>
      <c r="AE2316" s="27"/>
      <c r="AF2316" s="27"/>
      <c r="AG2316" s="27"/>
      <c r="AH2316" s="27"/>
      <c r="AI2316" s="27"/>
      <c r="AJ2316" s="27"/>
      <c r="AK2316" s="27"/>
      <c r="AL2316" s="27"/>
      <c r="AM2316" s="27"/>
      <c r="AN2316" s="27"/>
      <c r="AO2316" s="27"/>
      <c r="AP2316" s="27"/>
      <c r="AQ2316" s="27"/>
      <c r="AR2316" s="27"/>
      <c r="AS2316" s="27"/>
      <c r="AT2316" s="27"/>
    </row>
    <row r="2317" spans="1:48" s="29" customFormat="1" ht="50.1" customHeight="1">
      <c r="A2317" s="57" t="s">
        <v>7797</v>
      </c>
      <c r="B2317" s="103" t="s">
        <v>5974</v>
      </c>
      <c r="C2317" s="143" t="s">
        <v>7798</v>
      </c>
      <c r="D2317" s="104" t="s">
        <v>7799</v>
      </c>
      <c r="E2317" s="104" t="s">
        <v>7800</v>
      </c>
      <c r="F2317" s="104" t="s">
        <v>7801</v>
      </c>
      <c r="G2317" s="110" t="s">
        <v>62</v>
      </c>
      <c r="H2317" s="103">
        <v>72</v>
      </c>
      <c r="I2317" s="128">
        <v>590000000</v>
      </c>
      <c r="J2317" s="127" t="s">
        <v>5</v>
      </c>
      <c r="K2317" s="112" t="s">
        <v>240</v>
      </c>
      <c r="L2317" s="127" t="s">
        <v>5</v>
      </c>
      <c r="M2317" s="127" t="s">
        <v>54</v>
      </c>
      <c r="N2317" s="127" t="s">
        <v>6678</v>
      </c>
      <c r="O2317" s="130" t="s">
        <v>2102</v>
      </c>
      <c r="P2317" s="112">
        <v>868</v>
      </c>
      <c r="Q2317" s="112" t="s">
        <v>2295</v>
      </c>
      <c r="R2317" s="410">
        <v>10</v>
      </c>
      <c r="S2317" s="410">
        <v>350</v>
      </c>
      <c r="T2317" s="294">
        <f t="shared" si="237"/>
        <v>3500</v>
      </c>
      <c r="U2317" s="446">
        <f t="shared" si="238"/>
        <v>3920.0000000000005</v>
      </c>
      <c r="V2317" s="480"/>
      <c r="W2317" s="121">
        <v>2016</v>
      </c>
      <c r="X2317" s="395"/>
      <c r="Y2317" s="27"/>
      <c r="Z2317" s="27"/>
      <c r="AA2317" s="27"/>
      <c r="AB2317" s="27"/>
      <c r="AC2317" s="27"/>
      <c r="AD2317" s="27"/>
      <c r="AE2317" s="27"/>
      <c r="AF2317" s="27"/>
      <c r="AG2317" s="27"/>
      <c r="AH2317" s="27"/>
      <c r="AI2317" s="27"/>
      <c r="AJ2317" s="27"/>
      <c r="AK2317" s="27"/>
      <c r="AL2317" s="27"/>
      <c r="AM2317" s="27"/>
      <c r="AN2317" s="27"/>
      <c r="AO2317" s="27"/>
      <c r="AP2317" s="27"/>
      <c r="AQ2317" s="27"/>
      <c r="AR2317" s="27"/>
      <c r="AS2317" s="27"/>
      <c r="AT2317" s="27"/>
    </row>
    <row r="2318" spans="1:48" s="29" customFormat="1" ht="50.1" customHeight="1">
      <c r="A2318" s="57" t="s">
        <v>7802</v>
      </c>
      <c r="B2318" s="125" t="s">
        <v>5974</v>
      </c>
      <c r="C2318" s="104" t="s">
        <v>7803</v>
      </c>
      <c r="D2318" s="104" t="s">
        <v>7804</v>
      </c>
      <c r="E2318" s="104" t="s">
        <v>7805</v>
      </c>
      <c r="F2318" s="104" t="s">
        <v>7806</v>
      </c>
      <c r="G2318" s="103" t="s">
        <v>7520</v>
      </c>
      <c r="H2318" s="112">
        <v>0</v>
      </c>
      <c r="I2318" s="465">
        <v>590000000</v>
      </c>
      <c r="J2318" s="127" t="s">
        <v>6882</v>
      </c>
      <c r="K2318" s="103" t="s">
        <v>78</v>
      </c>
      <c r="L2318" s="103" t="s">
        <v>6884</v>
      </c>
      <c r="M2318" s="103" t="s">
        <v>144</v>
      </c>
      <c r="N2318" s="103" t="s">
        <v>7807</v>
      </c>
      <c r="O2318" s="103" t="s">
        <v>7537</v>
      </c>
      <c r="P2318" s="103">
        <v>796</v>
      </c>
      <c r="Q2318" s="103" t="s">
        <v>57</v>
      </c>
      <c r="R2318" s="379">
        <v>1</v>
      </c>
      <c r="S2318" s="379">
        <v>120500</v>
      </c>
      <c r="T2318" s="474">
        <f t="shared" ref="T2318:T2323" si="239">R2318*S2318</f>
        <v>120500</v>
      </c>
      <c r="U2318" s="294">
        <f t="shared" ref="U2318:U2323" si="240">T2318*1.12</f>
        <v>134960</v>
      </c>
      <c r="V2318" s="293"/>
      <c r="W2318" s="127">
        <v>2016</v>
      </c>
      <c r="X2318" s="674"/>
      <c r="Y2318" s="27"/>
      <c r="Z2318" s="27"/>
      <c r="AA2318" s="27"/>
      <c r="AB2318" s="27"/>
      <c r="AC2318" s="27"/>
      <c r="AD2318" s="27"/>
      <c r="AE2318" s="27"/>
      <c r="AF2318" s="27"/>
      <c r="AG2318" s="27"/>
      <c r="AH2318" s="27"/>
      <c r="AI2318" s="27"/>
      <c r="AJ2318" s="27"/>
      <c r="AK2318" s="27"/>
      <c r="AL2318" s="27"/>
      <c r="AM2318" s="27"/>
      <c r="AN2318" s="27"/>
      <c r="AO2318" s="27"/>
      <c r="AP2318" s="27"/>
      <c r="AQ2318" s="27"/>
      <c r="AR2318" s="27"/>
      <c r="AS2318" s="27"/>
      <c r="AT2318" s="27"/>
      <c r="AU2318" s="27"/>
      <c r="AV2318" s="27"/>
    </row>
    <row r="2319" spans="1:48" s="29" customFormat="1" ht="50.1" customHeight="1">
      <c r="A2319" s="57" t="s">
        <v>7808</v>
      </c>
      <c r="B2319" s="125" t="s">
        <v>5974</v>
      </c>
      <c r="C2319" s="104" t="s">
        <v>7809</v>
      </c>
      <c r="D2319" s="104" t="s">
        <v>7810</v>
      </c>
      <c r="E2319" s="104" t="s">
        <v>7811</v>
      </c>
      <c r="F2319" s="104" t="s">
        <v>7812</v>
      </c>
      <c r="G2319" s="103" t="s">
        <v>7520</v>
      </c>
      <c r="H2319" s="112">
        <v>0</v>
      </c>
      <c r="I2319" s="465">
        <v>590000000</v>
      </c>
      <c r="J2319" s="127" t="s">
        <v>6882</v>
      </c>
      <c r="K2319" s="103" t="s">
        <v>78</v>
      </c>
      <c r="L2319" s="103" t="s">
        <v>6884</v>
      </c>
      <c r="M2319" s="103" t="s">
        <v>144</v>
      </c>
      <c r="N2319" s="103" t="s">
        <v>7813</v>
      </c>
      <c r="O2319" s="106" t="s">
        <v>2692</v>
      </c>
      <c r="P2319" s="103">
        <v>796</v>
      </c>
      <c r="Q2319" s="103" t="s">
        <v>57</v>
      </c>
      <c r="R2319" s="379">
        <v>1</v>
      </c>
      <c r="S2319" s="379">
        <v>47500</v>
      </c>
      <c r="T2319" s="474">
        <f t="shared" si="239"/>
        <v>47500</v>
      </c>
      <c r="U2319" s="294">
        <f t="shared" si="240"/>
        <v>53200.000000000007</v>
      </c>
      <c r="V2319" s="293"/>
      <c r="W2319" s="127">
        <v>2016</v>
      </c>
      <c r="X2319" s="674"/>
      <c r="Y2319" s="27"/>
      <c r="Z2319" s="27"/>
      <c r="AA2319" s="27"/>
      <c r="AB2319" s="27"/>
      <c r="AC2319" s="27"/>
      <c r="AD2319" s="27"/>
      <c r="AE2319" s="27"/>
      <c r="AF2319" s="27"/>
      <c r="AG2319" s="27"/>
      <c r="AH2319" s="27"/>
      <c r="AI2319" s="27"/>
      <c r="AJ2319" s="27"/>
      <c r="AK2319" s="27"/>
      <c r="AL2319" s="27"/>
      <c r="AM2319" s="27"/>
      <c r="AN2319" s="27"/>
      <c r="AO2319" s="27"/>
      <c r="AP2319" s="27"/>
      <c r="AQ2319" s="27"/>
      <c r="AR2319" s="27"/>
      <c r="AS2319" s="27"/>
      <c r="AT2319" s="27"/>
      <c r="AU2319" s="27"/>
      <c r="AV2319" s="27"/>
    </row>
    <row r="2320" spans="1:48" s="29" customFormat="1" ht="50.1" customHeight="1">
      <c r="A2320" s="57" t="s">
        <v>7814</v>
      </c>
      <c r="B2320" s="125" t="s">
        <v>5974</v>
      </c>
      <c r="C2320" s="104" t="s">
        <v>7815</v>
      </c>
      <c r="D2320" s="104" t="s">
        <v>7816</v>
      </c>
      <c r="E2320" s="104" t="s">
        <v>7817</v>
      </c>
      <c r="F2320" s="104" t="s">
        <v>7818</v>
      </c>
      <c r="G2320" s="103" t="s">
        <v>7520</v>
      </c>
      <c r="H2320" s="112">
        <v>0</v>
      </c>
      <c r="I2320" s="465">
        <v>590000000</v>
      </c>
      <c r="J2320" s="127" t="s">
        <v>6882</v>
      </c>
      <c r="K2320" s="103" t="s">
        <v>78</v>
      </c>
      <c r="L2320" s="103" t="s">
        <v>6884</v>
      </c>
      <c r="M2320" s="103" t="s">
        <v>144</v>
      </c>
      <c r="N2320" s="103" t="s">
        <v>7813</v>
      </c>
      <c r="O2320" s="103" t="s">
        <v>2692</v>
      </c>
      <c r="P2320" s="103">
        <v>796</v>
      </c>
      <c r="Q2320" s="103" t="s">
        <v>57</v>
      </c>
      <c r="R2320" s="379">
        <v>1</v>
      </c>
      <c r="S2320" s="379">
        <v>45500</v>
      </c>
      <c r="T2320" s="474">
        <f t="shared" si="239"/>
        <v>45500</v>
      </c>
      <c r="U2320" s="294">
        <f t="shared" si="240"/>
        <v>50960.000000000007</v>
      </c>
      <c r="V2320" s="293"/>
      <c r="W2320" s="127">
        <v>2016</v>
      </c>
      <c r="X2320" s="674"/>
      <c r="Y2320" s="27"/>
      <c r="Z2320" s="27"/>
      <c r="AA2320" s="27"/>
      <c r="AB2320" s="27"/>
      <c r="AC2320" s="27"/>
      <c r="AD2320" s="27"/>
      <c r="AE2320" s="27"/>
      <c r="AF2320" s="27"/>
      <c r="AG2320" s="27"/>
      <c r="AH2320" s="27"/>
      <c r="AI2320" s="27"/>
      <c r="AJ2320" s="27"/>
      <c r="AK2320" s="27"/>
      <c r="AL2320" s="27"/>
      <c r="AM2320" s="27"/>
      <c r="AN2320" s="27"/>
      <c r="AO2320" s="27"/>
      <c r="AP2320" s="27"/>
      <c r="AQ2320" s="27"/>
      <c r="AR2320" s="27"/>
      <c r="AS2320" s="27"/>
      <c r="AT2320" s="27"/>
      <c r="AU2320" s="27"/>
      <c r="AV2320" s="27"/>
    </row>
    <row r="2321" spans="1:48" s="29" customFormat="1" ht="50.1" customHeight="1">
      <c r="A2321" s="57" t="s">
        <v>7819</v>
      </c>
      <c r="B2321" s="125" t="s">
        <v>5974</v>
      </c>
      <c r="C2321" s="104" t="s">
        <v>7820</v>
      </c>
      <c r="D2321" s="104" t="s">
        <v>7821</v>
      </c>
      <c r="E2321" s="104" t="s">
        <v>7822</v>
      </c>
      <c r="F2321" s="104" t="s">
        <v>7823</v>
      </c>
      <c r="G2321" s="103" t="s">
        <v>7520</v>
      </c>
      <c r="H2321" s="112">
        <v>0</v>
      </c>
      <c r="I2321" s="465">
        <v>590000000</v>
      </c>
      <c r="J2321" s="127" t="s">
        <v>6882</v>
      </c>
      <c r="K2321" s="103" t="s">
        <v>78</v>
      </c>
      <c r="L2321" s="103" t="s">
        <v>6884</v>
      </c>
      <c r="M2321" s="103" t="s">
        <v>144</v>
      </c>
      <c r="N2321" s="103" t="s">
        <v>7813</v>
      </c>
      <c r="O2321" s="103" t="s">
        <v>7537</v>
      </c>
      <c r="P2321" s="103">
        <v>796</v>
      </c>
      <c r="Q2321" s="103" t="s">
        <v>57</v>
      </c>
      <c r="R2321" s="379">
        <v>1</v>
      </c>
      <c r="S2321" s="379">
        <v>17500</v>
      </c>
      <c r="T2321" s="474">
        <f t="shared" si="239"/>
        <v>17500</v>
      </c>
      <c r="U2321" s="294">
        <f t="shared" si="240"/>
        <v>19600.000000000004</v>
      </c>
      <c r="V2321" s="293"/>
      <c r="W2321" s="127">
        <v>2016</v>
      </c>
      <c r="X2321" s="674"/>
      <c r="Y2321" s="27"/>
      <c r="Z2321" s="27"/>
      <c r="AA2321" s="27"/>
      <c r="AB2321" s="27"/>
      <c r="AC2321" s="27"/>
      <c r="AD2321" s="27"/>
      <c r="AE2321" s="27"/>
      <c r="AF2321" s="27"/>
      <c r="AG2321" s="27"/>
      <c r="AH2321" s="27"/>
      <c r="AI2321" s="27"/>
      <c r="AJ2321" s="27"/>
      <c r="AK2321" s="27"/>
      <c r="AL2321" s="27"/>
      <c r="AM2321" s="27"/>
      <c r="AN2321" s="27"/>
      <c r="AO2321" s="27"/>
      <c r="AP2321" s="27"/>
      <c r="AQ2321" s="27"/>
      <c r="AR2321" s="27"/>
      <c r="AS2321" s="27"/>
      <c r="AT2321" s="27"/>
      <c r="AU2321" s="27"/>
      <c r="AV2321" s="27"/>
    </row>
    <row r="2322" spans="1:48" s="29" customFormat="1" ht="50.1" customHeight="1">
      <c r="A2322" s="57" t="s">
        <v>7824</v>
      </c>
      <c r="B2322" s="125" t="s">
        <v>5974</v>
      </c>
      <c r="C2322" s="104" t="s">
        <v>7525</v>
      </c>
      <c r="D2322" s="104" t="s">
        <v>7526</v>
      </c>
      <c r="E2322" s="104" t="s">
        <v>7825</v>
      </c>
      <c r="F2322" s="104" t="s">
        <v>7826</v>
      </c>
      <c r="G2322" s="103" t="s">
        <v>7520</v>
      </c>
      <c r="H2322" s="112">
        <v>0</v>
      </c>
      <c r="I2322" s="465">
        <v>590000000</v>
      </c>
      <c r="J2322" s="127" t="s">
        <v>6882</v>
      </c>
      <c r="K2322" s="103" t="s">
        <v>78</v>
      </c>
      <c r="L2322" s="103" t="s">
        <v>6884</v>
      </c>
      <c r="M2322" s="103" t="s">
        <v>144</v>
      </c>
      <c r="N2322" s="103" t="s">
        <v>7827</v>
      </c>
      <c r="O2322" s="103" t="s">
        <v>5862</v>
      </c>
      <c r="P2322" s="103">
        <v>796</v>
      </c>
      <c r="Q2322" s="103" t="s">
        <v>57</v>
      </c>
      <c r="R2322" s="379">
        <v>1</v>
      </c>
      <c r="S2322" s="106">
        <v>295000</v>
      </c>
      <c r="T2322" s="474">
        <f t="shared" si="239"/>
        <v>295000</v>
      </c>
      <c r="U2322" s="294">
        <f t="shared" si="240"/>
        <v>330400.00000000006</v>
      </c>
      <c r="V2322" s="293"/>
      <c r="W2322" s="127">
        <v>2016</v>
      </c>
      <c r="X2322" s="674"/>
      <c r="Y2322" s="27"/>
      <c r="Z2322" s="27"/>
      <c r="AA2322" s="27"/>
      <c r="AB2322" s="27"/>
      <c r="AC2322" s="27"/>
      <c r="AD2322" s="27"/>
      <c r="AE2322" s="27"/>
      <c r="AF2322" s="27"/>
      <c r="AG2322" s="27"/>
      <c r="AH2322" s="27"/>
      <c r="AI2322" s="27"/>
      <c r="AJ2322" s="27"/>
      <c r="AK2322" s="27"/>
      <c r="AL2322" s="27"/>
      <c r="AM2322" s="27"/>
      <c r="AN2322" s="27"/>
      <c r="AO2322" s="27"/>
      <c r="AP2322" s="27"/>
      <c r="AQ2322" s="27"/>
      <c r="AR2322" s="27"/>
      <c r="AS2322" s="27"/>
      <c r="AT2322" s="27"/>
      <c r="AU2322" s="27"/>
      <c r="AV2322" s="27"/>
    </row>
    <row r="2323" spans="1:48" s="29" customFormat="1" ht="50.1" customHeight="1">
      <c r="A2323" s="57" t="s">
        <v>7828</v>
      </c>
      <c r="B2323" s="125" t="s">
        <v>5974</v>
      </c>
      <c r="C2323" s="104" t="s">
        <v>2467</v>
      </c>
      <c r="D2323" s="104" t="s">
        <v>2468</v>
      </c>
      <c r="E2323" s="104" t="s">
        <v>2469</v>
      </c>
      <c r="F2323" s="104" t="s">
        <v>7829</v>
      </c>
      <c r="G2323" s="103" t="s">
        <v>4</v>
      </c>
      <c r="H2323" s="464">
        <v>0</v>
      </c>
      <c r="I2323" s="465">
        <v>590000000</v>
      </c>
      <c r="J2323" s="127" t="s">
        <v>6882</v>
      </c>
      <c r="K2323" s="103" t="s">
        <v>78</v>
      </c>
      <c r="L2323" s="103" t="s">
        <v>6884</v>
      </c>
      <c r="M2323" s="103" t="s">
        <v>144</v>
      </c>
      <c r="N2323" s="103" t="s">
        <v>7830</v>
      </c>
      <c r="O2323" s="103" t="s">
        <v>7831</v>
      </c>
      <c r="P2323" s="112">
        <v>796</v>
      </c>
      <c r="Q2323" s="431" t="s">
        <v>57</v>
      </c>
      <c r="R2323" s="106">
        <v>2</v>
      </c>
      <c r="S2323" s="106">
        <v>47880</v>
      </c>
      <c r="T2323" s="681">
        <f t="shared" si="239"/>
        <v>95760</v>
      </c>
      <c r="U2323" s="446">
        <f t="shared" si="240"/>
        <v>107251.20000000001</v>
      </c>
      <c r="V2323" s="103"/>
      <c r="W2323" s="127">
        <v>2016</v>
      </c>
      <c r="X2323" s="103"/>
      <c r="Y2323" s="27"/>
      <c r="Z2323" s="27"/>
      <c r="AA2323" s="27"/>
      <c r="AB2323" s="27"/>
      <c r="AC2323" s="27"/>
      <c r="AD2323" s="27"/>
      <c r="AE2323" s="27"/>
      <c r="AF2323" s="27"/>
      <c r="AG2323" s="27"/>
      <c r="AH2323" s="27"/>
      <c r="AI2323" s="27"/>
      <c r="AJ2323" s="27"/>
      <c r="AK2323" s="27"/>
      <c r="AL2323" s="27"/>
      <c r="AM2323" s="27"/>
      <c r="AN2323" s="27"/>
      <c r="AO2323" s="27"/>
      <c r="AP2323" s="27"/>
      <c r="AQ2323" s="27"/>
      <c r="AR2323" s="27"/>
      <c r="AS2323" s="27"/>
      <c r="AT2323" s="27"/>
      <c r="AU2323" s="27"/>
      <c r="AV2323" s="27"/>
    </row>
    <row r="2324" spans="1:48" s="29" customFormat="1" ht="50.1" customHeight="1">
      <c r="A2324" s="57" t="s">
        <v>7832</v>
      </c>
      <c r="B2324" s="125" t="s">
        <v>5974</v>
      </c>
      <c r="C2324" s="104" t="s">
        <v>7833</v>
      </c>
      <c r="D2324" s="104" t="s">
        <v>7834</v>
      </c>
      <c r="E2324" s="104" t="s">
        <v>7835</v>
      </c>
      <c r="F2324" s="104" t="s">
        <v>7836</v>
      </c>
      <c r="G2324" s="118" t="s">
        <v>4</v>
      </c>
      <c r="H2324" s="103">
        <v>0</v>
      </c>
      <c r="I2324" s="118">
        <v>590000000</v>
      </c>
      <c r="J2324" s="112" t="s">
        <v>5</v>
      </c>
      <c r="K2324" s="112" t="s">
        <v>78</v>
      </c>
      <c r="L2324" s="112" t="s">
        <v>2932</v>
      </c>
      <c r="M2324" s="118" t="s">
        <v>144</v>
      </c>
      <c r="N2324" s="103" t="s">
        <v>7830</v>
      </c>
      <c r="O2324" s="103" t="s">
        <v>7831</v>
      </c>
      <c r="P2324" s="112">
        <v>796</v>
      </c>
      <c r="Q2324" s="431" t="s">
        <v>57</v>
      </c>
      <c r="R2324" s="106">
        <v>8</v>
      </c>
      <c r="S2324" s="106">
        <v>3780</v>
      </c>
      <c r="T2324" s="681">
        <f t="shared" ref="T2324:T2331" si="241">R2324*S2324</f>
        <v>30240</v>
      </c>
      <c r="U2324" s="446">
        <f t="shared" ref="U2324:U2331" si="242">T2324*1.12</f>
        <v>33868.800000000003</v>
      </c>
      <c r="V2324" s="158"/>
      <c r="W2324" s="112">
        <v>2016</v>
      </c>
      <c r="X2324" s="112"/>
      <c r="Y2324" s="27"/>
      <c r="Z2324" s="27"/>
      <c r="AA2324" s="27"/>
      <c r="AB2324" s="27"/>
      <c r="AC2324" s="27"/>
      <c r="AD2324" s="27"/>
      <c r="AE2324" s="27"/>
      <c r="AF2324" s="27"/>
      <c r="AG2324" s="27"/>
      <c r="AH2324" s="27"/>
      <c r="AI2324" s="27"/>
      <c r="AJ2324" s="27"/>
      <c r="AK2324" s="27"/>
      <c r="AL2324" s="27"/>
      <c r="AM2324" s="27"/>
      <c r="AN2324" s="27"/>
      <c r="AO2324" s="27"/>
      <c r="AP2324" s="27"/>
      <c r="AQ2324" s="27"/>
      <c r="AR2324" s="27"/>
      <c r="AS2324" s="27"/>
      <c r="AT2324" s="27"/>
      <c r="AU2324" s="27"/>
      <c r="AV2324" s="27"/>
    </row>
    <row r="2325" spans="1:48" s="29" customFormat="1" ht="50.1" customHeight="1">
      <c r="A2325" s="57" t="s">
        <v>7837</v>
      </c>
      <c r="B2325" s="125" t="s">
        <v>5974</v>
      </c>
      <c r="C2325" s="104" t="s">
        <v>7838</v>
      </c>
      <c r="D2325" s="104" t="s">
        <v>7839</v>
      </c>
      <c r="E2325" s="104" t="s">
        <v>7840</v>
      </c>
      <c r="F2325" s="104" t="s">
        <v>7841</v>
      </c>
      <c r="G2325" s="118" t="s">
        <v>4</v>
      </c>
      <c r="H2325" s="103">
        <v>0</v>
      </c>
      <c r="I2325" s="118">
        <v>590000000</v>
      </c>
      <c r="J2325" s="112" t="s">
        <v>5</v>
      </c>
      <c r="K2325" s="103" t="s">
        <v>78</v>
      </c>
      <c r="L2325" s="112" t="s">
        <v>2932</v>
      </c>
      <c r="M2325" s="118" t="s">
        <v>144</v>
      </c>
      <c r="N2325" s="103" t="s">
        <v>7830</v>
      </c>
      <c r="O2325" s="103" t="s">
        <v>7831</v>
      </c>
      <c r="P2325" s="112">
        <v>796</v>
      </c>
      <c r="Q2325" s="431" t="s">
        <v>57</v>
      </c>
      <c r="R2325" s="106">
        <v>2</v>
      </c>
      <c r="S2325" s="106">
        <v>9072</v>
      </c>
      <c r="T2325" s="681">
        <f t="shared" si="241"/>
        <v>18144</v>
      </c>
      <c r="U2325" s="446">
        <f t="shared" si="242"/>
        <v>20321.280000000002</v>
      </c>
      <c r="V2325" s="293"/>
      <c r="W2325" s="103">
        <v>2016</v>
      </c>
      <c r="X2325" s="103"/>
      <c r="Y2325" s="27"/>
      <c r="Z2325" s="27"/>
      <c r="AA2325" s="27"/>
      <c r="AB2325" s="27"/>
      <c r="AC2325" s="27"/>
      <c r="AD2325" s="27"/>
      <c r="AE2325" s="27"/>
      <c r="AF2325" s="27"/>
      <c r="AG2325" s="27"/>
      <c r="AH2325" s="27"/>
      <c r="AI2325" s="27"/>
      <c r="AJ2325" s="27"/>
      <c r="AK2325" s="27"/>
      <c r="AL2325" s="27"/>
      <c r="AM2325" s="27"/>
      <c r="AN2325" s="27"/>
      <c r="AO2325" s="27"/>
      <c r="AP2325" s="27"/>
      <c r="AQ2325" s="27"/>
      <c r="AR2325" s="27"/>
      <c r="AS2325" s="27"/>
      <c r="AT2325" s="27"/>
      <c r="AU2325" s="27"/>
      <c r="AV2325" s="27"/>
    </row>
    <row r="2326" spans="1:48" s="29" customFormat="1" ht="50.1" customHeight="1">
      <c r="A2326" s="57" t="s">
        <v>7842</v>
      </c>
      <c r="B2326" s="125" t="s">
        <v>5974</v>
      </c>
      <c r="C2326" s="104" t="s">
        <v>7838</v>
      </c>
      <c r="D2326" s="104" t="s">
        <v>7839</v>
      </c>
      <c r="E2326" s="104" t="s">
        <v>7840</v>
      </c>
      <c r="F2326" s="104" t="s">
        <v>7843</v>
      </c>
      <c r="G2326" s="118" t="s">
        <v>4</v>
      </c>
      <c r="H2326" s="103">
        <v>0</v>
      </c>
      <c r="I2326" s="118">
        <v>590000000</v>
      </c>
      <c r="J2326" s="112" t="s">
        <v>5</v>
      </c>
      <c r="K2326" s="112" t="s">
        <v>78</v>
      </c>
      <c r="L2326" s="112" t="s">
        <v>2932</v>
      </c>
      <c r="M2326" s="118" t="s">
        <v>144</v>
      </c>
      <c r="N2326" s="103" t="s">
        <v>7830</v>
      </c>
      <c r="O2326" s="103" t="s">
        <v>7831</v>
      </c>
      <c r="P2326" s="112">
        <v>796</v>
      </c>
      <c r="Q2326" s="431" t="s">
        <v>57</v>
      </c>
      <c r="R2326" s="106">
        <v>8</v>
      </c>
      <c r="S2326" s="106">
        <v>9072</v>
      </c>
      <c r="T2326" s="681">
        <f t="shared" si="241"/>
        <v>72576</v>
      </c>
      <c r="U2326" s="446">
        <f t="shared" si="242"/>
        <v>81285.12000000001</v>
      </c>
      <c r="V2326" s="158"/>
      <c r="W2326" s="112">
        <v>2016</v>
      </c>
      <c r="X2326" s="112"/>
      <c r="Y2326" s="27"/>
      <c r="Z2326" s="27"/>
      <c r="AA2326" s="27"/>
      <c r="AB2326" s="27"/>
      <c r="AC2326" s="27"/>
      <c r="AD2326" s="27"/>
      <c r="AE2326" s="27"/>
      <c r="AF2326" s="27"/>
      <c r="AG2326" s="27"/>
      <c r="AH2326" s="27"/>
      <c r="AI2326" s="27"/>
      <c r="AJ2326" s="27"/>
      <c r="AK2326" s="27"/>
      <c r="AL2326" s="27"/>
      <c r="AM2326" s="27"/>
      <c r="AN2326" s="27"/>
      <c r="AO2326" s="27"/>
      <c r="AP2326" s="27"/>
      <c r="AQ2326" s="27"/>
      <c r="AR2326" s="27"/>
      <c r="AS2326" s="27"/>
      <c r="AT2326" s="27"/>
      <c r="AU2326" s="27"/>
      <c r="AV2326" s="27"/>
    </row>
    <row r="2327" spans="1:48" s="29" customFormat="1" ht="50.1" customHeight="1">
      <c r="A2327" s="57" t="s">
        <v>7844</v>
      </c>
      <c r="B2327" s="125" t="s">
        <v>5974</v>
      </c>
      <c r="C2327" s="104" t="s">
        <v>7845</v>
      </c>
      <c r="D2327" s="104" t="s">
        <v>7846</v>
      </c>
      <c r="E2327" s="104" t="s">
        <v>7847</v>
      </c>
      <c r="F2327" s="104" t="s">
        <v>7848</v>
      </c>
      <c r="G2327" s="118" t="s">
        <v>4</v>
      </c>
      <c r="H2327" s="103">
        <v>0</v>
      </c>
      <c r="I2327" s="118">
        <v>590000000</v>
      </c>
      <c r="J2327" s="112" t="s">
        <v>5</v>
      </c>
      <c r="K2327" s="103" t="s">
        <v>78</v>
      </c>
      <c r="L2327" s="112" t="s">
        <v>2932</v>
      </c>
      <c r="M2327" s="118" t="s">
        <v>144</v>
      </c>
      <c r="N2327" s="103" t="s">
        <v>7830</v>
      </c>
      <c r="O2327" s="103" t="s">
        <v>7831</v>
      </c>
      <c r="P2327" s="112">
        <v>715</v>
      </c>
      <c r="Q2327" s="431" t="s">
        <v>7849</v>
      </c>
      <c r="R2327" s="106">
        <v>50</v>
      </c>
      <c r="S2327" s="106">
        <v>383.1</v>
      </c>
      <c r="T2327" s="681">
        <f t="shared" si="241"/>
        <v>19155</v>
      </c>
      <c r="U2327" s="446">
        <f t="shared" si="242"/>
        <v>21453.600000000002</v>
      </c>
      <c r="V2327" s="293"/>
      <c r="W2327" s="103">
        <v>2016</v>
      </c>
      <c r="X2327" s="103"/>
      <c r="Y2327" s="27"/>
      <c r="Z2327" s="27"/>
      <c r="AA2327" s="27"/>
      <c r="AB2327" s="27"/>
      <c r="AC2327" s="27"/>
      <c r="AD2327" s="27"/>
      <c r="AE2327" s="27"/>
      <c r="AF2327" s="27"/>
      <c r="AG2327" s="27"/>
      <c r="AH2327" s="27"/>
      <c r="AI2327" s="27"/>
      <c r="AJ2327" s="27"/>
      <c r="AK2327" s="27"/>
      <c r="AL2327" s="27"/>
      <c r="AM2327" s="27"/>
      <c r="AN2327" s="27"/>
      <c r="AO2327" s="27"/>
      <c r="AP2327" s="27"/>
      <c r="AQ2327" s="27"/>
      <c r="AR2327" s="27"/>
      <c r="AS2327" s="27"/>
      <c r="AT2327" s="27"/>
      <c r="AU2327" s="27"/>
      <c r="AV2327" s="27"/>
    </row>
    <row r="2328" spans="1:48" s="29" customFormat="1" ht="50.1" customHeight="1">
      <c r="A2328" s="57" t="s">
        <v>7850</v>
      </c>
      <c r="B2328" s="125" t="s">
        <v>5974</v>
      </c>
      <c r="C2328" s="104" t="s">
        <v>7851</v>
      </c>
      <c r="D2328" s="104" t="s">
        <v>6998</v>
      </c>
      <c r="E2328" s="104" t="s">
        <v>7852</v>
      </c>
      <c r="F2328" s="104" t="s">
        <v>7853</v>
      </c>
      <c r="G2328" s="103" t="s">
        <v>4</v>
      </c>
      <c r="H2328" s="464">
        <v>0</v>
      </c>
      <c r="I2328" s="465">
        <v>590000000</v>
      </c>
      <c r="J2328" s="127" t="s">
        <v>6882</v>
      </c>
      <c r="K2328" s="112" t="s">
        <v>78</v>
      </c>
      <c r="L2328" s="103" t="s">
        <v>6884</v>
      </c>
      <c r="M2328" s="103" t="s">
        <v>144</v>
      </c>
      <c r="N2328" s="103" t="s">
        <v>7830</v>
      </c>
      <c r="O2328" s="103" t="s">
        <v>7831</v>
      </c>
      <c r="P2328" s="112">
        <v>796</v>
      </c>
      <c r="Q2328" s="431" t="s">
        <v>57</v>
      </c>
      <c r="R2328" s="106">
        <v>100</v>
      </c>
      <c r="S2328" s="106">
        <v>138.6</v>
      </c>
      <c r="T2328" s="681">
        <f t="shared" si="241"/>
        <v>13860</v>
      </c>
      <c r="U2328" s="446">
        <f t="shared" si="242"/>
        <v>15523.2</v>
      </c>
      <c r="V2328" s="293"/>
      <c r="W2328" s="103">
        <v>2016</v>
      </c>
      <c r="X2328" s="103"/>
      <c r="Y2328" s="27"/>
      <c r="Z2328" s="27"/>
      <c r="AA2328" s="27"/>
      <c r="AB2328" s="27"/>
      <c r="AC2328" s="27"/>
      <c r="AD2328" s="27"/>
      <c r="AE2328" s="27"/>
      <c r="AF2328" s="27"/>
      <c r="AG2328" s="27"/>
      <c r="AH2328" s="27"/>
      <c r="AI2328" s="27"/>
      <c r="AJ2328" s="27"/>
      <c r="AK2328" s="27"/>
      <c r="AL2328" s="27"/>
      <c r="AM2328" s="27"/>
      <c r="AN2328" s="27"/>
      <c r="AO2328" s="27"/>
      <c r="AP2328" s="27"/>
      <c r="AQ2328" s="27"/>
      <c r="AR2328" s="27"/>
      <c r="AS2328" s="27"/>
      <c r="AT2328" s="27"/>
      <c r="AU2328" s="27"/>
      <c r="AV2328" s="27"/>
    </row>
    <row r="2329" spans="1:48" s="29" customFormat="1" ht="50.1" customHeight="1">
      <c r="A2329" s="57" t="s">
        <v>7854</v>
      </c>
      <c r="B2329" s="125" t="s">
        <v>5974</v>
      </c>
      <c r="C2329" s="104" t="s">
        <v>7855</v>
      </c>
      <c r="D2329" s="104" t="s">
        <v>2195</v>
      </c>
      <c r="E2329" s="104" t="s">
        <v>7856</v>
      </c>
      <c r="F2329" s="104" t="s">
        <v>7857</v>
      </c>
      <c r="G2329" s="118" t="s">
        <v>4</v>
      </c>
      <c r="H2329" s="103">
        <v>0</v>
      </c>
      <c r="I2329" s="118">
        <v>590000000</v>
      </c>
      <c r="J2329" s="112" t="s">
        <v>5</v>
      </c>
      <c r="K2329" s="103" t="s">
        <v>78</v>
      </c>
      <c r="L2329" s="112" t="s">
        <v>2932</v>
      </c>
      <c r="M2329" s="118" t="s">
        <v>144</v>
      </c>
      <c r="N2329" s="103" t="s">
        <v>7830</v>
      </c>
      <c r="O2329" s="103" t="s">
        <v>7831</v>
      </c>
      <c r="P2329" s="112">
        <v>796</v>
      </c>
      <c r="Q2329" s="431" t="s">
        <v>57</v>
      </c>
      <c r="R2329" s="106">
        <v>2</v>
      </c>
      <c r="S2329" s="106">
        <v>16380</v>
      </c>
      <c r="T2329" s="681">
        <f t="shared" si="241"/>
        <v>32760</v>
      </c>
      <c r="U2329" s="446">
        <f t="shared" si="242"/>
        <v>36691.200000000004</v>
      </c>
      <c r="V2329" s="158"/>
      <c r="W2329" s="112">
        <v>2016</v>
      </c>
      <c r="X2329" s="112"/>
      <c r="Y2329" s="27"/>
      <c r="Z2329" s="27"/>
      <c r="AA2329" s="27"/>
      <c r="AB2329" s="27"/>
      <c r="AC2329" s="27"/>
      <c r="AD2329" s="27"/>
      <c r="AE2329" s="27"/>
      <c r="AF2329" s="27"/>
      <c r="AG2329" s="27"/>
      <c r="AH2329" s="27"/>
      <c r="AI2329" s="27"/>
      <c r="AJ2329" s="27"/>
      <c r="AK2329" s="27"/>
      <c r="AL2329" s="27"/>
      <c r="AM2329" s="27"/>
      <c r="AN2329" s="27"/>
      <c r="AO2329" s="27"/>
      <c r="AP2329" s="27"/>
      <c r="AQ2329" s="27"/>
      <c r="AR2329" s="27"/>
      <c r="AS2329" s="27"/>
      <c r="AT2329" s="27"/>
      <c r="AU2329" s="27"/>
      <c r="AV2329" s="27"/>
    </row>
    <row r="2330" spans="1:48" s="29" customFormat="1" ht="50.1" customHeight="1">
      <c r="A2330" s="57" t="s">
        <v>7858</v>
      </c>
      <c r="B2330" s="125" t="s">
        <v>5974</v>
      </c>
      <c r="C2330" s="104" t="s">
        <v>7855</v>
      </c>
      <c r="D2330" s="104" t="s">
        <v>2195</v>
      </c>
      <c r="E2330" s="104" t="s">
        <v>7856</v>
      </c>
      <c r="F2330" s="104" t="s">
        <v>7859</v>
      </c>
      <c r="G2330" s="118" t="s">
        <v>4</v>
      </c>
      <c r="H2330" s="103">
        <v>0</v>
      </c>
      <c r="I2330" s="118">
        <v>590000000</v>
      </c>
      <c r="J2330" s="112" t="s">
        <v>5</v>
      </c>
      <c r="K2330" s="112" t="s">
        <v>78</v>
      </c>
      <c r="L2330" s="112" t="s">
        <v>2932</v>
      </c>
      <c r="M2330" s="118" t="s">
        <v>144</v>
      </c>
      <c r="N2330" s="103" t="s">
        <v>7830</v>
      </c>
      <c r="O2330" s="103" t="s">
        <v>7831</v>
      </c>
      <c r="P2330" s="112">
        <v>796</v>
      </c>
      <c r="Q2330" s="431" t="s">
        <v>57</v>
      </c>
      <c r="R2330" s="106">
        <v>8</v>
      </c>
      <c r="S2330" s="106">
        <v>16380</v>
      </c>
      <c r="T2330" s="681">
        <f t="shared" si="241"/>
        <v>131040</v>
      </c>
      <c r="U2330" s="446">
        <f t="shared" si="242"/>
        <v>146764.80000000002</v>
      </c>
      <c r="V2330" s="293"/>
      <c r="W2330" s="103">
        <v>2016</v>
      </c>
      <c r="X2330" s="103"/>
      <c r="Y2330" s="27"/>
      <c r="Z2330" s="27"/>
      <c r="AA2330" s="27"/>
      <c r="AB2330" s="27"/>
      <c r="AC2330" s="27"/>
      <c r="AD2330" s="27"/>
      <c r="AE2330" s="27"/>
      <c r="AF2330" s="27"/>
      <c r="AG2330" s="27"/>
      <c r="AH2330" s="27"/>
      <c r="AI2330" s="27"/>
      <c r="AJ2330" s="27"/>
      <c r="AK2330" s="27"/>
      <c r="AL2330" s="27"/>
      <c r="AM2330" s="27"/>
      <c r="AN2330" s="27"/>
      <c r="AO2330" s="27"/>
      <c r="AP2330" s="27"/>
      <c r="AQ2330" s="27"/>
      <c r="AR2330" s="27"/>
      <c r="AS2330" s="27"/>
      <c r="AT2330" s="27"/>
      <c r="AU2330" s="27"/>
      <c r="AV2330" s="27"/>
    </row>
    <row r="2331" spans="1:48" s="29" customFormat="1" ht="50.1" customHeight="1">
      <c r="A2331" s="57" t="s">
        <v>7860</v>
      </c>
      <c r="B2331" s="125" t="s">
        <v>5974</v>
      </c>
      <c r="C2331" s="104" t="s">
        <v>7861</v>
      </c>
      <c r="D2331" s="104" t="s">
        <v>2150</v>
      </c>
      <c r="E2331" s="104" t="s">
        <v>7862</v>
      </c>
      <c r="F2331" s="104" t="s">
        <v>7863</v>
      </c>
      <c r="G2331" s="103" t="s">
        <v>4</v>
      </c>
      <c r="H2331" s="464">
        <v>0</v>
      </c>
      <c r="I2331" s="465">
        <v>590000000</v>
      </c>
      <c r="J2331" s="127" t="s">
        <v>6882</v>
      </c>
      <c r="K2331" s="103" t="s">
        <v>78</v>
      </c>
      <c r="L2331" s="103" t="s">
        <v>6884</v>
      </c>
      <c r="M2331" s="103" t="s">
        <v>144</v>
      </c>
      <c r="N2331" s="103" t="s">
        <v>7830</v>
      </c>
      <c r="O2331" s="103" t="s">
        <v>7831</v>
      </c>
      <c r="P2331" s="112">
        <v>715</v>
      </c>
      <c r="Q2331" s="431" t="s">
        <v>2140</v>
      </c>
      <c r="R2331" s="106">
        <v>20</v>
      </c>
      <c r="S2331" s="106">
        <v>3276</v>
      </c>
      <c r="T2331" s="681">
        <f t="shared" si="241"/>
        <v>65520</v>
      </c>
      <c r="U2331" s="446">
        <f t="shared" si="242"/>
        <v>73382.400000000009</v>
      </c>
      <c r="V2331" s="293"/>
      <c r="W2331" s="103">
        <v>2016</v>
      </c>
      <c r="X2331" s="103"/>
      <c r="Y2331" s="27"/>
      <c r="Z2331" s="27"/>
      <c r="AA2331" s="27"/>
      <c r="AB2331" s="27"/>
      <c r="AC2331" s="27"/>
      <c r="AD2331" s="27"/>
      <c r="AE2331" s="27"/>
      <c r="AF2331" s="27"/>
      <c r="AG2331" s="27"/>
      <c r="AH2331" s="27"/>
      <c r="AI2331" s="27"/>
      <c r="AJ2331" s="27"/>
      <c r="AK2331" s="27"/>
      <c r="AL2331" s="27"/>
      <c r="AM2331" s="27"/>
      <c r="AN2331" s="27"/>
      <c r="AO2331" s="27"/>
      <c r="AP2331" s="27"/>
      <c r="AQ2331" s="27"/>
      <c r="AR2331" s="27"/>
      <c r="AS2331" s="27"/>
      <c r="AT2331" s="27"/>
      <c r="AU2331" s="27"/>
      <c r="AV2331" s="27"/>
    </row>
    <row r="2332" spans="1:48" s="29" customFormat="1" ht="50.1" customHeight="1">
      <c r="A2332" s="57" t="s">
        <v>7866</v>
      </c>
      <c r="B2332" s="125" t="s">
        <v>5974</v>
      </c>
      <c r="C2332" s="408" t="s">
        <v>5975</v>
      </c>
      <c r="D2332" s="104" t="s">
        <v>1748</v>
      </c>
      <c r="E2332" s="104" t="s">
        <v>5976</v>
      </c>
      <c r="F2332" s="104" t="s">
        <v>7867</v>
      </c>
      <c r="G2332" s="103" t="s">
        <v>4</v>
      </c>
      <c r="H2332" s="112">
        <v>0</v>
      </c>
      <c r="I2332" s="111">
        <v>590000000</v>
      </c>
      <c r="J2332" s="103" t="s">
        <v>4266</v>
      </c>
      <c r="K2332" s="103" t="s">
        <v>78</v>
      </c>
      <c r="L2332" s="127" t="s">
        <v>5</v>
      </c>
      <c r="M2332" s="127" t="s">
        <v>54</v>
      </c>
      <c r="N2332" s="103" t="s">
        <v>7868</v>
      </c>
      <c r="O2332" s="103" t="s">
        <v>35</v>
      </c>
      <c r="P2332" s="103">
        <v>796</v>
      </c>
      <c r="Q2332" s="103" t="s">
        <v>57</v>
      </c>
      <c r="R2332" s="106">
        <v>4</v>
      </c>
      <c r="S2332" s="106">
        <v>25045</v>
      </c>
      <c r="T2332" s="409">
        <f>R2332*S2332</f>
        <v>100180</v>
      </c>
      <c r="U2332" s="409">
        <f>T2332*1.12</f>
        <v>112201.60000000001</v>
      </c>
      <c r="V2332" s="103"/>
      <c r="W2332" s="103">
        <v>2016</v>
      </c>
      <c r="X2332" s="103"/>
      <c r="Y2332" s="27"/>
      <c r="Z2332" s="27"/>
      <c r="AA2332" s="27"/>
      <c r="AB2332" s="27"/>
      <c r="AC2332" s="27"/>
      <c r="AD2332" s="27"/>
      <c r="AE2332" s="27"/>
      <c r="AF2332" s="27"/>
      <c r="AG2332" s="27"/>
      <c r="AH2332" s="27"/>
      <c r="AI2332" s="27"/>
      <c r="AJ2332" s="27"/>
      <c r="AK2332" s="27"/>
      <c r="AL2332" s="27"/>
      <c r="AM2332" s="27"/>
      <c r="AN2332" s="27"/>
      <c r="AO2332" s="27"/>
      <c r="AP2332" s="27"/>
      <c r="AQ2332" s="27"/>
      <c r="AR2332" s="27"/>
      <c r="AS2332" s="27"/>
      <c r="AT2332" s="27"/>
      <c r="AU2332" s="27"/>
      <c r="AV2332" s="27"/>
    </row>
    <row r="2333" spans="1:48" s="29" customFormat="1" ht="50.1" customHeight="1">
      <c r="A2333" s="57" t="s">
        <v>7869</v>
      </c>
      <c r="B2333" s="125" t="s">
        <v>5974</v>
      </c>
      <c r="C2333" s="104" t="s">
        <v>7870</v>
      </c>
      <c r="D2333" s="104" t="s">
        <v>7871</v>
      </c>
      <c r="E2333" s="104" t="s">
        <v>7872</v>
      </c>
      <c r="F2333" s="104" t="s">
        <v>7873</v>
      </c>
      <c r="G2333" s="103" t="s">
        <v>4</v>
      </c>
      <c r="H2333" s="464">
        <v>0</v>
      </c>
      <c r="I2333" s="465">
        <v>590000000</v>
      </c>
      <c r="J2333" s="127" t="s">
        <v>6882</v>
      </c>
      <c r="K2333" s="110" t="s">
        <v>78</v>
      </c>
      <c r="L2333" s="127" t="s">
        <v>6882</v>
      </c>
      <c r="M2333" s="103" t="s">
        <v>2432</v>
      </c>
      <c r="N2333" s="110" t="s">
        <v>7874</v>
      </c>
      <c r="O2333" s="103" t="s">
        <v>532</v>
      </c>
      <c r="P2333" s="103">
        <v>796</v>
      </c>
      <c r="Q2333" s="103" t="s">
        <v>57</v>
      </c>
      <c r="R2333" s="106">
        <v>20</v>
      </c>
      <c r="S2333" s="106">
        <v>24480</v>
      </c>
      <c r="T2333" s="107">
        <f>R2333*S2333</f>
        <v>489600</v>
      </c>
      <c r="U2333" s="474">
        <f>T2333*1.12</f>
        <v>548352</v>
      </c>
      <c r="V2333" s="293"/>
      <c r="W2333" s="57">
        <v>2016</v>
      </c>
      <c r="X2333" s="395"/>
      <c r="Y2333" s="27"/>
      <c r="Z2333" s="27"/>
      <c r="AA2333" s="27"/>
      <c r="AB2333" s="27"/>
      <c r="AC2333" s="27"/>
      <c r="AD2333" s="27"/>
      <c r="AE2333" s="27"/>
      <c r="AF2333" s="27"/>
      <c r="AG2333" s="27"/>
      <c r="AH2333" s="27"/>
      <c r="AI2333" s="27"/>
      <c r="AJ2333" s="27"/>
      <c r="AK2333" s="27"/>
      <c r="AL2333" s="27"/>
      <c r="AM2333" s="27"/>
      <c r="AN2333" s="27"/>
      <c r="AO2333" s="27"/>
      <c r="AP2333" s="27"/>
      <c r="AQ2333" s="27"/>
      <c r="AR2333" s="27"/>
      <c r="AS2333" s="27"/>
      <c r="AT2333" s="27"/>
      <c r="AU2333" s="27"/>
      <c r="AV2333" s="27"/>
    </row>
    <row r="2334" spans="1:48" s="29" customFormat="1" ht="50.1" customHeight="1">
      <c r="A2334" s="57" t="s">
        <v>7875</v>
      </c>
      <c r="B2334" s="125" t="s">
        <v>5974</v>
      </c>
      <c r="C2334" s="104" t="s">
        <v>7870</v>
      </c>
      <c r="D2334" s="104" t="s">
        <v>7871</v>
      </c>
      <c r="E2334" s="104" t="s">
        <v>7872</v>
      </c>
      <c r="F2334" s="104" t="s">
        <v>7876</v>
      </c>
      <c r="G2334" s="103" t="s">
        <v>4</v>
      </c>
      <c r="H2334" s="464">
        <v>0</v>
      </c>
      <c r="I2334" s="465">
        <v>590000000</v>
      </c>
      <c r="J2334" s="127" t="s">
        <v>6882</v>
      </c>
      <c r="K2334" s="110" t="s">
        <v>78</v>
      </c>
      <c r="L2334" s="127" t="s">
        <v>6882</v>
      </c>
      <c r="M2334" s="103" t="s">
        <v>2432</v>
      </c>
      <c r="N2334" s="110" t="s">
        <v>7874</v>
      </c>
      <c r="O2334" s="103" t="s">
        <v>532</v>
      </c>
      <c r="P2334" s="103">
        <v>796</v>
      </c>
      <c r="Q2334" s="103" t="s">
        <v>57</v>
      </c>
      <c r="R2334" s="106">
        <v>17</v>
      </c>
      <c r="S2334" s="106">
        <v>36210</v>
      </c>
      <c r="T2334" s="107">
        <f t="shared" ref="T2334:T2337" si="243">R2334*S2334</f>
        <v>615570</v>
      </c>
      <c r="U2334" s="474">
        <f>T2334*1.12</f>
        <v>689438.4</v>
      </c>
      <c r="V2334" s="293"/>
      <c r="W2334" s="57">
        <v>2016</v>
      </c>
      <c r="X2334" s="395"/>
      <c r="Y2334" s="27"/>
      <c r="Z2334" s="27"/>
      <c r="AA2334" s="27"/>
      <c r="AB2334" s="27"/>
      <c r="AC2334" s="27"/>
      <c r="AD2334" s="27"/>
      <c r="AE2334" s="27"/>
      <c r="AF2334" s="27"/>
      <c r="AG2334" s="27"/>
      <c r="AH2334" s="27"/>
      <c r="AI2334" s="27"/>
      <c r="AJ2334" s="27"/>
      <c r="AK2334" s="27"/>
      <c r="AL2334" s="27"/>
      <c r="AM2334" s="27"/>
      <c r="AN2334" s="27"/>
      <c r="AO2334" s="27"/>
      <c r="AP2334" s="27"/>
      <c r="AQ2334" s="27"/>
      <c r="AR2334" s="27"/>
      <c r="AS2334" s="27"/>
      <c r="AT2334" s="27"/>
      <c r="AU2334" s="27"/>
      <c r="AV2334" s="27"/>
    </row>
    <row r="2335" spans="1:48" s="29" customFormat="1" ht="50.1" customHeight="1">
      <c r="A2335" s="57" t="s">
        <v>7877</v>
      </c>
      <c r="B2335" s="125" t="s">
        <v>5974</v>
      </c>
      <c r="C2335" s="104" t="s">
        <v>7870</v>
      </c>
      <c r="D2335" s="104" t="s">
        <v>7871</v>
      </c>
      <c r="E2335" s="104" t="s">
        <v>7872</v>
      </c>
      <c r="F2335" s="104" t="s">
        <v>7878</v>
      </c>
      <c r="G2335" s="103" t="s">
        <v>4</v>
      </c>
      <c r="H2335" s="464">
        <v>0</v>
      </c>
      <c r="I2335" s="465">
        <v>590000000</v>
      </c>
      <c r="J2335" s="127" t="s">
        <v>6882</v>
      </c>
      <c r="K2335" s="110" t="s">
        <v>78</v>
      </c>
      <c r="L2335" s="127" t="s">
        <v>6882</v>
      </c>
      <c r="M2335" s="103" t="s">
        <v>2432</v>
      </c>
      <c r="N2335" s="110" t="s">
        <v>7874</v>
      </c>
      <c r="O2335" s="103" t="s">
        <v>532</v>
      </c>
      <c r="P2335" s="103">
        <v>796</v>
      </c>
      <c r="Q2335" s="103" t="s">
        <v>57</v>
      </c>
      <c r="R2335" s="106">
        <v>4</v>
      </c>
      <c r="S2335" s="106">
        <v>35700</v>
      </c>
      <c r="T2335" s="107">
        <f t="shared" si="243"/>
        <v>142800</v>
      </c>
      <c r="U2335" s="474">
        <f>T2335*1.12</f>
        <v>159936.00000000003</v>
      </c>
      <c r="V2335" s="57"/>
      <c r="W2335" s="57">
        <v>2016</v>
      </c>
      <c r="X2335" s="395"/>
      <c r="Y2335" s="27"/>
      <c r="Z2335" s="27"/>
      <c r="AA2335" s="27"/>
      <c r="AB2335" s="27"/>
      <c r="AC2335" s="27"/>
      <c r="AD2335" s="27"/>
      <c r="AE2335" s="27"/>
      <c r="AF2335" s="27"/>
      <c r="AG2335" s="27"/>
      <c r="AH2335" s="27"/>
      <c r="AI2335" s="27"/>
      <c r="AJ2335" s="27"/>
      <c r="AK2335" s="27"/>
      <c r="AL2335" s="27"/>
      <c r="AM2335" s="27"/>
      <c r="AN2335" s="27"/>
      <c r="AO2335" s="27"/>
      <c r="AP2335" s="27"/>
      <c r="AQ2335" s="27"/>
      <c r="AR2335" s="27"/>
      <c r="AS2335" s="27"/>
      <c r="AT2335" s="27"/>
      <c r="AU2335" s="27"/>
      <c r="AV2335" s="27"/>
    </row>
    <row r="2336" spans="1:48" s="29" customFormat="1" ht="50.1" customHeight="1">
      <c r="A2336" s="57" t="s">
        <v>7879</v>
      </c>
      <c r="B2336" s="125" t="s">
        <v>5974</v>
      </c>
      <c r="C2336" s="104" t="s">
        <v>7870</v>
      </c>
      <c r="D2336" s="104" t="s">
        <v>7871</v>
      </c>
      <c r="E2336" s="104" t="s">
        <v>7872</v>
      </c>
      <c r="F2336" s="104" t="s">
        <v>7880</v>
      </c>
      <c r="G2336" s="103" t="s">
        <v>4</v>
      </c>
      <c r="H2336" s="464">
        <v>0</v>
      </c>
      <c r="I2336" s="465">
        <v>590000000</v>
      </c>
      <c r="J2336" s="127" t="s">
        <v>6882</v>
      </c>
      <c r="K2336" s="110" t="s">
        <v>78</v>
      </c>
      <c r="L2336" s="127" t="s">
        <v>6882</v>
      </c>
      <c r="M2336" s="103" t="s">
        <v>2432</v>
      </c>
      <c r="N2336" s="110" t="s">
        <v>7874</v>
      </c>
      <c r="O2336" s="103" t="s">
        <v>532</v>
      </c>
      <c r="P2336" s="103">
        <v>796</v>
      </c>
      <c r="Q2336" s="103" t="s">
        <v>57</v>
      </c>
      <c r="R2336" s="106">
        <v>11</v>
      </c>
      <c r="S2336" s="106">
        <v>35700</v>
      </c>
      <c r="T2336" s="107">
        <f t="shared" si="243"/>
        <v>392700</v>
      </c>
      <c r="U2336" s="474">
        <f t="shared" ref="U2336:U2399" si="244">T2336*1.12</f>
        <v>439824.00000000006</v>
      </c>
      <c r="V2336" s="293"/>
      <c r="W2336" s="57">
        <v>2016</v>
      </c>
      <c r="X2336" s="395"/>
      <c r="Y2336" s="27"/>
      <c r="Z2336" s="27"/>
      <c r="AA2336" s="27"/>
      <c r="AB2336" s="27"/>
      <c r="AC2336" s="27"/>
      <c r="AD2336" s="27"/>
      <c r="AE2336" s="27"/>
      <c r="AF2336" s="27"/>
      <c r="AG2336" s="27"/>
      <c r="AH2336" s="27"/>
      <c r="AI2336" s="27"/>
      <c r="AJ2336" s="27"/>
      <c r="AK2336" s="27"/>
      <c r="AL2336" s="27"/>
      <c r="AM2336" s="27"/>
      <c r="AN2336" s="27"/>
      <c r="AO2336" s="27"/>
      <c r="AP2336" s="27"/>
      <c r="AQ2336" s="27"/>
      <c r="AR2336" s="27"/>
      <c r="AS2336" s="27"/>
      <c r="AT2336" s="27"/>
      <c r="AU2336" s="27"/>
      <c r="AV2336" s="27"/>
    </row>
    <row r="2337" spans="1:48" s="29" customFormat="1" ht="50.1" customHeight="1">
      <c r="A2337" s="57" t="s">
        <v>7881</v>
      </c>
      <c r="B2337" s="125" t="s">
        <v>5974</v>
      </c>
      <c r="C2337" s="104" t="s">
        <v>7870</v>
      </c>
      <c r="D2337" s="104" t="s">
        <v>7871</v>
      </c>
      <c r="E2337" s="104" t="s">
        <v>7872</v>
      </c>
      <c r="F2337" s="104" t="s">
        <v>7882</v>
      </c>
      <c r="G2337" s="103" t="s">
        <v>4</v>
      </c>
      <c r="H2337" s="464">
        <v>0</v>
      </c>
      <c r="I2337" s="465">
        <v>590000000</v>
      </c>
      <c r="J2337" s="127" t="s">
        <v>6882</v>
      </c>
      <c r="K2337" s="110" t="s">
        <v>78</v>
      </c>
      <c r="L2337" s="127" t="s">
        <v>6882</v>
      </c>
      <c r="M2337" s="103" t="s">
        <v>2432</v>
      </c>
      <c r="N2337" s="110" t="s">
        <v>7874</v>
      </c>
      <c r="O2337" s="103" t="s">
        <v>532</v>
      </c>
      <c r="P2337" s="103">
        <v>796</v>
      </c>
      <c r="Q2337" s="103" t="s">
        <v>57</v>
      </c>
      <c r="R2337" s="106">
        <v>8</v>
      </c>
      <c r="S2337" s="106">
        <v>31365</v>
      </c>
      <c r="T2337" s="107">
        <f t="shared" si="243"/>
        <v>250920</v>
      </c>
      <c r="U2337" s="474">
        <f t="shared" si="244"/>
        <v>281030.40000000002</v>
      </c>
      <c r="V2337" s="293"/>
      <c r="W2337" s="57">
        <v>2016</v>
      </c>
      <c r="X2337" s="395"/>
      <c r="Y2337" s="27"/>
      <c r="Z2337" s="27"/>
      <c r="AA2337" s="27"/>
      <c r="AB2337" s="27"/>
      <c r="AC2337" s="27"/>
      <c r="AD2337" s="27"/>
      <c r="AE2337" s="27"/>
      <c r="AF2337" s="27"/>
      <c r="AG2337" s="27"/>
      <c r="AH2337" s="27"/>
      <c r="AI2337" s="27"/>
      <c r="AJ2337" s="27"/>
      <c r="AK2337" s="27"/>
      <c r="AL2337" s="27"/>
      <c r="AM2337" s="27"/>
      <c r="AN2337" s="27"/>
      <c r="AO2337" s="27"/>
      <c r="AP2337" s="27"/>
      <c r="AQ2337" s="27"/>
      <c r="AR2337" s="27"/>
      <c r="AS2337" s="27"/>
      <c r="AT2337" s="27"/>
      <c r="AU2337" s="27"/>
      <c r="AV2337" s="27"/>
    </row>
    <row r="2338" spans="1:48" s="29" customFormat="1" ht="50.1" customHeight="1">
      <c r="A2338" s="57" t="s">
        <v>7883</v>
      </c>
      <c r="B2338" s="125" t="s">
        <v>5974</v>
      </c>
      <c r="C2338" s="104" t="s">
        <v>7884</v>
      </c>
      <c r="D2338" s="104" t="s">
        <v>7885</v>
      </c>
      <c r="E2338" s="104" t="s">
        <v>7886</v>
      </c>
      <c r="F2338" s="104" t="s">
        <v>7887</v>
      </c>
      <c r="G2338" s="103" t="s">
        <v>4</v>
      </c>
      <c r="H2338" s="464">
        <v>0</v>
      </c>
      <c r="I2338" s="465">
        <v>590000000</v>
      </c>
      <c r="J2338" s="127" t="s">
        <v>6882</v>
      </c>
      <c r="K2338" s="110" t="s">
        <v>78</v>
      </c>
      <c r="L2338" s="127" t="s">
        <v>6882</v>
      </c>
      <c r="M2338" s="103" t="s">
        <v>144</v>
      </c>
      <c r="N2338" s="103" t="s">
        <v>7151</v>
      </c>
      <c r="O2338" s="103" t="s">
        <v>1260</v>
      </c>
      <c r="P2338" s="57">
        <v>796</v>
      </c>
      <c r="Q2338" s="103" t="s">
        <v>57</v>
      </c>
      <c r="R2338" s="106">
        <v>2</v>
      </c>
      <c r="S2338" s="106">
        <v>73674</v>
      </c>
      <c r="T2338" s="107">
        <f t="shared" ref="T2338:T2401" si="245">S2338*R2338</f>
        <v>147348</v>
      </c>
      <c r="U2338" s="107">
        <f t="shared" si="244"/>
        <v>165029.76000000001</v>
      </c>
      <c r="V2338" s="466"/>
      <c r="W2338" s="118">
        <v>2016</v>
      </c>
      <c r="X2338" s="103"/>
      <c r="Y2338" s="27"/>
      <c r="Z2338" s="27"/>
      <c r="AA2338" s="27"/>
      <c r="AB2338" s="27"/>
      <c r="AC2338" s="27"/>
      <c r="AD2338" s="27"/>
      <c r="AE2338" s="27"/>
      <c r="AF2338" s="27"/>
      <c r="AG2338" s="27"/>
      <c r="AH2338" s="27"/>
      <c r="AI2338" s="27"/>
      <c r="AJ2338" s="27"/>
      <c r="AK2338" s="27"/>
      <c r="AL2338" s="27"/>
      <c r="AM2338" s="27"/>
      <c r="AN2338" s="27"/>
      <c r="AO2338" s="27"/>
      <c r="AP2338" s="27"/>
      <c r="AQ2338" s="27"/>
      <c r="AR2338" s="27"/>
      <c r="AS2338" s="27"/>
      <c r="AT2338" s="27"/>
      <c r="AU2338" s="27"/>
      <c r="AV2338" s="27"/>
    </row>
    <row r="2339" spans="1:48" s="29" customFormat="1" ht="50.1" customHeight="1">
      <c r="A2339" s="57" t="s">
        <v>7888</v>
      </c>
      <c r="B2339" s="125" t="s">
        <v>5974</v>
      </c>
      <c r="C2339" s="104" t="s">
        <v>7889</v>
      </c>
      <c r="D2339" s="104" t="s">
        <v>148</v>
      </c>
      <c r="E2339" s="104" t="s">
        <v>7890</v>
      </c>
      <c r="F2339" s="104" t="s">
        <v>7891</v>
      </c>
      <c r="G2339" s="103" t="s">
        <v>4</v>
      </c>
      <c r="H2339" s="464">
        <v>0</v>
      </c>
      <c r="I2339" s="465">
        <v>590000000</v>
      </c>
      <c r="J2339" s="127" t="s">
        <v>6882</v>
      </c>
      <c r="K2339" s="110" t="s">
        <v>78</v>
      </c>
      <c r="L2339" s="127" t="s">
        <v>6882</v>
      </c>
      <c r="M2339" s="103" t="s">
        <v>144</v>
      </c>
      <c r="N2339" s="103" t="s">
        <v>7151</v>
      </c>
      <c r="O2339" s="103" t="s">
        <v>1260</v>
      </c>
      <c r="P2339" s="57">
        <v>796</v>
      </c>
      <c r="Q2339" s="103" t="s">
        <v>57</v>
      </c>
      <c r="R2339" s="106">
        <v>4</v>
      </c>
      <c r="S2339" s="106">
        <v>8046</v>
      </c>
      <c r="T2339" s="107">
        <f t="shared" si="245"/>
        <v>32184</v>
      </c>
      <c r="U2339" s="107">
        <f t="shared" si="244"/>
        <v>36046.080000000002</v>
      </c>
      <c r="V2339" s="466"/>
      <c r="W2339" s="118">
        <v>2016</v>
      </c>
      <c r="X2339" s="103"/>
      <c r="Y2339" s="27"/>
      <c r="Z2339" s="27"/>
      <c r="AA2339" s="27"/>
      <c r="AB2339" s="27"/>
      <c r="AC2339" s="27"/>
      <c r="AD2339" s="27"/>
      <c r="AE2339" s="27"/>
      <c r="AF2339" s="27"/>
      <c r="AG2339" s="27"/>
      <c r="AH2339" s="27"/>
      <c r="AI2339" s="27"/>
      <c r="AJ2339" s="27"/>
      <c r="AK2339" s="27"/>
      <c r="AL2339" s="27"/>
      <c r="AM2339" s="27"/>
      <c r="AN2339" s="27"/>
      <c r="AO2339" s="27"/>
      <c r="AP2339" s="27"/>
      <c r="AQ2339" s="27"/>
      <c r="AR2339" s="27"/>
      <c r="AS2339" s="27"/>
      <c r="AT2339" s="27"/>
      <c r="AU2339" s="27"/>
      <c r="AV2339" s="27"/>
    </row>
    <row r="2340" spans="1:48" s="29" customFormat="1" ht="50.1" customHeight="1">
      <c r="A2340" s="57" t="s">
        <v>7892</v>
      </c>
      <c r="B2340" s="125" t="s">
        <v>5974</v>
      </c>
      <c r="C2340" s="104" t="s">
        <v>7884</v>
      </c>
      <c r="D2340" s="104" t="s">
        <v>7885</v>
      </c>
      <c r="E2340" s="104" t="s">
        <v>7886</v>
      </c>
      <c r="F2340" s="104" t="s">
        <v>7893</v>
      </c>
      <c r="G2340" s="103" t="s">
        <v>4</v>
      </c>
      <c r="H2340" s="464">
        <v>0</v>
      </c>
      <c r="I2340" s="465">
        <v>590000000</v>
      </c>
      <c r="J2340" s="127" t="s">
        <v>6882</v>
      </c>
      <c r="K2340" s="110" t="s">
        <v>78</v>
      </c>
      <c r="L2340" s="127" t="s">
        <v>6882</v>
      </c>
      <c r="M2340" s="103" t="s">
        <v>144</v>
      </c>
      <c r="N2340" s="103" t="s">
        <v>7151</v>
      </c>
      <c r="O2340" s="103" t="s">
        <v>1260</v>
      </c>
      <c r="P2340" s="57">
        <v>796</v>
      </c>
      <c r="Q2340" s="103" t="s">
        <v>57</v>
      </c>
      <c r="R2340" s="106">
        <v>1</v>
      </c>
      <c r="S2340" s="106">
        <v>445210</v>
      </c>
      <c r="T2340" s="107">
        <f t="shared" si="245"/>
        <v>445210</v>
      </c>
      <c r="U2340" s="107">
        <f t="shared" si="244"/>
        <v>498635.20000000007</v>
      </c>
      <c r="V2340" s="466"/>
      <c r="W2340" s="118">
        <v>2016</v>
      </c>
      <c r="X2340" s="103"/>
      <c r="Y2340" s="27"/>
      <c r="Z2340" s="27"/>
      <c r="AA2340" s="27"/>
      <c r="AB2340" s="27"/>
      <c r="AC2340" s="27"/>
      <c r="AD2340" s="27"/>
      <c r="AE2340" s="27"/>
      <c r="AF2340" s="27"/>
      <c r="AG2340" s="27"/>
      <c r="AH2340" s="27"/>
      <c r="AI2340" s="27"/>
      <c r="AJ2340" s="27"/>
      <c r="AK2340" s="27"/>
      <c r="AL2340" s="27"/>
      <c r="AM2340" s="27"/>
      <c r="AN2340" s="27"/>
      <c r="AO2340" s="27"/>
      <c r="AP2340" s="27"/>
      <c r="AQ2340" s="27"/>
      <c r="AR2340" s="27"/>
      <c r="AS2340" s="27"/>
      <c r="AT2340" s="27"/>
      <c r="AU2340" s="27"/>
      <c r="AV2340" s="27"/>
    </row>
    <row r="2341" spans="1:48" s="29" customFormat="1" ht="50.1" customHeight="1">
      <c r="A2341" s="57" t="s">
        <v>7894</v>
      </c>
      <c r="B2341" s="125" t="s">
        <v>5974</v>
      </c>
      <c r="C2341" s="104" t="s">
        <v>7889</v>
      </c>
      <c r="D2341" s="104" t="s">
        <v>148</v>
      </c>
      <c r="E2341" s="104" t="s">
        <v>7890</v>
      </c>
      <c r="F2341" s="104" t="s">
        <v>7895</v>
      </c>
      <c r="G2341" s="103" t="s">
        <v>4</v>
      </c>
      <c r="H2341" s="464">
        <v>0</v>
      </c>
      <c r="I2341" s="465">
        <v>590000000</v>
      </c>
      <c r="J2341" s="127" t="s">
        <v>6882</v>
      </c>
      <c r="K2341" s="110" t="s">
        <v>78</v>
      </c>
      <c r="L2341" s="127" t="s">
        <v>6882</v>
      </c>
      <c r="M2341" s="103" t="s">
        <v>144</v>
      </c>
      <c r="N2341" s="103" t="s">
        <v>7151</v>
      </c>
      <c r="O2341" s="103" t="s">
        <v>1260</v>
      </c>
      <c r="P2341" s="57">
        <v>796</v>
      </c>
      <c r="Q2341" s="103" t="s">
        <v>57</v>
      </c>
      <c r="R2341" s="106">
        <v>1</v>
      </c>
      <c r="S2341" s="106">
        <v>316762</v>
      </c>
      <c r="T2341" s="107">
        <f t="shared" si="245"/>
        <v>316762</v>
      </c>
      <c r="U2341" s="107">
        <f t="shared" si="244"/>
        <v>354773.44000000006</v>
      </c>
      <c r="V2341" s="466"/>
      <c r="W2341" s="118">
        <v>2016</v>
      </c>
      <c r="X2341" s="103"/>
      <c r="Y2341" s="27"/>
      <c r="Z2341" s="27"/>
      <c r="AA2341" s="27"/>
      <c r="AB2341" s="27"/>
      <c r="AC2341" s="27"/>
      <c r="AD2341" s="27"/>
      <c r="AE2341" s="27"/>
      <c r="AF2341" s="27"/>
      <c r="AG2341" s="27"/>
      <c r="AH2341" s="27"/>
      <c r="AI2341" s="27"/>
      <c r="AJ2341" s="27"/>
      <c r="AK2341" s="27"/>
      <c r="AL2341" s="27"/>
      <c r="AM2341" s="27"/>
      <c r="AN2341" s="27"/>
      <c r="AO2341" s="27"/>
      <c r="AP2341" s="27"/>
      <c r="AQ2341" s="27"/>
      <c r="AR2341" s="27"/>
      <c r="AS2341" s="27"/>
      <c r="AT2341" s="27"/>
      <c r="AU2341" s="27"/>
      <c r="AV2341" s="27"/>
    </row>
    <row r="2342" spans="1:48" s="29" customFormat="1" ht="50.1" customHeight="1">
      <c r="A2342" s="57" t="s">
        <v>7896</v>
      </c>
      <c r="B2342" s="125" t="s">
        <v>5974</v>
      </c>
      <c r="C2342" s="104" t="s">
        <v>7889</v>
      </c>
      <c r="D2342" s="104" t="s">
        <v>148</v>
      </c>
      <c r="E2342" s="104" t="s">
        <v>7890</v>
      </c>
      <c r="F2342" s="104" t="s">
        <v>7897</v>
      </c>
      <c r="G2342" s="103" t="s">
        <v>4</v>
      </c>
      <c r="H2342" s="464">
        <v>0</v>
      </c>
      <c r="I2342" s="465">
        <v>590000000</v>
      </c>
      <c r="J2342" s="127" t="s">
        <v>6882</v>
      </c>
      <c r="K2342" s="110" t="s">
        <v>78</v>
      </c>
      <c r="L2342" s="127" t="s">
        <v>6882</v>
      </c>
      <c r="M2342" s="103" t="s">
        <v>144</v>
      </c>
      <c r="N2342" s="103" t="s">
        <v>7151</v>
      </c>
      <c r="O2342" s="103" t="s">
        <v>1260</v>
      </c>
      <c r="P2342" s="57">
        <v>796</v>
      </c>
      <c r="Q2342" s="103" t="s">
        <v>57</v>
      </c>
      <c r="R2342" s="106">
        <v>2</v>
      </c>
      <c r="S2342" s="106">
        <v>52118</v>
      </c>
      <c r="T2342" s="107">
        <f t="shared" si="245"/>
        <v>104236</v>
      </c>
      <c r="U2342" s="107">
        <f t="shared" si="244"/>
        <v>116744.32000000001</v>
      </c>
      <c r="V2342" s="466"/>
      <c r="W2342" s="118">
        <v>2016</v>
      </c>
      <c r="X2342" s="103"/>
      <c r="Y2342" s="27"/>
      <c r="Z2342" s="27"/>
      <c r="AA2342" s="27"/>
      <c r="AB2342" s="27"/>
      <c r="AC2342" s="27"/>
      <c r="AD2342" s="27"/>
      <c r="AE2342" s="27"/>
      <c r="AF2342" s="27"/>
      <c r="AG2342" s="27"/>
      <c r="AH2342" s="27"/>
      <c r="AI2342" s="27"/>
      <c r="AJ2342" s="27"/>
      <c r="AK2342" s="27"/>
      <c r="AL2342" s="27"/>
      <c r="AM2342" s="27"/>
      <c r="AN2342" s="27"/>
      <c r="AO2342" s="27"/>
      <c r="AP2342" s="27"/>
      <c r="AQ2342" s="27"/>
      <c r="AR2342" s="27"/>
      <c r="AS2342" s="27"/>
      <c r="AT2342" s="27"/>
      <c r="AU2342" s="27"/>
      <c r="AV2342" s="27"/>
    </row>
    <row r="2343" spans="1:48" s="29" customFormat="1" ht="50.1" customHeight="1">
      <c r="A2343" s="57" t="s">
        <v>7898</v>
      </c>
      <c r="B2343" s="125" t="s">
        <v>5974</v>
      </c>
      <c r="C2343" s="104" t="s">
        <v>7899</v>
      </c>
      <c r="D2343" s="104" t="s">
        <v>7900</v>
      </c>
      <c r="E2343" s="104" t="s">
        <v>7901</v>
      </c>
      <c r="F2343" s="104" t="s">
        <v>7902</v>
      </c>
      <c r="G2343" s="103" t="s">
        <v>4</v>
      </c>
      <c r="H2343" s="464">
        <v>0</v>
      </c>
      <c r="I2343" s="465">
        <v>590000000</v>
      </c>
      <c r="J2343" s="127" t="s">
        <v>6882</v>
      </c>
      <c r="K2343" s="110" t="s">
        <v>78</v>
      </c>
      <c r="L2343" s="127" t="s">
        <v>6882</v>
      </c>
      <c r="M2343" s="103" t="s">
        <v>144</v>
      </c>
      <c r="N2343" s="110" t="s">
        <v>7430</v>
      </c>
      <c r="O2343" s="103" t="s">
        <v>532</v>
      </c>
      <c r="P2343" s="103">
        <v>796</v>
      </c>
      <c r="Q2343" s="103" t="s">
        <v>57</v>
      </c>
      <c r="R2343" s="106">
        <v>2</v>
      </c>
      <c r="S2343" s="106">
        <v>173838.6</v>
      </c>
      <c r="T2343" s="107">
        <f t="shared" si="245"/>
        <v>347677.2</v>
      </c>
      <c r="U2343" s="474">
        <f t="shared" si="244"/>
        <v>389398.46400000004</v>
      </c>
      <c r="V2343" s="57"/>
      <c r="W2343" s="57">
        <v>2016</v>
      </c>
      <c r="X2343" s="674"/>
      <c r="Y2343" s="27"/>
      <c r="Z2343" s="27"/>
      <c r="AA2343" s="27"/>
      <c r="AB2343" s="27"/>
      <c r="AC2343" s="27"/>
      <c r="AD2343" s="27"/>
      <c r="AE2343" s="27"/>
      <c r="AF2343" s="27"/>
      <c r="AG2343" s="27"/>
      <c r="AH2343" s="27"/>
      <c r="AI2343" s="27"/>
      <c r="AJ2343" s="27"/>
      <c r="AK2343" s="27"/>
      <c r="AL2343" s="27"/>
      <c r="AM2343" s="27"/>
      <c r="AN2343" s="27"/>
      <c r="AO2343" s="27"/>
      <c r="AP2343" s="27"/>
      <c r="AQ2343" s="27"/>
      <c r="AR2343" s="27"/>
      <c r="AS2343" s="27"/>
      <c r="AT2343" s="27"/>
      <c r="AU2343" s="27"/>
      <c r="AV2343" s="27"/>
    </row>
    <row r="2344" spans="1:48" s="29" customFormat="1" ht="50.1" customHeight="1">
      <c r="A2344" s="57" t="s">
        <v>7903</v>
      </c>
      <c r="B2344" s="125" t="s">
        <v>5974</v>
      </c>
      <c r="C2344" s="104" t="s">
        <v>7899</v>
      </c>
      <c r="D2344" s="104" t="s">
        <v>7900</v>
      </c>
      <c r="E2344" s="104" t="s">
        <v>7901</v>
      </c>
      <c r="F2344" s="104" t="s">
        <v>7904</v>
      </c>
      <c r="G2344" s="103" t="s">
        <v>4</v>
      </c>
      <c r="H2344" s="464">
        <v>0</v>
      </c>
      <c r="I2344" s="465">
        <v>590000000</v>
      </c>
      <c r="J2344" s="127" t="s">
        <v>6882</v>
      </c>
      <c r="K2344" s="110" t="s">
        <v>78</v>
      </c>
      <c r="L2344" s="127" t="s">
        <v>6882</v>
      </c>
      <c r="M2344" s="103" t="s">
        <v>144</v>
      </c>
      <c r="N2344" s="110" t="s">
        <v>7430</v>
      </c>
      <c r="O2344" s="103" t="s">
        <v>532</v>
      </c>
      <c r="P2344" s="103">
        <v>796</v>
      </c>
      <c r="Q2344" s="103" t="s">
        <v>57</v>
      </c>
      <c r="R2344" s="106">
        <v>2</v>
      </c>
      <c r="S2344" s="106">
        <v>156009</v>
      </c>
      <c r="T2344" s="107">
        <f t="shared" si="245"/>
        <v>312018</v>
      </c>
      <c r="U2344" s="474">
        <f t="shared" si="244"/>
        <v>349460.16000000003</v>
      </c>
      <c r="V2344" s="293"/>
      <c r="W2344" s="57">
        <v>2016</v>
      </c>
      <c r="X2344" s="674"/>
      <c r="Y2344" s="27"/>
      <c r="Z2344" s="27"/>
      <c r="AA2344" s="27"/>
      <c r="AB2344" s="27"/>
      <c r="AC2344" s="27"/>
      <c r="AD2344" s="27"/>
      <c r="AE2344" s="27"/>
      <c r="AF2344" s="27"/>
      <c r="AG2344" s="27"/>
      <c r="AH2344" s="27"/>
      <c r="AI2344" s="27"/>
      <c r="AJ2344" s="27"/>
      <c r="AK2344" s="27"/>
      <c r="AL2344" s="27"/>
      <c r="AM2344" s="27"/>
      <c r="AN2344" s="27"/>
      <c r="AO2344" s="27"/>
      <c r="AP2344" s="27"/>
      <c r="AQ2344" s="27"/>
      <c r="AR2344" s="27"/>
      <c r="AS2344" s="27"/>
      <c r="AT2344" s="27"/>
      <c r="AU2344" s="27"/>
      <c r="AV2344" s="27"/>
    </row>
    <row r="2345" spans="1:48" s="29" customFormat="1" ht="50.1" customHeight="1">
      <c r="A2345" s="57" t="s">
        <v>7905</v>
      </c>
      <c r="B2345" s="125" t="s">
        <v>5974</v>
      </c>
      <c r="C2345" s="104" t="s">
        <v>7906</v>
      </c>
      <c r="D2345" s="104" t="s">
        <v>3197</v>
      </c>
      <c r="E2345" s="104" t="s">
        <v>7907</v>
      </c>
      <c r="F2345" s="104" t="s">
        <v>7908</v>
      </c>
      <c r="G2345" s="103" t="s">
        <v>4</v>
      </c>
      <c r="H2345" s="464">
        <v>0</v>
      </c>
      <c r="I2345" s="465">
        <v>590000000</v>
      </c>
      <c r="J2345" s="127" t="s">
        <v>6882</v>
      </c>
      <c r="K2345" s="110" t="s">
        <v>78</v>
      </c>
      <c r="L2345" s="127" t="s">
        <v>6882</v>
      </c>
      <c r="M2345" s="103" t="s">
        <v>144</v>
      </c>
      <c r="N2345" s="110" t="s">
        <v>7430</v>
      </c>
      <c r="O2345" s="103" t="s">
        <v>532</v>
      </c>
      <c r="P2345" s="103">
        <v>796</v>
      </c>
      <c r="Q2345" s="103" t="s">
        <v>57</v>
      </c>
      <c r="R2345" s="106">
        <v>3</v>
      </c>
      <c r="S2345" s="106">
        <v>82.62</v>
      </c>
      <c r="T2345" s="107">
        <f t="shared" si="245"/>
        <v>247.86</v>
      </c>
      <c r="U2345" s="474">
        <f t="shared" si="244"/>
        <v>277.60320000000002</v>
      </c>
      <c r="V2345" s="293"/>
      <c r="W2345" s="57">
        <v>2016</v>
      </c>
      <c r="X2345" s="674"/>
      <c r="Y2345" s="27"/>
      <c r="Z2345" s="27"/>
      <c r="AA2345" s="27"/>
      <c r="AB2345" s="27"/>
      <c r="AC2345" s="27"/>
      <c r="AD2345" s="27"/>
      <c r="AE2345" s="27"/>
      <c r="AF2345" s="27"/>
      <c r="AG2345" s="27"/>
      <c r="AH2345" s="27"/>
      <c r="AI2345" s="27"/>
      <c r="AJ2345" s="27"/>
      <c r="AK2345" s="27"/>
      <c r="AL2345" s="27"/>
      <c r="AM2345" s="27"/>
      <c r="AN2345" s="27"/>
      <c r="AO2345" s="27"/>
      <c r="AP2345" s="27"/>
      <c r="AQ2345" s="27"/>
      <c r="AR2345" s="27"/>
      <c r="AS2345" s="27"/>
      <c r="AT2345" s="27"/>
      <c r="AU2345" s="27"/>
      <c r="AV2345" s="27"/>
    </row>
    <row r="2346" spans="1:48" s="29" customFormat="1" ht="50.1" customHeight="1">
      <c r="A2346" s="57" t="s">
        <v>7909</v>
      </c>
      <c r="B2346" s="125" t="s">
        <v>5974</v>
      </c>
      <c r="C2346" s="104" t="s">
        <v>1192</v>
      </c>
      <c r="D2346" s="104" t="s">
        <v>1193</v>
      </c>
      <c r="E2346" s="104" t="s">
        <v>1194</v>
      </c>
      <c r="F2346" s="104" t="s">
        <v>7910</v>
      </c>
      <c r="G2346" s="103" t="s">
        <v>4</v>
      </c>
      <c r="H2346" s="464">
        <v>0</v>
      </c>
      <c r="I2346" s="465">
        <v>590000000</v>
      </c>
      <c r="J2346" s="127" t="s">
        <v>6882</v>
      </c>
      <c r="K2346" s="110" t="s">
        <v>78</v>
      </c>
      <c r="L2346" s="127" t="s">
        <v>6882</v>
      </c>
      <c r="M2346" s="103" t="s">
        <v>144</v>
      </c>
      <c r="N2346" s="110" t="s">
        <v>7430</v>
      </c>
      <c r="O2346" s="103" t="s">
        <v>532</v>
      </c>
      <c r="P2346" s="103">
        <v>796</v>
      </c>
      <c r="Q2346" s="103" t="s">
        <v>57</v>
      </c>
      <c r="R2346" s="106">
        <v>8</v>
      </c>
      <c r="S2346" s="106">
        <v>25.5</v>
      </c>
      <c r="T2346" s="107">
        <f t="shared" si="245"/>
        <v>204</v>
      </c>
      <c r="U2346" s="474">
        <f t="shared" si="244"/>
        <v>228.48000000000002</v>
      </c>
      <c r="V2346" s="293"/>
      <c r="W2346" s="57">
        <v>2016</v>
      </c>
      <c r="X2346" s="674"/>
      <c r="Y2346" s="27"/>
      <c r="Z2346" s="27"/>
      <c r="AA2346" s="27"/>
      <c r="AB2346" s="27"/>
      <c r="AC2346" s="27"/>
      <c r="AD2346" s="27"/>
      <c r="AE2346" s="27"/>
      <c r="AF2346" s="27"/>
      <c r="AG2346" s="27"/>
      <c r="AH2346" s="27"/>
      <c r="AI2346" s="27"/>
      <c r="AJ2346" s="27"/>
      <c r="AK2346" s="27"/>
      <c r="AL2346" s="27"/>
      <c r="AM2346" s="27"/>
      <c r="AN2346" s="27"/>
      <c r="AO2346" s="27"/>
      <c r="AP2346" s="27"/>
      <c r="AQ2346" s="27"/>
      <c r="AR2346" s="27"/>
      <c r="AS2346" s="27"/>
      <c r="AT2346" s="27"/>
      <c r="AU2346" s="27"/>
      <c r="AV2346" s="27"/>
    </row>
    <row r="2347" spans="1:48" s="29" customFormat="1" ht="50.1" customHeight="1">
      <c r="A2347" s="57" t="s">
        <v>7911</v>
      </c>
      <c r="B2347" s="125" t="s">
        <v>5974</v>
      </c>
      <c r="C2347" s="104" t="s">
        <v>1192</v>
      </c>
      <c r="D2347" s="104" t="s">
        <v>1193</v>
      </c>
      <c r="E2347" s="104" t="s">
        <v>1194</v>
      </c>
      <c r="F2347" s="104" t="s">
        <v>7912</v>
      </c>
      <c r="G2347" s="103" t="s">
        <v>4</v>
      </c>
      <c r="H2347" s="464">
        <v>0</v>
      </c>
      <c r="I2347" s="465">
        <v>590000000</v>
      </c>
      <c r="J2347" s="127" t="s">
        <v>6882</v>
      </c>
      <c r="K2347" s="110" t="s">
        <v>78</v>
      </c>
      <c r="L2347" s="127" t="s">
        <v>6882</v>
      </c>
      <c r="M2347" s="103" t="s">
        <v>144</v>
      </c>
      <c r="N2347" s="110" t="s">
        <v>7430</v>
      </c>
      <c r="O2347" s="103" t="s">
        <v>532</v>
      </c>
      <c r="P2347" s="103">
        <v>796</v>
      </c>
      <c r="Q2347" s="103" t="s">
        <v>57</v>
      </c>
      <c r="R2347" s="106">
        <v>8</v>
      </c>
      <c r="S2347" s="106">
        <v>25.5</v>
      </c>
      <c r="T2347" s="107">
        <f t="shared" si="245"/>
        <v>204</v>
      </c>
      <c r="U2347" s="474">
        <f t="shared" si="244"/>
        <v>228.48000000000002</v>
      </c>
      <c r="V2347" s="293"/>
      <c r="W2347" s="57">
        <v>2016</v>
      </c>
      <c r="X2347" s="674"/>
      <c r="Y2347" s="27"/>
      <c r="Z2347" s="27"/>
      <c r="AA2347" s="27"/>
      <c r="AB2347" s="27"/>
      <c r="AC2347" s="27"/>
      <c r="AD2347" s="27"/>
      <c r="AE2347" s="27"/>
      <c r="AF2347" s="27"/>
      <c r="AG2347" s="27"/>
      <c r="AH2347" s="27"/>
      <c r="AI2347" s="27"/>
      <c r="AJ2347" s="27"/>
      <c r="AK2347" s="27"/>
      <c r="AL2347" s="27"/>
      <c r="AM2347" s="27"/>
      <c r="AN2347" s="27"/>
      <c r="AO2347" s="27"/>
      <c r="AP2347" s="27"/>
      <c r="AQ2347" s="27"/>
      <c r="AR2347" s="27"/>
      <c r="AS2347" s="27"/>
      <c r="AT2347" s="27"/>
      <c r="AU2347" s="27"/>
      <c r="AV2347" s="27"/>
    </row>
    <row r="2348" spans="1:48" s="29" customFormat="1" ht="50.1" customHeight="1">
      <c r="A2348" s="57" t="s">
        <v>7913</v>
      </c>
      <c r="B2348" s="125" t="s">
        <v>5974</v>
      </c>
      <c r="C2348" s="104" t="s">
        <v>1192</v>
      </c>
      <c r="D2348" s="104" t="s">
        <v>1193</v>
      </c>
      <c r="E2348" s="104" t="s">
        <v>1194</v>
      </c>
      <c r="F2348" s="104" t="s">
        <v>7914</v>
      </c>
      <c r="G2348" s="103" t="s">
        <v>4</v>
      </c>
      <c r="H2348" s="464">
        <v>0</v>
      </c>
      <c r="I2348" s="465">
        <v>590000000</v>
      </c>
      <c r="J2348" s="127" t="s">
        <v>6882</v>
      </c>
      <c r="K2348" s="110" t="s">
        <v>78</v>
      </c>
      <c r="L2348" s="127" t="s">
        <v>6882</v>
      </c>
      <c r="M2348" s="103" t="s">
        <v>144</v>
      </c>
      <c r="N2348" s="110" t="s">
        <v>7430</v>
      </c>
      <c r="O2348" s="103" t="s">
        <v>532</v>
      </c>
      <c r="P2348" s="103">
        <v>796</v>
      </c>
      <c r="Q2348" s="103" t="s">
        <v>57</v>
      </c>
      <c r="R2348" s="106">
        <v>3</v>
      </c>
      <c r="S2348" s="106">
        <v>35.700000000000003</v>
      </c>
      <c r="T2348" s="107">
        <f t="shared" si="245"/>
        <v>107.10000000000001</v>
      </c>
      <c r="U2348" s="474">
        <f t="shared" si="244"/>
        <v>119.95200000000003</v>
      </c>
      <c r="V2348" s="293"/>
      <c r="W2348" s="57">
        <v>2016</v>
      </c>
      <c r="X2348" s="674"/>
      <c r="Y2348" s="27"/>
      <c r="Z2348" s="27"/>
      <c r="AA2348" s="27"/>
      <c r="AB2348" s="27"/>
      <c r="AC2348" s="27"/>
      <c r="AD2348" s="27"/>
      <c r="AE2348" s="27"/>
      <c r="AF2348" s="27"/>
      <c r="AG2348" s="27"/>
      <c r="AH2348" s="27"/>
      <c r="AI2348" s="27"/>
      <c r="AJ2348" s="27"/>
      <c r="AK2348" s="27"/>
      <c r="AL2348" s="27"/>
      <c r="AM2348" s="27"/>
      <c r="AN2348" s="27"/>
      <c r="AO2348" s="27"/>
      <c r="AP2348" s="27"/>
      <c r="AQ2348" s="27"/>
      <c r="AR2348" s="27"/>
      <c r="AS2348" s="27"/>
      <c r="AT2348" s="27"/>
      <c r="AU2348" s="27"/>
      <c r="AV2348" s="27"/>
    </row>
    <row r="2349" spans="1:48" s="29" customFormat="1" ht="50.1" customHeight="1">
      <c r="A2349" s="57" t="s">
        <v>7915</v>
      </c>
      <c r="B2349" s="125" t="s">
        <v>5974</v>
      </c>
      <c r="C2349" s="104" t="s">
        <v>7916</v>
      </c>
      <c r="D2349" s="104" t="s">
        <v>924</v>
      </c>
      <c r="E2349" s="104" t="s">
        <v>7917</v>
      </c>
      <c r="F2349" s="104" t="s">
        <v>7918</v>
      </c>
      <c r="G2349" s="103" t="s">
        <v>4</v>
      </c>
      <c r="H2349" s="464">
        <v>0</v>
      </c>
      <c r="I2349" s="465">
        <v>590000000</v>
      </c>
      <c r="J2349" s="127" t="s">
        <v>6882</v>
      </c>
      <c r="K2349" s="110" t="s">
        <v>78</v>
      </c>
      <c r="L2349" s="127" t="s">
        <v>6882</v>
      </c>
      <c r="M2349" s="103" t="s">
        <v>144</v>
      </c>
      <c r="N2349" s="110" t="s">
        <v>7430</v>
      </c>
      <c r="O2349" s="103" t="s">
        <v>532</v>
      </c>
      <c r="P2349" s="103">
        <v>796</v>
      </c>
      <c r="Q2349" s="103" t="s">
        <v>57</v>
      </c>
      <c r="R2349" s="106">
        <v>4</v>
      </c>
      <c r="S2349" s="106">
        <v>35.700000000000003</v>
      </c>
      <c r="T2349" s="107">
        <f t="shared" si="245"/>
        <v>142.80000000000001</v>
      </c>
      <c r="U2349" s="474">
        <f t="shared" si="244"/>
        <v>159.93600000000004</v>
      </c>
      <c r="V2349" s="293"/>
      <c r="W2349" s="57">
        <v>2016</v>
      </c>
      <c r="X2349" s="674"/>
      <c r="Y2349" s="27"/>
      <c r="Z2349" s="27"/>
      <c r="AA2349" s="27"/>
      <c r="AB2349" s="27"/>
      <c r="AC2349" s="27"/>
      <c r="AD2349" s="27"/>
      <c r="AE2349" s="27"/>
      <c r="AF2349" s="27"/>
      <c r="AG2349" s="27"/>
      <c r="AH2349" s="27"/>
      <c r="AI2349" s="27"/>
      <c r="AJ2349" s="27"/>
      <c r="AK2349" s="27"/>
      <c r="AL2349" s="27"/>
      <c r="AM2349" s="27"/>
      <c r="AN2349" s="27"/>
      <c r="AO2349" s="27"/>
      <c r="AP2349" s="27"/>
      <c r="AQ2349" s="27"/>
      <c r="AR2349" s="27"/>
      <c r="AS2349" s="27"/>
      <c r="AT2349" s="27"/>
      <c r="AU2349" s="27"/>
      <c r="AV2349" s="27"/>
    </row>
    <row r="2350" spans="1:48" s="29" customFormat="1" ht="50.1" customHeight="1">
      <c r="A2350" s="57" t="s">
        <v>7919</v>
      </c>
      <c r="B2350" s="125" t="s">
        <v>5974</v>
      </c>
      <c r="C2350" s="104" t="s">
        <v>7920</v>
      </c>
      <c r="D2350" s="104" t="s">
        <v>924</v>
      </c>
      <c r="E2350" s="104" t="s">
        <v>7921</v>
      </c>
      <c r="F2350" s="104" t="s">
        <v>7922</v>
      </c>
      <c r="G2350" s="103" t="s">
        <v>4</v>
      </c>
      <c r="H2350" s="464">
        <v>0</v>
      </c>
      <c r="I2350" s="465">
        <v>590000000</v>
      </c>
      <c r="J2350" s="127" t="s">
        <v>6882</v>
      </c>
      <c r="K2350" s="110" t="s">
        <v>78</v>
      </c>
      <c r="L2350" s="127" t="s">
        <v>6882</v>
      </c>
      <c r="M2350" s="103" t="s">
        <v>144</v>
      </c>
      <c r="N2350" s="110" t="s">
        <v>7430</v>
      </c>
      <c r="O2350" s="103" t="s">
        <v>532</v>
      </c>
      <c r="P2350" s="103">
        <v>796</v>
      </c>
      <c r="Q2350" s="103" t="s">
        <v>57</v>
      </c>
      <c r="R2350" s="106">
        <v>2</v>
      </c>
      <c r="S2350" s="106">
        <v>35.700000000000003</v>
      </c>
      <c r="T2350" s="107">
        <f t="shared" si="245"/>
        <v>71.400000000000006</v>
      </c>
      <c r="U2350" s="474">
        <f t="shared" si="244"/>
        <v>79.968000000000018</v>
      </c>
      <c r="V2350" s="293"/>
      <c r="W2350" s="57">
        <v>2016</v>
      </c>
      <c r="X2350" s="674"/>
      <c r="Y2350" s="27"/>
      <c r="Z2350" s="27"/>
      <c r="AA2350" s="27"/>
      <c r="AB2350" s="27"/>
      <c r="AC2350" s="27"/>
      <c r="AD2350" s="27"/>
      <c r="AE2350" s="27"/>
      <c r="AF2350" s="27"/>
      <c r="AG2350" s="27"/>
      <c r="AH2350" s="27"/>
      <c r="AI2350" s="27"/>
      <c r="AJ2350" s="27"/>
      <c r="AK2350" s="27"/>
      <c r="AL2350" s="27"/>
      <c r="AM2350" s="27"/>
      <c r="AN2350" s="27"/>
      <c r="AO2350" s="27"/>
      <c r="AP2350" s="27"/>
      <c r="AQ2350" s="27"/>
      <c r="AR2350" s="27"/>
      <c r="AS2350" s="27"/>
      <c r="AT2350" s="27"/>
      <c r="AU2350" s="27"/>
      <c r="AV2350" s="27"/>
    </row>
    <row r="2351" spans="1:48" s="29" customFormat="1" ht="50.1" customHeight="1">
      <c r="A2351" s="57" t="s">
        <v>7923</v>
      </c>
      <c r="B2351" s="125" t="s">
        <v>5974</v>
      </c>
      <c r="C2351" s="104" t="s">
        <v>7916</v>
      </c>
      <c r="D2351" s="104" t="s">
        <v>924</v>
      </c>
      <c r="E2351" s="104" t="s">
        <v>7917</v>
      </c>
      <c r="F2351" s="104" t="s">
        <v>7924</v>
      </c>
      <c r="G2351" s="103" t="s">
        <v>4</v>
      </c>
      <c r="H2351" s="464">
        <v>0</v>
      </c>
      <c r="I2351" s="465">
        <v>590000000</v>
      </c>
      <c r="J2351" s="127" t="s">
        <v>6882</v>
      </c>
      <c r="K2351" s="110" t="s">
        <v>78</v>
      </c>
      <c r="L2351" s="127" t="s">
        <v>6882</v>
      </c>
      <c r="M2351" s="103" t="s">
        <v>144</v>
      </c>
      <c r="N2351" s="110" t="s">
        <v>7430</v>
      </c>
      <c r="O2351" s="103" t="s">
        <v>532</v>
      </c>
      <c r="P2351" s="103">
        <v>796</v>
      </c>
      <c r="Q2351" s="103" t="s">
        <v>57</v>
      </c>
      <c r="R2351" s="106">
        <v>1</v>
      </c>
      <c r="S2351" s="106">
        <v>178.5</v>
      </c>
      <c r="T2351" s="107">
        <f t="shared" si="245"/>
        <v>178.5</v>
      </c>
      <c r="U2351" s="474">
        <f t="shared" si="244"/>
        <v>199.92000000000002</v>
      </c>
      <c r="V2351" s="293"/>
      <c r="W2351" s="57">
        <v>2016</v>
      </c>
      <c r="X2351" s="674"/>
      <c r="Y2351" s="27"/>
      <c r="Z2351" s="27"/>
      <c r="AA2351" s="27"/>
      <c r="AB2351" s="27"/>
      <c r="AC2351" s="27"/>
      <c r="AD2351" s="27"/>
      <c r="AE2351" s="27"/>
      <c r="AF2351" s="27"/>
      <c r="AG2351" s="27"/>
      <c r="AH2351" s="27"/>
      <c r="AI2351" s="27"/>
      <c r="AJ2351" s="27"/>
      <c r="AK2351" s="27"/>
      <c r="AL2351" s="27"/>
      <c r="AM2351" s="27"/>
      <c r="AN2351" s="27"/>
      <c r="AO2351" s="27"/>
      <c r="AP2351" s="27"/>
      <c r="AQ2351" s="27"/>
      <c r="AR2351" s="27"/>
      <c r="AS2351" s="27"/>
      <c r="AT2351" s="27"/>
      <c r="AU2351" s="27"/>
      <c r="AV2351" s="27"/>
    </row>
    <row r="2352" spans="1:48" s="29" customFormat="1" ht="50.1" customHeight="1">
      <c r="A2352" s="57" t="s">
        <v>7925</v>
      </c>
      <c r="B2352" s="125" t="s">
        <v>5974</v>
      </c>
      <c r="C2352" s="104" t="s">
        <v>7926</v>
      </c>
      <c r="D2352" s="104" t="s">
        <v>924</v>
      </c>
      <c r="E2352" s="104" t="s">
        <v>7927</v>
      </c>
      <c r="F2352" s="104" t="s">
        <v>7928</v>
      </c>
      <c r="G2352" s="103" t="s">
        <v>4</v>
      </c>
      <c r="H2352" s="464">
        <v>0</v>
      </c>
      <c r="I2352" s="465">
        <v>590000000</v>
      </c>
      <c r="J2352" s="127" t="s">
        <v>6882</v>
      </c>
      <c r="K2352" s="110" t="s">
        <v>78</v>
      </c>
      <c r="L2352" s="127" t="s">
        <v>6882</v>
      </c>
      <c r="M2352" s="103" t="s">
        <v>144</v>
      </c>
      <c r="N2352" s="110" t="s">
        <v>7430</v>
      </c>
      <c r="O2352" s="103" t="s">
        <v>532</v>
      </c>
      <c r="P2352" s="103">
        <v>796</v>
      </c>
      <c r="Q2352" s="103" t="s">
        <v>57</v>
      </c>
      <c r="R2352" s="106">
        <v>1</v>
      </c>
      <c r="S2352" s="106">
        <v>178.5</v>
      </c>
      <c r="T2352" s="107">
        <f t="shared" si="245"/>
        <v>178.5</v>
      </c>
      <c r="U2352" s="474">
        <f t="shared" si="244"/>
        <v>199.92000000000002</v>
      </c>
      <c r="V2352" s="293"/>
      <c r="W2352" s="57">
        <v>2016</v>
      </c>
      <c r="X2352" s="674"/>
      <c r="Y2352" s="27"/>
      <c r="Z2352" s="27"/>
      <c r="AA2352" s="27"/>
      <c r="AB2352" s="27"/>
      <c r="AC2352" s="27"/>
      <c r="AD2352" s="27"/>
      <c r="AE2352" s="27"/>
      <c r="AF2352" s="27"/>
      <c r="AG2352" s="27"/>
      <c r="AH2352" s="27"/>
      <c r="AI2352" s="27"/>
      <c r="AJ2352" s="27"/>
      <c r="AK2352" s="27"/>
      <c r="AL2352" s="27"/>
      <c r="AM2352" s="27"/>
      <c r="AN2352" s="27"/>
      <c r="AO2352" s="27"/>
      <c r="AP2352" s="27"/>
      <c r="AQ2352" s="27"/>
      <c r="AR2352" s="27"/>
      <c r="AS2352" s="27"/>
      <c r="AT2352" s="27"/>
      <c r="AU2352" s="27"/>
      <c r="AV2352" s="27"/>
    </row>
    <row r="2353" spans="1:48" s="29" customFormat="1" ht="50.1" customHeight="1">
      <c r="A2353" s="57" t="s">
        <v>7929</v>
      </c>
      <c r="B2353" s="125" t="s">
        <v>5974</v>
      </c>
      <c r="C2353" s="104" t="s">
        <v>941</v>
      </c>
      <c r="D2353" s="104" t="s">
        <v>942</v>
      </c>
      <c r="E2353" s="104" t="s">
        <v>943</v>
      </c>
      <c r="F2353" s="104" t="s">
        <v>7930</v>
      </c>
      <c r="G2353" s="103" t="s">
        <v>4</v>
      </c>
      <c r="H2353" s="464">
        <v>0</v>
      </c>
      <c r="I2353" s="465">
        <v>590000000</v>
      </c>
      <c r="J2353" s="127" t="s">
        <v>6882</v>
      </c>
      <c r="K2353" s="110" t="s">
        <v>78</v>
      </c>
      <c r="L2353" s="127" t="s">
        <v>6882</v>
      </c>
      <c r="M2353" s="103" t="s">
        <v>144</v>
      </c>
      <c r="N2353" s="110" t="s">
        <v>7430</v>
      </c>
      <c r="O2353" s="103" t="s">
        <v>532</v>
      </c>
      <c r="P2353" s="103">
        <v>796</v>
      </c>
      <c r="Q2353" s="103" t="s">
        <v>57</v>
      </c>
      <c r="R2353" s="106">
        <v>1</v>
      </c>
      <c r="S2353" s="106">
        <v>535.5</v>
      </c>
      <c r="T2353" s="107">
        <f t="shared" si="245"/>
        <v>535.5</v>
      </c>
      <c r="U2353" s="474">
        <f t="shared" si="244"/>
        <v>599.7600000000001</v>
      </c>
      <c r="V2353" s="293"/>
      <c r="W2353" s="57">
        <v>2016</v>
      </c>
      <c r="X2353" s="674"/>
      <c r="Y2353" s="27"/>
      <c r="Z2353" s="27"/>
      <c r="AA2353" s="27"/>
      <c r="AB2353" s="27"/>
      <c r="AC2353" s="27"/>
      <c r="AD2353" s="27"/>
      <c r="AE2353" s="27"/>
      <c r="AF2353" s="27"/>
      <c r="AG2353" s="27"/>
      <c r="AH2353" s="27"/>
      <c r="AI2353" s="27"/>
      <c r="AJ2353" s="27"/>
      <c r="AK2353" s="27"/>
      <c r="AL2353" s="27"/>
      <c r="AM2353" s="27"/>
      <c r="AN2353" s="27"/>
      <c r="AO2353" s="27"/>
      <c r="AP2353" s="27"/>
      <c r="AQ2353" s="27"/>
      <c r="AR2353" s="27"/>
      <c r="AS2353" s="27"/>
      <c r="AT2353" s="27"/>
      <c r="AU2353" s="27"/>
      <c r="AV2353" s="27"/>
    </row>
    <row r="2354" spans="1:48" s="29" customFormat="1" ht="50.1" customHeight="1">
      <c r="A2354" s="57" t="s">
        <v>7931</v>
      </c>
      <c r="B2354" s="125" t="s">
        <v>5974</v>
      </c>
      <c r="C2354" s="104" t="s">
        <v>7932</v>
      </c>
      <c r="D2354" s="104" t="s">
        <v>3591</v>
      </c>
      <c r="E2354" s="104" t="s">
        <v>7933</v>
      </c>
      <c r="F2354" s="104" t="s">
        <v>7934</v>
      </c>
      <c r="G2354" s="103" t="s">
        <v>4</v>
      </c>
      <c r="H2354" s="464">
        <v>0</v>
      </c>
      <c r="I2354" s="465">
        <v>590000000</v>
      </c>
      <c r="J2354" s="127" t="s">
        <v>6882</v>
      </c>
      <c r="K2354" s="110" t="s">
        <v>78</v>
      </c>
      <c r="L2354" s="127" t="s">
        <v>6882</v>
      </c>
      <c r="M2354" s="103" t="s">
        <v>144</v>
      </c>
      <c r="N2354" s="110" t="s">
        <v>7430</v>
      </c>
      <c r="O2354" s="103" t="s">
        <v>532</v>
      </c>
      <c r="P2354" s="103">
        <v>796</v>
      </c>
      <c r="Q2354" s="103" t="s">
        <v>57</v>
      </c>
      <c r="R2354" s="106">
        <v>80</v>
      </c>
      <c r="S2354" s="106">
        <v>3501.4050000000002</v>
      </c>
      <c r="T2354" s="107">
        <f t="shared" si="245"/>
        <v>280112.40000000002</v>
      </c>
      <c r="U2354" s="474">
        <f t="shared" si="244"/>
        <v>313725.88800000004</v>
      </c>
      <c r="V2354" s="293"/>
      <c r="W2354" s="57">
        <v>2016</v>
      </c>
      <c r="X2354" s="674"/>
      <c r="Y2354" s="27"/>
      <c r="Z2354" s="27"/>
      <c r="AA2354" s="27"/>
      <c r="AB2354" s="27"/>
      <c r="AC2354" s="27"/>
      <c r="AD2354" s="27"/>
      <c r="AE2354" s="27"/>
      <c r="AF2354" s="27"/>
      <c r="AG2354" s="27"/>
      <c r="AH2354" s="27"/>
      <c r="AI2354" s="27"/>
      <c r="AJ2354" s="27"/>
      <c r="AK2354" s="27"/>
      <c r="AL2354" s="27"/>
      <c r="AM2354" s="27"/>
      <c r="AN2354" s="27"/>
      <c r="AO2354" s="27"/>
      <c r="AP2354" s="27"/>
      <c r="AQ2354" s="27"/>
      <c r="AR2354" s="27"/>
      <c r="AS2354" s="27"/>
      <c r="AT2354" s="27"/>
      <c r="AU2354" s="27"/>
      <c r="AV2354" s="27"/>
    </row>
    <row r="2355" spans="1:48" s="29" customFormat="1" ht="50.1" customHeight="1">
      <c r="A2355" s="57" t="s">
        <v>7935</v>
      </c>
      <c r="B2355" s="125" t="s">
        <v>5974</v>
      </c>
      <c r="C2355" s="104" t="s">
        <v>7932</v>
      </c>
      <c r="D2355" s="104" t="s">
        <v>3591</v>
      </c>
      <c r="E2355" s="104" t="s">
        <v>7933</v>
      </c>
      <c r="F2355" s="104" t="s">
        <v>7936</v>
      </c>
      <c r="G2355" s="103" t="s">
        <v>4</v>
      </c>
      <c r="H2355" s="464">
        <v>0</v>
      </c>
      <c r="I2355" s="465">
        <v>590000000</v>
      </c>
      <c r="J2355" s="127" t="s">
        <v>6882</v>
      </c>
      <c r="K2355" s="110" t="s">
        <v>78</v>
      </c>
      <c r="L2355" s="127" t="s">
        <v>6882</v>
      </c>
      <c r="M2355" s="103" t="s">
        <v>144</v>
      </c>
      <c r="N2355" s="110" t="s">
        <v>7430</v>
      </c>
      <c r="O2355" s="103" t="s">
        <v>532</v>
      </c>
      <c r="P2355" s="103">
        <v>796</v>
      </c>
      <c r="Q2355" s="103" t="s">
        <v>57</v>
      </c>
      <c r="R2355" s="106">
        <v>80</v>
      </c>
      <c r="S2355" s="106">
        <v>3501.4050000000002</v>
      </c>
      <c r="T2355" s="107">
        <f t="shared" si="245"/>
        <v>280112.40000000002</v>
      </c>
      <c r="U2355" s="474">
        <f t="shared" si="244"/>
        <v>313725.88800000004</v>
      </c>
      <c r="V2355" s="293"/>
      <c r="W2355" s="57">
        <v>2016</v>
      </c>
      <c r="X2355" s="674"/>
      <c r="Y2355" s="27"/>
      <c r="Z2355" s="27"/>
      <c r="AA2355" s="27"/>
      <c r="AB2355" s="27"/>
      <c r="AC2355" s="27"/>
      <c r="AD2355" s="27"/>
      <c r="AE2355" s="27"/>
      <c r="AF2355" s="27"/>
      <c r="AG2355" s="27"/>
      <c r="AH2355" s="27"/>
      <c r="AI2355" s="27"/>
      <c r="AJ2355" s="27"/>
      <c r="AK2355" s="27"/>
      <c r="AL2355" s="27"/>
      <c r="AM2355" s="27"/>
      <c r="AN2355" s="27"/>
      <c r="AO2355" s="27"/>
      <c r="AP2355" s="27"/>
      <c r="AQ2355" s="27"/>
      <c r="AR2355" s="27"/>
      <c r="AS2355" s="27"/>
      <c r="AT2355" s="27"/>
      <c r="AU2355" s="27"/>
      <c r="AV2355" s="27"/>
    </row>
    <row r="2356" spans="1:48" s="29" customFormat="1" ht="50.1" customHeight="1">
      <c r="A2356" s="57" t="s">
        <v>7937</v>
      </c>
      <c r="B2356" s="125" t="s">
        <v>5974</v>
      </c>
      <c r="C2356" s="104" t="s">
        <v>1192</v>
      </c>
      <c r="D2356" s="104" t="s">
        <v>1193</v>
      </c>
      <c r="E2356" s="104" t="s">
        <v>1194</v>
      </c>
      <c r="F2356" s="104" t="s">
        <v>7938</v>
      </c>
      <c r="G2356" s="103" t="s">
        <v>4</v>
      </c>
      <c r="H2356" s="464">
        <v>0</v>
      </c>
      <c r="I2356" s="465">
        <v>590000000</v>
      </c>
      <c r="J2356" s="127" t="s">
        <v>6882</v>
      </c>
      <c r="K2356" s="110" t="s">
        <v>78</v>
      </c>
      <c r="L2356" s="127" t="s">
        <v>6882</v>
      </c>
      <c r="M2356" s="103" t="s">
        <v>144</v>
      </c>
      <c r="N2356" s="110" t="s">
        <v>7430</v>
      </c>
      <c r="O2356" s="103" t="s">
        <v>532</v>
      </c>
      <c r="P2356" s="103">
        <v>796</v>
      </c>
      <c r="Q2356" s="103" t="s">
        <v>57</v>
      </c>
      <c r="R2356" s="106">
        <v>12</v>
      </c>
      <c r="S2356" s="106">
        <v>1640.16</v>
      </c>
      <c r="T2356" s="107">
        <f t="shared" si="245"/>
        <v>19681.920000000002</v>
      </c>
      <c r="U2356" s="474">
        <f t="shared" si="244"/>
        <v>22043.750400000004</v>
      </c>
      <c r="V2356" s="293"/>
      <c r="W2356" s="57">
        <v>2016</v>
      </c>
      <c r="X2356" s="674"/>
      <c r="Y2356" s="27"/>
      <c r="Z2356" s="27"/>
      <c r="AA2356" s="27"/>
      <c r="AB2356" s="27"/>
      <c r="AC2356" s="27"/>
      <c r="AD2356" s="27"/>
      <c r="AE2356" s="27"/>
      <c r="AF2356" s="27"/>
      <c r="AG2356" s="27"/>
      <c r="AH2356" s="27"/>
      <c r="AI2356" s="27"/>
      <c r="AJ2356" s="27"/>
      <c r="AK2356" s="27"/>
      <c r="AL2356" s="27"/>
      <c r="AM2356" s="27"/>
      <c r="AN2356" s="27"/>
      <c r="AO2356" s="27"/>
      <c r="AP2356" s="27"/>
      <c r="AQ2356" s="27"/>
      <c r="AR2356" s="27"/>
      <c r="AS2356" s="27"/>
      <c r="AT2356" s="27"/>
      <c r="AU2356" s="27"/>
      <c r="AV2356" s="27"/>
    </row>
    <row r="2357" spans="1:48" s="29" customFormat="1" ht="50.1" customHeight="1">
      <c r="A2357" s="57" t="s">
        <v>7939</v>
      </c>
      <c r="B2357" s="125" t="s">
        <v>5974</v>
      </c>
      <c r="C2357" s="104" t="s">
        <v>1192</v>
      </c>
      <c r="D2357" s="104" t="s">
        <v>1193</v>
      </c>
      <c r="E2357" s="104" t="s">
        <v>1194</v>
      </c>
      <c r="F2357" s="104" t="s">
        <v>7940</v>
      </c>
      <c r="G2357" s="103" t="s">
        <v>4</v>
      </c>
      <c r="H2357" s="464">
        <v>0</v>
      </c>
      <c r="I2357" s="465">
        <v>590000000</v>
      </c>
      <c r="J2357" s="127" t="s">
        <v>6882</v>
      </c>
      <c r="K2357" s="110" t="s">
        <v>78</v>
      </c>
      <c r="L2357" s="127" t="s">
        <v>6882</v>
      </c>
      <c r="M2357" s="103" t="s">
        <v>144</v>
      </c>
      <c r="N2357" s="110" t="s">
        <v>7430</v>
      </c>
      <c r="O2357" s="103" t="s">
        <v>532</v>
      </c>
      <c r="P2357" s="103">
        <v>796</v>
      </c>
      <c r="Q2357" s="103" t="s">
        <v>57</v>
      </c>
      <c r="R2357" s="106">
        <v>32</v>
      </c>
      <c r="S2357" s="106">
        <v>3389.97</v>
      </c>
      <c r="T2357" s="107">
        <f t="shared" si="245"/>
        <v>108479.03999999999</v>
      </c>
      <c r="U2357" s="474">
        <f t="shared" si="244"/>
        <v>121496.5248</v>
      </c>
      <c r="V2357" s="293"/>
      <c r="W2357" s="57">
        <v>2016</v>
      </c>
      <c r="X2357" s="674"/>
      <c r="Y2357" s="27"/>
      <c r="Z2357" s="27"/>
      <c r="AA2357" s="27"/>
      <c r="AB2357" s="27"/>
      <c r="AC2357" s="27"/>
      <c r="AD2357" s="27"/>
      <c r="AE2357" s="27"/>
      <c r="AF2357" s="27"/>
      <c r="AG2357" s="27"/>
      <c r="AH2357" s="27"/>
      <c r="AI2357" s="27"/>
      <c r="AJ2357" s="27"/>
      <c r="AK2357" s="27"/>
      <c r="AL2357" s="27"/>
      <c r="AM2357" s="27"/>
      <c r="AN2357" s="27"/>
      <c r="AO2357" s="27"/>
      <c r="AP2357" s="27"/>
      <c r="AQ2357" s="27"/>
      <c r="AR2357" s="27"/>
      <c r="AS2357" s="27"/>
      <c r="AT2357" s="27"/>
      <c r="AU2357" s="27"/>
      <c r="AV2357" s="27"/>
    </row>
    <row r="2358" spans="1:48" s="29" customFormat="1" ht="50.1" customHeight="1">
      <c r="A2358" s="57" t="s">
        <v>7941</v>
      </c>
      <c r="B2358" s="125" t="s">
        <v>5974</v>
      </c>
      <c r="C2358" s="104" t="s">
        <v>1192</v>
      </c>
      <c r="D2358" s="104" t="s">
        <v>1193</v>
      </c>
      <c r="E2358" s="104" t="s">
        <v>1194</v>
      </c>
      <c r="F2358" s="104" t="s">
        <v>7942</v>
      </c>
      <c r="G2358" s="103" t="s">
        <v>4</v>
      </c>
      <c r="H2358" s="464">
        <v>0</v>
      </c>
      <c r="I2358" s="465">
        <v>590000000</v>
      </c>
      <c r="J2358" s="127" t="s">
        <v>6882</v>
      </c>
      <c r="K2358" s="110" t="s">
        <v>78</v>
      </c>
      <c r="L2358" s="127" t="s">
        <v>6882</v>
      </c>
      <c r="M2358" s="103" t="s">
        <v>144</v>
      </c>
      <c r="N2358" s="110" t="s">
        <v>7430</v>
      </c>
      <c r="O2358" s="103" t="s">
        <v>532</v>
      </c>
      <c r="P2358" s="103">
        <v>796</v>
      </c>
      <c r="Q2358" s="103" t="s">
        <v>57</v>
      </c>
      <c r="R2358" s="106">
        <v>80</v>
      </c>
      <c r="S2358" s="106">
        <v>1555.5</v>
      </c>
      <c r="T2358" s="107">
        <f t="shared" si="245"/>
        <v>124440</v>
      </c>
      <c r="U2358" s="474">
        <f t="shared" si="244"/>
        <v>139372.80000000002</v>
      </c>
      <c r="V2358" s="293"/>
      <c r="W2358" s="57">
        <v>2016</v>
      </c>
      <c r="X2358" s="674"/>
      <c r="Y2358" s="27"/>
      <c r="Z2358" s="27"/>
      <c r="AA2358" s="27"/>
      <c r="AB2358" s="27"/>
      <c r="AC2358" s="27"/>
      <c r="AD2358" s="27"/>
      <c r="AE2358" s="27"/>
      <c r="AF2358" s="27"/>
      <c r="AG2358" s="27"/>
      <c r="AH2358" s="27"/>
      <c r="AI2358" s="27"/>
      <c r="AJ2358" s="27"/>
      <c r="AK2358" s="27"/>
      <c r="AL2358" s="27"/>
      <c r="AM2358" s="27"/>
      <c r="AN2358" s="27"/>
      <c r="AO2358" s="27"/>
      <c r="AP2358" s="27"/>
      <c r="AQ2358" s="27"/>
      <c r="AR2358" s="27"/>
      <c r="AS2358" s="27"/>
      <c r="AT2358" s="27"/>
      <c r="AU2358" s="27"/>
      <c r="AV2358" s="27"/>
    </row>
    <row r="2359" spans="1:48" s="29" customFormat="1" ht="50.1" customHeight="1">
      <c r="A2359" s="57" t="s">
        <v>7943</v>
      </c>
      <c r="B2359" s="125" t="s">
        <v>5974</v>
      </c>
      <c r="C2359" s="104" t="s">
        <v>1192</v>
      </c>
      <c r="D2359" s="104" t="s">
        <v>1193</v>
      </c>
      <c r="E2359" s="104" t="s">
        <v>1194</v>
      </c>
      <c r="F2359" s="104" t="s">
        <v>7944</v>
      </c>
      <c r="G2359" s="103" t="s">
        <v>4</v>
      </c>
      <c r="H2359" s="464">
        <v>0</v>
      </c>
      <c r="I2359" s="465">
        <v>590000000</v>
      </c>
      <c r="J2359" s="127" t="s">
        <v>6882</v>
      </c>
      <c r="K2359" s="110" t="s">
        <v>78</v>
      </c>
      <c r="L2359" s="127" t="s">
        <v>6882</v>
      </c>
      <c r="M2359" s="103" t="s">
        <v>144</v>
      </c>
      <c r="N2359" s="110" t="s">
        <v>7430</v>
      </c>
      <c r="O2359" s="103" t="s">
        <v>532</v>
      </c>
      <c r="P2359" s="103">
        <v>796</v>
      </c>
      <c r="Q2359" s="103" t="s">
        <v>57</v>
      </c>
      <c r="R2359" s="106">
        <v>120</v>
      </c>
      <c r="S2359" s="106">
        <v>280.5</v>
      </c>
      <c r="T2359" s="107">
        <f t="shared" si="245"/>
        <v>33660</v>
      </c>
      <c r="U2359" s="474">
        <f t="shared" si="244"/>
        <v>37699.200000000004</v>
      </c>
      <c r="V2359" s="293"/>
      <c r="W2359" s="57">
        <v>2016</v>
      </c>
      <c r="X2359" s="674"/>
      <c r="Y2359" s="27"/>
      <c r="Z2359" s="27"/>
      <c r="AA2359" s="27"/>
      <c r="AB2359" s="27"/>
      <c r="AC2359" s="27"/>
      <c r="AD2359" s="27"/>
      <c r="AE2359" s="27"/>
      <c r="AF2359" s="27"/>
      <c r="AG2359" s="27"/>
      <c r="AH2359" s="27"/>
      <c r="AI2359" s="27"/>
      <c r="AJ2359" s="27"/>
      <c r="AK2359" s="27"/>
      <c r="AL2359" s="27"/>
      <c r="AM2359" s="27"/>
      <c r="AN2359" s="27"/>
      <c r="AO2359" s="27"/>
      <c r="AP2359" s="27"/>
      <c r="AQ2359" s="27"/>
      <c r="AR2359" s="27"/>
      <c r="AS2359" s="27"/>
      <c r="AT2359" s="27"/>
      <c r="AU2359" s="27"/>
      <c r="AV2359" s="27"/>
    </row>
    <row r="2360" spans="1:48" s="29" customFormat="1" ht="50.1" customHeight="1">
      <c r="A2360" s="57" t="s">
        <v>7945</v>
      </c>
      <c r="B2360" s="125" t="s">
        <v>5974</v>
      </c>
      <c r="C2360" s="104" t="s">
        <v>1192</v>
      </c>
      <c r="D2360" s="104" t="s">
        <v>1193</v>
      </c>
      <c r="E2360" s="104" t="s">
        <v>1194</v>
      </c>
      <c r="F2360" s="104" t="s">
        <v>7946</v>
      </c>
      <c r="G2360" s="103" t="s">
        <v>4</v>
      </c>
      <c r="H2360" s="464">
        <v>0</v>
      </c>
      <c r="I2360" s="465">
        <v>590000000</v>
      </c>
      <c r="J2360" s="127" t="s">
        <v>6882</v>
      </c>
      <c r="K2360" s="110" t="s">
        <v>78</v>
      </c>
      <c r="L2360" s="127" t="s">
        <v>6882</v>
      </c>
      <c r="M2360" s="103" t="s">
        <v>144</v>
      </c>
      <c r="N2360" s="110" t="s">
        <v>7430</v>
      </c>
      <c r="O2360" s="103" t="s">
        <v>532</v>
      </c>
      <c r="P2360" s="103">
        <v>796</v>
      </c>
      <c r="Q2360" s="103" t="s">
        <v>57</v>
      </c>
      <c r="R2360" s="106">
        <v>100</v>
      </c>
      <c r="S2360" s="106">
        <v>229.5</v>
      </c>
      <c r="T2360" s="107">
        <f t="shared" si="245"/>
        <v>22950</v>
      </c>
      <c r="U2360" s="474">
        <f t="shared" si="244"/>
        <v>25704.000000000004</v>
      </c>
      <c r="V2360" s="293"/>
      <c r="W2360" s="57">
        <v>2016</v>
      </c>
      <c r="X2360" s="674"/>
      <c r="Y2360" s="27"/>
      <c r="Z2360" s="27"/>
      <c r="AA2360" s="27"/>
      <c r="AB2360" s="27"/>
      <c r="AC2360" s="27"/>
      <c r="AD2360" s="27"/>
      <c r="AE2360" s="27"/>
      <c r="AF2360" s="27"/>
      <c r="AG2360" s="27"/>
      <c r="AH2360" s="27"/>
      <c r="AI2360" s="27"/>
      <c r="AJ2360" s="27"/>
      <c r="AK2360" s="27"/>
      <c r="AL2360" s="27"/>
      <c r="AM2360" s="27"/>
      <c r="AN2360" s="27"/>
      <c r="AO2360" s="27"/>
      <c r="AP2360" s="27"/>
      <c r="AQ2360" s="27"/>
      <c r="AR2360" s="27"/>
      <c r="AS2360" s="27"/>
      <c r="AT2360" s="27"/>
      <c r="AU2360" s="27"/>
      <c r="AV2360" s="27"/>
    </row>
    <row r="2361" spans="1:48" s="29" customFormat="1" ht="50.1" customHeight="1">
      <c r="A2361" s="57" t="s">
        <v>7947</v>
      </c>
      <c r="B2361" s="125" t="s">
        <v>5974</v>
      </c>
      <c r="C2361" s="104" t="s">
        <v>7948</v>
      </c>
      <c r="D2361" s="104" t="s">
        <v>938</v>
      </c>
      <c r="E2361" s="104" t="s">
        <v>7949</v>
      </c>
      <c r="F2361" s="104" t="s">
        <v>7950</v>
      </c>
      <c r="G2361" s="103" t="s">
        <v>4</v>
      </c>
      <c r="H2361" s="464">
        <v>0</v>
      </c>
      <c r="I2361" s="465">
        <v>590000000</v>
      </c>
      <c r="J2361" s="127" t="s">
        <v>6882</v>
      </c>
      <c r="K2361" s="110" t="s">
        <v>78</v>
      </c>
      <c r="L2361" s="127" t="s">
        <v>6882</v>
      </c>
      <c r="M2361" s="103" t="s">
        <v>144</v>
      </c>
      <c r="N2361" s="110" t="s">
        <v>7430</v>
      </c>
      <c r="O2361" s="103" t="s">
        <v>532</v>
      </c>
      <c r="P2361" s="103">
        <v>796</v>
      </c>
      <c r="Q2361" s="103" t="s">
        <v>57</v>
      </c>
      <c r="R2361" s="106">
        <v>6</v>
      </c>
      <c r="S2361" s="106">
        <v>178.5</v>
      </c>
      <c r="T2361" s="107">
        <f t="shared" si="245"/>
        <v>1071</v>
      </c>
      <c r="U2361" s="474">
        <f t="shared" si="244"/>
        <v>1199.5200000000002</v>
      </c>
      <c r="V2361" s="293"/>
      <c r="W2361" s="57">
        <v>2016</v>
      </c>
      <c r="X2361" s="674"/>
      <c r="Y2361" s="27"/>
      <c r="Z2361" s="27"/>
      <c r="AA2361" s="27"/>
      <c r="AB2361" s="27"/>
      <c r="AC2361" s="27"/>
      <c r="AD2361" s="27"/>
      <c r="AE2361" s="27"/>
      <c r="AF2361" s="27"/>
      <c r="AG2361" s="27"/>
      <c r="AH2361" s="27"/>
      <c r="AI2361" s="27"/>
      <c r="AJ2361" s="27"/>
      <c r="AK2361" s="27"/>
      <c r="AL2361" s="27"/>
      <c r="AM2361" s="27"/>
      <c r="AN2361" s="27"/>
      <c r="AO2361" s="27"/>
      <c r="AP2361" s="27"/>
      <c r="AQ2361" s="27"/>
      <c r="AR2361" s="27"/>
      <c r="AS2361" s="27"/>
      <c r="AT2361" s="27"/>
      <c r="AU2361" s="27"/>
      <c r="AV2361" s="27"/>
    </row>
    <row r="2362" spans="1:48" s="29" customFormat="1" ht="50.1" customHeight="1">
      <c r="A2362" s="57" t="s">
        <v>7951</v>
      </c>
      <c r="B2362" s="125" t="s">
        <v>5974</v>
      </c>
      <c r="C2362" s="104" t="s">
        <v>7948</v>
      </c>
      <c r="D2362" s="104" t="s">
        <v>938</v>
      </c>
      <c r="E2362" s="104" t="s">
        <v>7949</v>
      </c>
      <c r="F2362" s="104" t="s">
        <v>7952</v>
      </c>
      <c r="G2362" s="103" t="s">
        <v>4</v>
      </c>
      <c r="H2362" s="464">
        <v>0</v>
      </c>
      <c r="I2362" s="465">
        <v>590000000</v>
      </c>
      <c r="J2362" s="127" t="s">
        <v>6882</v>
      </c>
      <c r="K2362" s="110" t="s">
        <v>78</v>
      </c>
      <c r="L2362" s="127" t="s">
        <v>6882</v>
      </c>
      <c r="M2362" s="103" t="s">
        <v>144</v>
      </c>
      <c r="N2362" s="110" t="s">
        <v>7430</v>
      </c>
      <c r="O2362" s="103" t="s">
        <v>532</v>
      </c>
      <c r="P2362" s="103">
        <v>796</v>
      </c>
      <c r="Q2362" s="103" t="s">
        <v>57</v>
      </c>
      <c r="R2362" s="106">
        <v>6</v>
      </c>
      <c r="S2362" s="106">
        <v>433.5</v>
      </c>
      <c r="T2362" s="107">
        <f t="shared" si="245"/>
        <v>2601</v>
      </c>
      <c r="U2362" s="474">
        <f t="shared" si="244"/>
        <v>2913.1200000000003</v>
      </c>
      <c r="V2362" s="293"/>
      <c r="W2362" s="57">
        <v>2016</v>
      </c>
      <c r="X2362" s="674"/>
      <c r="Y2362" s="27"/>
      <c r="Z2362" s="27"/>
      <c r="AA2362" s="27"/>
      <c r="AB2362" s="27"/>
      <c r="AC2362" s="27"/>
      <c r="AD2362" s="27"/>
      <c r="AE2362" s="27"/>
      <c r="AF2362" s="27"/>
      <c r="AG2362" s="27"/>
      <c r="AH2362" s="27"/>
      <c r="AI2362" s="27"/>
      <c r="AJ2362" s="27"/>
      <c r="AK2362" s="27"/>
      <c r="AL2362" s="27"/>
      <c r="AM2362" s="27"/>
      <c r="AN2362" s="27"/>
      <c r="AO2362" s="27"/>
      <c r="AP2362" s="27"/>
      <c r="AQ2362" s="27"/>
      <c r="AR2362" s="27"/>
      <c r="AS2362" s="27"/>
      <c r="AT2362" s="27"/>
      <c r="AU2362" s="27"/>
      <c r="AV2362" s="27"/>
    </row>
    <row r="2363" spans="1:48" s="29" customFormat="1" ht="50.1" customHeight="1">
      <c r="A2363" s="57" t="s">
        <v>7953</v>
      </c>
      <c r="B2363" s="125" t="s">
        <v>5974</v>
      </c>
      <c r="C2363" s="104" t="s">
        <v>1192</v>
      </c>
      <c r="D2363" s="104" t="s">
        <v>1193</v>
      </c>
      <c r="E2363" s="104" t="s">
        <v>1194</v>
      </c>
      <c r="F2363" s="104" t="s">
        <v>7954</v>
      </c>
      <c r="G2363" s="103" t="s">
        <v>4</v>
      </c>
      <c r="H2363" s="464">
        <v>0</v>
      </c>
      <c r="I2363" s="465">
        <v>590000000</v>
      </c>
      <c r="J2363" s="127" t="s">
        <v>6882</v>
      </c>
      <c r="K2363" s="110" t="s">
        <v>78</v>
      </c>
      <c r="L2363" s="127" t="s">
        <v>6882</v>
      </c>
      <c r="M2363" s="103" t="s">
        <v>144</v>
      </c>
      <c r="N2363" s="110" t="s">
        <v>7430</v>
      </c>
      <c r="O2363" s="103" t="s">
        <v>532</v>
      </c>
      <c r="P2363" s="103">
        <v>796</v>
      </c>
      <c r="Q2363" s="103" t="s">
        <v>57</v>
      </c>
      <c r="R2363" s="106">
        <v>10</v>
      </c>
      <c r="S2363" s="106">
        <v>45.9</v>
      </c>
      <c r="T2363" s="107">
        <f t="shared" si="245"/>
        <v>459</v>
      </c>
      <c r="U2363" s="474">
        <f t="shared" si="244"/>
        <v>514.08000000000004</v>
      </c>
      <c r="V2363" s="293"/>
      <c r="W2363" s="57">
        <v>2016</v>
      </c>
      <c r="X2363" s="674"/>
      <c r="Y2363" s="27"/>
      <c r="Z2363" s="27"/>
      <c r="AA2363" s="27"/>
      <c r="AB2363" s="27"/>
      <c r="AC2363" s="27"/>
      <c r="AD2363" s="27"/>
      <c r="AE2363" s="27"/>
      <c r="AF2363" s="27"/>
      <c r="AG2363" s="27"/>
      <c r="AH2363" s="27"/>
      <c r="AI2363" s="27"/>
      <c r="AJ2363" s="27"/>
      <c r="AK2363" s="27"/>
      <c r="AL2363" s="27"/>
      <c r="AM2363" s="27"/>
      <c r="AN2363" s="27"/>
      <c r="AO2363" s="27"/>
      <c r="AP2363" s="27"/>
      <c r="AQ2363" s="27"/>
      <c r="AR2363" s="27"/>
      <c r="AS2363" s="27"/>
      <c r="AT2363" s="27"/>
      <c r="AU2363" s="27"/>
      <c r="AV2363" s="27"/>
    </row>
    <row r="2364" spans="1:48" s="29" customFormat="1" ht="50.1" customHeight="1">
      <c r="A2364" s="57" t="s">
        <v>7955</v>
      </c>
      <c r="B2364" s="125" t="s">
        <v>5974</v>
      </c>
      <c r="C2364" s="104" t="s">
        <v>1192</v>
      </c>
      <c r="D2364" s="104" t="s">
        <v>1193</v>
      </c>
      <c r="E2364" s="104" t="s">
        <v>1194</v>
      </c>
      <c r="F2364" s="104" t="s">
        <v>7956</v>
      </c>
      <c r="G2364" s="103" t="s">
        <v>4</v>
      </c>
      <c r="H2364" s="464">
        <v>0</v>
      </c>
      <c r="I2364" s="465">
        <v>590000000</v>
      </c>
      <c r="J2364" s="127" t="s">
        <v>6882</v>
      </c>
      <c r="K2364" s="110" t="s">
        <v>78</v>
      </c>
      <c r="L2364" s="127" t="s">
        <v>6882</v>
      </c>
      <c r="M2364" s="103" t="s">
        <v>144</v>
      </c>
      <c r="N2364" s="110" t="s">
        <v>7430</v>
      </c>
      <c r="O2364" s="103" t="s">
        <v>532</v>
      </c>
      <c r="P2364" s="103">
        <v>796</v>
      </c>
      <c r="Q2364" s="103" t="s">
        <v>57</v>
      </c>
      <c r="R2364" s="106">
        <v>10</v>
      </c>
      <c r="S2364" s="106">
        <v>45.9</v>
      </c>
      <c r="T2364" s="107">
        <f t="shared" si="245"/>
        <v>459</v>
      </c>
      <c r="U2364" s="474">
        <f t="shared" si="244"/>
        <v>514.08000000000004</v>
      </c>
      <c r="V2364" s="293"/>
      <c r="W2364" s="57">
        <v>2016</v>
      </c>
      <c r="X2364" s="674"/>
      <c r="Y2364" s="27"/>
      <c r="Z2364" s="27"/>
      <c r="AA2364" s="27"/>
      <c r="AB2364" s="27"/>
      <c r="AC2364" s="27"/>
      <c r="AD2364" s="27"/>
      <c r="AE2364" s="27"/>
      <c r="AF2364" s="27"/>
      <c r="AG2364" s="27"/>
      <c r="AH2364" s="27"/>
      <c r="AI2364" s="27"/>
      <c r="AJ2364" s="27"/>
      <c r="AK2364" s="27"/>
      <c r="AL2364" s="27"/>
      <c r="AM2364" s="27"/>
      <c r="AN2364" s="27"/>
      <c r="AO2364" s="27"/>
      <c r="AP2364" s="27"/>
      <c r="AQ2364" s="27"/>
      <c r="AR2364" s="27"/>
      <c r="AS2364" s="27"/>
      <c r="AT2364" s="27"/>
      <c r="AU2364" s="27"/>
      <c r="AV2364" s="27"/>
    </row>
    <row r="2365" spans="1:48" s="29" customFormat="1" ht="50.1" customHeight="1">
      <c r="A2365" s="57" t="s">
        <v>7957</v>
      </c>
      <c r="B2365" s="125" t="s">
        <v>5974</v>
      </c>
      <c r="C2365" s="104" t="s">
        <v>7958</v>
      </c>
      <c r="D2365" s="104" t="s">
        <v>7959</v>
      </c>
      <c r="E2365" s="104" t="s">
        <v>7960</v>
      </c>
      <c r="F2365" s="104" t="s">
        <v>7961</v>
      </c>
      <c r="G2365" s="103" t="s">
        <v>4</v>
      </c>
      <c r="H2365" s="464">
        <v>0</v>
      </c>
      <c r="I2365" s="465">
        <v>590000000</v>
      </c>
      <c r="J2365" s="127" t="s">
        <v>6882</v>
      </c>
      <c r="K2365" s="110" t="s">
        <v>78</v>
      </c>
      <c r="L2365" s="127" t="s">
        <v>6882</v>
      </c>
      <c r="M2365" s="103" t="s">
        <v>144</v>
      </c>
      <c r="N2365" s="110" t="s">
        <v>7430</v>
      </c>
      <c r="O2365" s="103" t="s">
        <v>532</v>
      </c>
      <c r="P2365" s="103">
        <v>796</v>
      </c>
      <c r="Q2365" s="103" t="s">
        <v>57</v>
      </c>
      <c r="R2365" s="106">
        <v>1</v>
      </c>
      <c r="S2365" s="106">
        <v>15555</v>
      </c>
      <c r="T2365" s="107">
        <f t="shared" si="245"/>
        <v>15555</v>
      </c>
      <c r="U2365" s="474">
        <f t="shared" si="244"/>
        <v>17421.600000000002</v>
      </c>
      <c r="V2365" s="293"/>
      <c r="W2365" s="57">
        <v>2016</v>
      </c>
      <c r="X2365" s="674"/>
      <c r="Y2365" s="27"/>
      <c r="Z2365" s="27"/>
      <c r="AA2365" s="27"/>
      <c r="AB2365" s="27"/>
      <c r="AC2365" s="27"/>
      <c r="AD2365" s="27"/>
      <c r="AE2365" s="27"/>
      <c r="AF2365" s="27"/>
      <c r="AG2365" s="27"/>
      <c r="AH2365" s="27"/>
      <c r="AI2365" s="27"/>
      <c r="AJ2365" s="27"/>
      <c r="AK2365" s="27"/>
      <c r="AL2365" s="27"/>
      <c r="AM2365" s="27"/>
      <c r="AN2365" s="27"/>
      <c r="AO2365" s="27"/>
      <c r="AP2365" s="27"/>
      <c r="AQ2365" s="27"/>
      <c r="AR2365" s="27"/>
      <c r="AS2365" s="27"/>
      <c r="AT2365" s="27"/>
      <c r="AU2365" s="27"/>
      <c r="AV2365" s="27"/>
    </row>
    <row r="2366" spans="1:48" s="29" customFormat="1" ht="50.1" customHeight="1">
      <c r="A2366" s="57" t="s">
        <v>7962</v>
      </c>
      <c r="B2366" s="125" t="s">
        <v>5974</v>
      </c>
      <c r="C2366" s="104" t="s">
        <v>7963</v>
      </c>
      <c r="D2366" s="104" t="s">
        <v>7964</v>
      </c>
      <c r="E2366" s="104" t="s">
        <v>7965</v>
      </c>
      <c r="F2366" s="104" t="s">
        <v>7966</v>
      </c>
      <c r="G2366" s="103" t="s">
        <v>4</v>
      </c>
      <c r="H2366" s="464">
        <v>0</v>
      </c>
      <c r="I2366" s="465">
        <v>590000000</v>
      </c>
      <c r="J2366" s="127" t="s">
        <v>6882</v>
      </c>
      <c r="K2366" s="110" t="s">
        <v>78</v>
      </c>
      <c r="L2366" s="127" t="s">
        <v>6882</v>
      </c>
      <c r="M2366" s="103" t="s">
        <v>144</v>
      </c>
      <c r="N2366" s="110" t="s">
        <v>7430</v>
      </c>
      <c r="O2366" s="103" t="s">
        <v>532</v>
      </c>
      <c r="P2366" s="103">
        <v>796</v>
      </c>
      <c r="Q2366" s="103" t="s">
        <v>57</v>
      </c>
      <c r="R2366" s="106">
        <v>1</v>
      </c>
      <c r="S2366" s="106">
        <v>152270.70000000001</v>
      </c>
      <c r="T2366" s="107">
        <f t="shared" si="245"/>
        <v>152270.70000000001</v>
      </c>
      <c r="U2366" s="474">
        <f t="shared" si="244"/>
        <v>170543.18400000004</v>
      </c>
      <c r="V2366" s="293"/>
      <c r="W2366" s="57">
        <v>2016</v>
      </c>
      <c r="X2366" s="674"/>
      <c r="Y2366" s="27"/>
      <c r="Z2366" s="27"/>
      <c r="AA2366" s="27"/>
      <c r="AB2366" s="27"/>
      <c r="AC2366" s="27"/>
      <c r="AD2366" s="27"/>
      <c r="AE2366" s="27"/>
      <c r="AF2366" s="27"/>
      <c r="AG2366" s="27"/>
      <c r="AH2366" s="27"/>
      <c r="AI2366" s="27"/>
      <c r="AJ2366" s="27"/>
      <c r="AK2366" s="27"/>
      <c r="AL2366" s="27"/>
      <c r="AM2366" s="27"/>
      <c r="AN2366" s="27"/>
      <c r="AO2366" s="27"/>
      <c r="AP2366" s="27"/>
      <c r="AQ2366" s="27"/>
      <c r="AR2366" s="27"/>
      <c r="AS2366" s="27"/>
      <c r="AT2366" s="27"/>
      <c r="AU2366" s="27"/>
      <c r="AV2366" s="27"/>
    </row>
    <row r="2367" spans="1:48" s="29" customFormat="1" ht="50.1" customHeight="1">
      <c r="A2367" s="57" t="s">
        <v>7967</v>
      </c>
      <c r="B2367" s="125" t="s">
        <v>5974</v>
      </c>
      <c r="C2367" s="104" t="s">
        <v>7870</v>
      </c>
      <c r="D2367" s="104" t="s">
        <v>7871</v>
      </c>
      <c r="E2367" s="104" t="s">
        <v>7872</v>
      </c>
      <c r="F2367" s="104" t="s">
        <v>7968</v>
      </c>
      <c r="G2367" s="103" t="s">
        <v>4</v>
      </c>
      <c r="H2367" s="464">
        <v>0</v>
      </c>
      <c r="I2367" s="465">
        <v>590000000</v>
      </c>
      <c r="J2367" s="127" t="s">
        <v>6882</v>
      </c>
      <c r="K2367" s="110" t="s">
        <v>78</v>
      </c>
      <c r="L2367" s="127" t="s">
        <v>6882</v>
      </c>
      <c r="M2367" s="103" t="s">
        <v>144</v>
      </c>
      <c r="N2367" s="110" t="s">
        <v>7430</v>
      </c>
      <c r="O2367" s="103" t="s">
        <v>532</v>
      </c>
      <c r="P2367" s="103">
        <v>796</v>
      </c>
      <c r="Q2367" s="103" t="s">
        <v>57</v>
      </c>
      <c r="R2367" s="106">
        <v>8</v>
      </c>
      <c r="S2367" s="106">
        <v>1829.88</v>
      </c>
      <c r="T2367" s="107">
        <f t="shared" si="245"/>
        <v>14639.04</v>
      </c>
      <c r="U2367" s="474">
        <f t="shared" si="244"/>
        <v>16395.724800000004</v>
      </c>
      <c r="V2367" s="293"/>
      <c r="W2367" s="57">
        <v>2016</v>
      </c>
      <c r="X2367" s="674"/>
      <c r="Y2367" s="27"/>
      <c r="Z2367" s="27"/>
      <c r="AA2367" s="27"/>
      <c r="AB2367" s="27"/>
      <c r="AC2367" s="27"/>
      <c r="AD2367" s="27"/>
      <c r="AE2367" s="27"/>
      <c r="AF2367" s="27"/>
      <c r="AG2367" s="27"/>
      <c r="AH2367" s="27"/>
      <c r="AI2367" s="27"/>
      <c r="AJ2367" s="27"/>
      <c r="AK2367" s="27"/>
      <c r="AL2367" s="27"/>
      <c r="AM2367" s="27"/>
      <c r="AN2367" s="27"/>
      <c r="AO2367" s="27"/>
      <c r="AP2367" s="27"/>
      <c r="AQ2367" s="27"/>
      <c r="AR2367" s="27"/>
      <c r="AS2367" s="27"/>
      <c r="AT2367" s="27"/>
      <c r="AU2367" s="27"/>
      <c r="AV2367" s="27"/>
    </row>
    <row r="2368" spans="1:48" s="29" customFormat="1" ht="50.1" customHeight="1">
      <c r="A2368" s="57" t="s">
        <v>7969</v>
      </c>
      <c r="B2368" s="125" t="s">
        <v>5974</v>
      </c>
      <c r="C2368" s="104" t="s">
        <v>7870</v>
      </c>
      <c r="D2368" s="104" t="s">
        <v>7871</v>
      </c>
      <c r="E2368" s="104" t="s">
        <v>7872</v>
      </c>
      <c r="F2368" s="104" t="s">
        <v>7970</v>
      </c>
      <c r="G2368" s="103" t="s">
        <v>4</v>
      </c>
      <c r="H2368" s="464">
        <v>0</v>
      </c>
      <c r="I2368" s="465">
        <v>590000000</v>
      </c>
      <c r="J2368" s="127" t="s">
        <v>6882</v>
      </c>
      <c r="K2368" s="110" t="s">
        <v>78</v>
      </c>
      <c r="L2368" s="127" t="s">
        <v>6882</v>
      </c>
      <c r="M2368" s="103" t="s">
        <v>144</v>
      </c>
      <c r="N2368" s="110" t="s">
        <v>7430</v>
      </c>
      <c r="O2368" s="103" t="s">
        <v>532</v>
      </c>
      <c r="P2368" s="103">
        <v>796</v>
      </c>
      <c r="Q2368" s="103" t="s">
        <v>57</v>
      </c>
      <c r="R2368" s="106">
        <v>8</v>
      </c>
      <c r="S2368" s="106">
        <v>3408.84</v>
      </c>
      <c r="T2368" s="107">
        <f t="shared" si="245"/>
        <v>27270.720000000001</v>
      </c>
      <c r="U2368" s="474">
        <f t="shared" si="244"/>
        <v>30543.206400000003</v>
      </c>
      <c r="V2368" s="293"/>
      <c r="W2368" s="57">
        <v>2016</v>
      </c>
      <c r="X2368" s="674"/>
      <c r="Y2368" s="27"/>
      <c r="Z2368" s="27"/>
      <c r="AA2368" s="27"/>
      <c r="AB2368" s="27"/>
      <c r="AC2368" s="27"/>
      <c r="AD2368" s="27"/>
      <c r="AE2368" s="27"/>
      <c r="AF2368" s="27"/>
      <c r="AG2368" s="27"/>
      <c r="AH2368" s="27"/>
      <c r="AI2368" s="27"/>
      <c r="AJ2368" s="27"/>
      <c r="AK2368" s="27"/>
      <c r="AL2368" s="27"/>
      <c r="AM2368" s="27"/>
      <c r="AN2368" s="27"/>
      <c r="AO2368" s="27"/>
      <c r="AP2368" s="27"/>
      <c r="AQ2368" s="27"/>
      <c r="AR2368" s="27"/>
      <c r="AS2368" s="27"/>
      <c r="AT2368" s="27"/>
      <c r="AU2368" s="27"/>
      <c r="AV2368" s="27"/>
    </row>
    <row r="2369" spans="1:48" s="29" customFormat="1" ht="50.1" customHeight="1">
      <c r="A2369" s="57" t="s">
        <v>7971</v>
      </c>
      <c r="B2369" s="125" t="s">
        <v>5974</v>
      </c>
      <c r="C2369" s="104" t="s">
        <v>7972</v>
      </c>
      <c r="D2369" s="104" t="s">
        <v>3069</v>
      </c>
      <c r="E2369" s="104" t="s">
        <v>7973</v>
      </c>
      <c r="F2369" s="104" t="s">
        <v>7974</v>
      </c>
      <c r="G2369" s="103" t="s">
        <v>4</v>
      </c>
      <c r="H2369" s="464">
        <v>0</v>
      </c>
      <c r="I2369" s="465">
        <v>590000000</v>
      </c>
      <c r="J2369" s="127" t="s">
        <v>6882</v>
      </c>
      <c r="K2369" s="110" t="s">
        <v>78</v>
      </c>
      <c r="L2369" s="127" t="s">
        <v>6882</v>
      </c>
      <c r="M2369" s="103" t="s">
        <v>144</v>
      </c>
      <c r="N2369" s="110" t="s">
        <v>7430</v>
      </c>
      <c r="O2369" s="103" t="s">
        <v>532</v>
      </c>
      <c r="P2369" s="103">
        <v>796</v>
      </c>
      <c r="Q2369" s="103" t="s">
        <v>57</v>
      </c>
      <c r="R2369" s="106">
        <v>5</v>
      </c>
      <c r="S2369" s="106">
        <v>127.5</v>
      </c>
      <c r="T2369" s="107">
        <f t="shared" si="245"/>
        <v>637.5</v>
      </c>
      <c r="U2369" s="474">
        <f t="shared" si="244"/>
        <v>714.00000000000011</v>
      </c>
      <c r="V2369" s="293"/>
      <c r="W2369" s="57">
        <v>2016</v>
      </c>
      <c r="X2369" s="674"/>
      <c r="Y2369" s="27"/>
      <c r="Z2369" s="27"/>
      <c r="AA2369" s="27"/>
      <c r="AB2369" s="27"/>
      <c r="AC2369" s="27"/>
      <c r="AD2369" s="27"/>
      <c r="AE2369" s="27"/>
      <c r="AF2369" s="27"/>
      <c r="AG2369" s="27"/>
      <c r="AH2369" s="27"/>
      <c r="AI2369" s="27"/>
      <c r="AJ2369" s="27"/>
      <c r="AK2369" s="27"/>
      <c r="AL2369" s="27"/>
      <c r="AM2369" s="27"/>
      <c r="AN2369" s="27"/>
      <c r="AO2369" s="27"/>
      <c r="AP2369" s="27"/>
      <c r="AQ2369" s="27"/>
      <c r="AR2369" s="27"/>
      <c r="AS2369" s="27"/>
      <c r="AT2369" s="27"/>
      <c r="AU2369" s="27"/>
      <c r="AV2369" s="27"/>
    </row>
    <row r="2370" spans="1:48" s="29" customFormat="1" ht="50.1" customHeight="1">
      <c r="A2370" s="57" t="s">
        <v>7975</v>
      </c>
      <c r="B2370" s="125" t="s">
        <v>5974</v>
      </c>
      <c r="C2370" s="104" t="s">
        <v>7972</v>
      </c>
      <c r="D2370" s="104" t="s">
        <v>3069</v>
      </c>
      <c r="E2370" s="104" t="s">
        <v>7973</v>
      </c>
      <c r="F2370" s="104" t="s">
        <v>7976</v>
      </c>
      <c r="G2370" s="103" t="s">
        <v>4</v>
      </c>
      <c r="H2370" s="464">
        <v>0</v>
      </c>
      <c r="I2370" s="465">
        <v>590000000</v>
      </c>
      <c r="J2370" s="127" t="s">
        <v>6882</v>
      </c>
      <c r="K2370" s="110" t="s">
        <v>78</v>
      </c>
      <c r="L2370" s="127" t="s">
        <v>6882</v>
      </c>
      <c r="M2370" s="103" t="s">
        <v>144</v>
      </c>
      <c r="N2370" s="110" t="s">
        <v>7430</v>
      </c>
      <c r="O2370" s="103" t="s">
        <v>532</v>
      </c>
      <c r="P2370" s="103">
        <v>796</v>
      </c>
      <c r="Q2370" s="103" t="s">
        <v>57</v>
      </c>
      <c r="R2370" s="106">
        <v>3</v>
      </c>
      <c r="S2370" s="106">
        <v>45.9</v>
      </c>
      <c r="T2370" s="107">
        <f t="shared" si="245"/>
        <v>137.69999999999999</v>
      </c>
      <c r="U2370" s="474">
        <f t="shared" si="244"/>
        <v>154.22399999999999</v>
      </c>
      <c r="V2370" s="293"/>
      <c r="W2370" s="57">
        <v>2016</v>
      </c>
      <c r="X2370" s="674"/>
      <c r="Y2370" s="27"/>
      <c r="Z2370" s="27"/>
      <c r="AA2370" s="27"/>
      <c r="AB2370" s="27"/>
      <c r="AC2370" s="27"/>
      <c r="AD2370" s="27"/>
      <c r="AE2370" s="27"/>
      <c r="AF2370" s="27"/>
      <c r="AG2370" s="27"/>
      <c r="AH2370" s="27"/>
      <c r="AI2370" s="27"/>
      <c r="AJ2370" s="27"/>
      <c r="AK2370" s="27"/>
      <c r="AL2370" s="27"/>
      <c r="AM2370" s="27"/>
      <c r="AN2370" s="27"/>
      <c r="AO2370" s="27"/>
      <c r="AP2370" s="27"/>
      <c r="AQ2370" s="27"/>
      <c r="AR2370" s="27"/>
      <c r="AS2370" s="27"/>
      <c r="AT2370" s="27"/>
      <c r="AU2370" s="27"/>
      <c r="AV2370" s="27"/>
    </row>
    <row r="2371" spans="1:48" s="29" customFormat="1" ht="50.1" customHeight="1">
      <c r="A2371" s="57" t="s">
        <v>7977</v>
      </c>
      <c r="B2371" s="125" t="s">
        <v>5974</v>
      </c>
      <c r="C2371" s="104" t="s">
        <v>7972</v>
      </c>
      <c r="D2371" s="104" t="s">
        <v>3069</v>
      </c>
      <c r="E2371" s="104" t="s">
        <v>7973</v>
      </c>
      <c r="F2371" s="104" t="s">
        <v>7978</v>
      </c>
      <c r="G2371" s="103" t="s">
        <v>4</v>
      </c>
      <c r="H2371" s="464">
        <v>0</v>
      </c>
      <c r="I2371" s="465">
        <v>590000000</v>
      </c>
      <c r="J2371" s="127" t="s">
        <v>6882</v>
      </c>
      <c r="K2371" s="110" t="s">
        <v>78</v>
      </c>
      <c r="L2371" s="127" t="s">
        <v>6882</v>
      </c>
      <c r="M2371" s="103" t="s">
        <v>144</v>
      </c>
      <c r="N2371" s="110" t="s">
        <v>7430</v>
      </c>
      <c r="O2371" s="103" t="s">
        <v>532</v>
      </c>
      <c r="P2371" s="103">
        <v>796</v>
      </c>
      <c r="Q2371" s="103" t="s">
        <v>57</v>
      </c>
      <c r="R2371" s="106">
        <v>1610</v>
      </c>
      <c r="S2371" s="106">
        <v>15.3</v>
      </c>
      <c r="T2371" s="107">
        <f t="shared" si="245"/>
        <v>24633</v>
      </c>
      <c r="U2371" s="474">
        <f t="shared" si="244"/>
        <v>27588.960000000003</v>
      </c>
      <c r="V2371" s="293"/>
      <c r="W2371" s="57">
        <v>2016</v>
      </c>
      <c r="X2371" s="674"/>
      <c r="Y2371" s="27"/>
      <c r="Z2371" s="27"/>
      <c r="AA2371" s="27"/>
      <c r="AB2371" s="27"/>
      <c r="AC2371" s="27"/>
      <c r="AD2371" s="27"/>
      <c r="AE2371" s="27"/>
      <c r="AF2371" s="27"/>
      <c r="AG2371" s="27"/>
      <c r="AH2371" s="27"/>
      <c r="AI2371" s="27"/>
      <c r="AJ2371" s="27"/>
      <c r="AK2371" s="27"/>
      <c r="AL2371" s="27"/>
      <c r="AM2371" s="27"/>
      <c r="AN2371" s="27"/>
      <c r="AO2371" s="27"/>
      <c r="AP2371" s="27"/>
      <c r="AQ2371" s="27"/>
      <c r="AR2371" s="27"/>
      <c r="AS2371" s="27"/>
      <c r="AT2371" s="27"/>
      <c r="AU2371" s="27"/>
      <c r="AV2371" s="27"/>
    </row>
    <row r="2372" spans="1:48" s="29" customFormat="1" ht="50.1" customHeight="1">
      <c r="A2372" s="57" t="s">
        <v>7979</v>
      </c>
      <c r="B2372" s="125" t="s">
        <v>5974</v>
      </c>
      <c r="C2372" s="104" t="s">
        <v>1384</v>
      </c>
      <c r="D2372" s="104" t="s">
        <v>1385</v>
      </c>
      <c r="E2372" s="104" t="s">
        <v>1386</v>
      </c>
      <c r="F2372" s="104" t="s">
        <v>7980</v>
      </c>
      <c r="G2372" s="103" t="s">
        <v>4</v>
      </c>
      <c r="H2372" s="464">
        <v>0</v>
      </c>
      <c r="I2372" s="465">
        <v>590000000</v>
      </c>
      <c r="J2372" s="127" t="s">
        <v>6882</v>
      </c>
      <c r="K2372" s="110" t="s">
        <v>78</v>
      </c>
      <c r="L2372" s="127" t="s">
        <v>6882</v>
      </c>
      <c r="M2372" s="103" t="s">
        <v>144</v>
      </c>
      <c r="N2372" s="110" t="s">
        <v>7430</v>
      </c>
      <c r="O2372" s="103" t="s">
        <v>532</v>
      </c>
      <c r="P2372" s="103">
        <v>796</v>
      </c>
      <c r="Q2372" s="103" t="s">
        <v>57</v>
      </c>
      <c r="R2372" s="106">
        <v>23</v>
      </c>
      <c r="S2372" s="106">
        <v>178.5</v>
      </c>
      <c r="T2372" s="107">
        <f t="shared" si="245"/>
        <v>4105.5</v>
      </c>
      <c r="U2372" s="474">
        <f t="shared" si="244"/>
        <v>4598.1600000000008</v>
      </c>
      <c r="V2372" s="293"/>
      <c r="W2372" s="57">
        <v>2016</v>
      </c>
      <c r="X2372" s="674"/>
      <c r="Y2372" s="27"/>
      <c r="Z2372" s="27"/>
      <c r="AA2372" s="27"/>
      <c r="AB2372" s="27"/>
      <c r="AC2372" s="27"/>
      <c r="AD2372" s="27"/>
      <c r="AE2372" s="27"/>
      <c r="AF2372" s="27"/>
      <c r="AG2372" s="27"/>
      <c r="AH2372" s="27"/>
      <c r="AI2372" s="27"/>
      <c r="AJ2372" s="27"/>
      <c r="AK2372" s="27"/>
      <c r="AL2372" s="27"/>
      <c r="AM2372" s="27"/>
      <c r="AN2372" s="27"/>
      <c r="AO2372" s="27"/>
      <c r="AP2372" s="27"/>
      <c r="AQ2372" s="27"/>
      <c r="AR2372" s="27"/>
      <c r="AS2372" s="27"/>
      <c r="AT2372" s="27"/>
      <c r="AU2372" s="27"/>
      <c r="AV2372" s="27"/>
    </row>
    <row r="2373" spans="1:48" s="29" customFormat="1" ht="50.1" customHeight="1">
      <c r="A2373" s="57" t="s">
        <v>7981</v>
      </c>
      <c r="B2373" s="125" t="s">
        <v>5974</v>
      </c>
      <c r="C2373" s="104" t="s">
        <v>7982</v>
      </c>
      <c r="D2373" s="292" t="s">
        <v>924</v>
      </c>
      <c r="E2373" s="104" t="s">
        <v>7983</v>
      </c>
      <c r="F2373" s="104" t="s">
        <v>7984</v>
      </c>
      <c r="G2373" s="103" t="s">
        <v>4</v>
      </c>
      <c r="H2373" s="464">
        <v>0</v>
      </c>
      <c r="I2373" s="465">
        <v>590000000</v>
      </c>
      <c r="J2373" s="127" t="s">
        <v>6882</v>
      </c>
      <c r="K2373" s="110" t="s">
        <v>78</v>
      </c>
      <c r="L2373" s="127" t="s">
        <v>6882</v>
      </c>
      <c r="M2373" s="103" t="s">
        <v>144</v>
      </c>
      <c r="N2373" s="110" t="s">
        <v>7430</v>
      </c>
      <c r="O2373" s="103" t="s">
        <v>532</v>
      </c>
      <c r="P2373" s="103">
        <v>796</v>
      </c>
      <c r="Q2373" s="103" t="s">
        <v>57</v>
      </c>
      <c r="R2373" s="106">
        <v>23</v>
      </c>
      <c r="S2373" s="106">
        <v>40.799999999999997</v>
      </c>
      <c r="T2373" s="107">
        <f t="shared" si="245"/>
        <v>938.4</v>
      </c>
      <c r="U2373" s="474">
        <f t="shared" si="244"/>
        <v>1051.008</v>
      </c>
      <c r="V2373" s="293"/>
      <c r="W2373" s="57">
        <v>2016</v>
      </c>
      <c r="X2373" s="674"/>
      <c r="Y2373" s="27"/>
      <c r="Z2373" s="27"/>
      <c r="AA2373" s="27"/>
      <c r="AB2373" s="27"/>
      <c r="AC2373" s="27"/>
      <c r="AD2373" s="27"/>
      <c r="AE2373" s="27"/>
      <c r="AF2373" s="27"/>
      <c r="AG2373" s="27"/>
      <c r="AH2373" s="27"/>
      <c r="AI2373" s="27"/>
      <c r="AJ2373" s="27"/>
      <c r="AK2373" s="27"/>
      <c r="AL2373" s="27"/>
      <c r="AM2373" s="27"/>
      <c r="AN2373" s="27"/>
      <c r="AO2373" s="27"/>
      <c r="AP2373" s="27"/>
      <c r="AQ2373" s="27"/>
      <c r="AR2373" s="27"/>
      <c r="AS2373" s="27"/>
      <c r="AT2373" s="27"/>
      <c r="AU2373" s="27"/>
      <c r="AV2373" s="27"/>
    </row>
    <row r="2374" spans="1:48" s="29" customFormat="1" ht="50.1" customHeight="1">
      <c r="A2374" s="57" t="s">
        <v>7985</v>
      </c>
      <c r="B2374" s="125" t="s">
        <v>5974</v>
      </c>
      <c r="C2374" s="104" t="s">
        <v>7986</v>
      </c>
      <c r="D2374" s="292" t="s">
        <v>924</v>
      </c>
      <c r="E2374" s="104" t="s">
        <v>7987</v>
      </c>
      <c r="F2374" s="104" t="s">
        <v>7988</v>
      </c>
      <c r="G2374" s="103" t="s">
        <v>4</v>
      </c>
      <c r="H2374" s="464">
        <v>0</v>
      </c>
      <c r="I2374" s="465">
        <v>590000000</v>
      </c>
      <c r="J2374" s="127" t="s">
        <v>6882</v>
      </c>
      <c r="K2374" s="110" t="s">
        <v>78</v>
      </c>
      <c r="L2374" s="127" t="s">
        <v>6882</v>
      </c>
      <c r="M2374" s="103" t="s">
        <v>144</v>
      </c>
      <c r="N2374" s="110" t="s">
        <v>7430</v>
      </c>
      <c r="O2374" s="103" t="s">
        <v>532</v>
      </c>
      <c r="P2374" s="103">
        <v>796</v>
      </c>
      <c r="Q2374" s="103" t="s">
        <v>57</v>
      </c>
      <c r="R2374" s="106">
        <v>5</v>
      </c>
      <c r="S2374" s="106">
        <v>35.700000000000003</v>
      </c>
      <c r="T2374" s="107">
        <f t="shared" si="245"/>
        <v>178.5</v>
      </c>
      <c r="U2374" s="474">
        <f t="shared" si="244"/>
        <v>199.92000000000002</v>
      </c>
      <c r="V2374" s="293"/>
      <c r="W2374" s="57">
        <v>2016</v>
      </c>
      <c r="X2374" s="674"/>
      <c r="Y2374" s="27"/>
      <c r="Z2374" s="27"/>
      <c r="AA2374" s="27"/>
      <c r="AB2374" s="27"/>
      <c r="AC2374" s="27"/>
      <c r="AD2374" s="27"/>
      <c r="AE2374" s="27"/>
      <c r="AF2374" s="27"/>
      <c r="AG2374" s="27"/>
      <c r="AH2374" s="27"/>
      <c r="AI2374" s="27"/>
      <c r="AJ2374" s="27"/>
      <c r="AK2374" s="27"/>
      <c r="AL2374" s="27"/>
      <c r="AM2374" s="27"/>
      <c r="AN2374" s="27"/>
      <c r="AO2374" s="27"/>
      <c r="AP2374" s="27"/>
      <c r="AQ2374" s="27"/>
      <c r="AR2374" s="27"/>
      <c r="AS2374" s="27"/>
      <c r="AT2374" s="27"/>
      <c r="AU2374" s="27"/>
      <c r="AV2374" s="27"/>
    </row>
    <row r="2375" spans="1:48" s="29" customFormat="1" ht="50.1" customHeight="1">
      <c r="A2375" s="57" t="s">
        <v>7989</v>
      </c>
      <c r="B2375" s="125" t="s">
        <v>5974</v>
      </c>
      <c r="C2375" s="104" t="s">
        <v>7990</v>
      </c>
      <c r="D2375" s="292" t="s">
        <v>924</v>
      </c>
      <c r="E2375" s="104" t="s">
        <v>7991</v>
      </c>
      <c r="F2375" s="104" t="s">
        <v>7992</v>
      </c>
      <c r="G2375" s="103" t="s">
        <v>4</v>
      </c>
      <c r="H2375" s="464">
        <v>0</v>
      </c>
      <c r="I2375" s="465">
        <v>590000000</v>
      </c>
      <c r="J2375" s="127" t="s">
        <v>6882</v>
      </c>
      <c r="K2375" s="110" t="s">
        <v>78</v>
      </c>
      <c r="L2375" s="127" t="s">
        <v>6882</v>
      </c>
      <c r="M2375" s="103" t="s">
        <v>144</v>
      </c>
      <c r="N2375" s="110" t="s">
        <v>7430</v>
      </c>
      <c r="O2375" s="103" t="s">
        <v>532</v>
      </c>
      <c r="P2375" s="103">
        <v>796</v>
      </c>
      <c r="Q2375" s="103" t="s">
        <v>57</v>
      </c>
      <c r="R2375" s="106">
        <v>2</v>
      </c>
      <c r="S2375" s="106">
        <v>35.700000000000003</v>
      </c>
      <c r="T2375" s="107">
        <f t="shared" si="245"/>
        <v>71.400000000000006</v>
      </c>
      <c r="U2375" s="474">
        <f t="shared" si="244"/>
        <v>79.968000000000018</v>
      </c>
      <c r="V2375" s="293"/>
      <c r="W2375" s="57">
        <v>2016</v>
      </c>
      <c r="X2375" s="674"/>
      <c r="Y2375" s="27"/>
      <c r="Z2375" s="27"/>
      <c r="AA2375" s="27"/>
      <c r="AB2375" s="27"/>
      <c r="AC2375" s="27"/>
      <c r="AD2375" s="27"/>
      <c r="AE2375" s="27"/>
      <c r="AF2375" s="27"/>
      <c r="AG2375" s="27"/>
      <c r="AH2375" s="27"/>
      <c r="AI2375" s="27"/>
      <c r="AJ2375" s="27"/>
      <c r="AK2375" s="27"/>
      <c r="AL2375" s="27"/>
      <c r="AM2375" s="27"/>
      <c r="AN2375" s="27"/>
      <c r="AO2375" s="27"/>
      <c r="AP2375" s="27"/>
      <c r="AQ2375" s="27"/>
      <c r="AR2375" s="27"/>
      <c r="AS2375" s="27"/>
      <c r="AT2375" s="27"/>
      <c r="AU2375" s="27"/>
      <c r="AV2375" s="27"/>
    </row>
    <row r="2376" spans="1:48" s="29" customFormat="1" ht="50.1" customHeight="1">
      <c r="A2376" s="57" t="s">
        <v>7993</v>
      </c>
      <c r="B2376" s="125" t="s">
        <v>5974</v>
      </c>
      <c r="C2376" s="104" t="s">
        <v>7994</v>
      </c>
      <c r="D2376" s="292" t="s">
        <v>924</v>
      </c>
      <c r="E2376" s="104" t="s">
        <v>7995</v>
      </c>
      <c r="F2376" s="104" t="s">
        <v>7996</v>
      </c>
      <c r="G2376" s="103" t="s">
        <v>4</v>
      </c>
      <c r="H2376" s="464">
        <v>0</v>
      </c>
      <c r="I2376" s="465">
        <v>590000000</v>
      </c>
      <c r="J2376" s="127" t="s">
        <v>6882</v>
      </c>
      <c r="K2376" s="110" t="s">
        <v>78</v>
      </c>
      <c r="L2376" s="127" t="s">
        <v>6882</v>
      </c>
      <c r="M2376" s="103" t="s">
        <v>144</v>
      </c>
      <c r="N2376" s="110" t="s">
        <v>7430</v>
      </c>
      <c r="O2376" s="103" t="s">
        <v>532</v>
      </c>
      <c r="P2376" s="103">
        <v>796</v>
      </c>
      <c r="Q2376" s="103" t="s">
        <v>57</v>
      </c>
      <c r="R2376" s="106">
        <v>11</v>
      </c>
      <c r="S2376" s="106">
        <v>40.799999999999997</v>
      </c>
      <c r="T2376" s="107">
        <f t="shared" si="245"/>
        <v>448.79999999999995</v>
      </c>
      <c r="U2376" s="474">
        <f t="shared" si="244"/>
        <v>502.65600000000001</v>
      </c>
      <c r="V2376" s="293"/>
      <c r="W2376" s="57">
        <v>2016</v>
      </c>
      <c r="X2376" s="674"/>
      <c r="Y2376" s="27"/>
      <c r="Z2376" s="27"/>
      <c r="AA2376" s="27"/>
      <c r="AB2376" s="27"/>
      <c r="AC2376" s="27"/>
      <c r="AD2376" s="27"/>
      <c r="AE2376" s="27"/>
      <c r="AF2376" s="27"/>
      <c r="AG2376" s="27"/>
      <c r="AH2376" s="27"/>
      <c r="AI2376" s="27"/>
      <c r="AJ2376" s="27"/>
      <c r="AK2376" s="27"/>
      <c r="AL2376" s="27"/>
      <c r="AM2376" s="27"/>
      <c r="AN2376" s="27"/>
      <c r="AO2376" s="27"/>
      <c r="AP2376" s="27"/>
      <c r="AQ2376" s="27"/>
      <c r="AR2376" s="27"/>
      <c r="AS2376" s="27"/>
      <c r="AT2376" s="27"/>
      <c r="AU2376" s="27"/>
      <c r="AV2376" s="27"/>
    </row>
    <row r="2377" spans="1:48" s="29" customFormat="1" ht="50.1" customHeight="1">
      <c r="A2377" s="57" t="s">
        <v>7997</v>
      </c>
      <c r="B2377" s="125" t="s">
        <v>5974</v>
      </c>
      <c r="C2377" s="104" t="s">
        <v>7998</v>
      </c>
      <c r="D2377" s="292" t="s">
        <v>924</v>
      </c>
      <c r="E2377" s="104" t="s">
        <v>7999</v>
      </c>
      <c r="F2377" s="104" t="s">
        <v>8000</v>
      </c>
      <c r="G2377" s="103" t="s">
        <v>4</v>
      </c>
      <c r="H2377" s="464">
        <v>0</v>
      </c>
      <c r="I2377" s="465">
        <v>590000000</v>
      </c>
      <c r="J2377" s="127" t="s">
        <v>6882</v>
      </c>
      <c r="K2377" s="110" t="s">
        <v>78</v>
      </c>
      <c r="L2377" s="127" t="s">
        <v>6882</v>
      </c>
      <c r="M2377" s="103" t="s">
        <v>144</v>
      </c>
      <c r="N2377" s="110" t="s">
        <v>7430</v>
      </c>
      <c r="O2377" s="103" t="s">
        <v>532</v>
      </c>
      <c r="P2377" s="103">
        <v>796</v>
      </c>
      <c r="Q2377" s="103" t="s">
        <v>57</v>
      </c>
      <c r="R2377" s="106">
        <v>11</v>
      </c>
      <c r="S2377" s="106">
        <v>150.44999999999999</v>
      </c>
      <c r="T2377" s="107">
        <f t="shared" si="245"/>
        <v>1654.9499999999998</v>
      </c>
      <c r="U2377" s="474">
        <f t="shared" si="244"/>
        <v>1853.5439999999999</v>
      </c>
      <c r="V2377" s="293"/>
      <c r="W2377" s="57">
        <v>2016</v>
      </c>
      <c r="X2377" s="674"/>
      <c r="Y2377" s="27"/>
      <c r="Z2377" s="27"/>
      <c r="AA2377" s="27"/>
      <c r="AB2377" s="27"/>
      <c r="AC2377" s="27"/>
      <c r="AD2377" s="27"/>
      <c r="AE2377" s="27"/>
      <c r="AF2377" s="27"/>
      <c r="AG2377" s="27"/>
      <c r="AH2377" s="27"/>
      <c r="AI2377" s="27"/>
      <c r="AJ2377" s="27"/>
      <c r="AK2377" s="27"/>
      <c r="AL2377" s="27"/>
      <c r="AM2377" s="27"/>
      <c r="AN2377" s="27"/>
      <c r="AO2377" s="27"/>
      <c r="AP2377" s="27"/>
      <c r="AQ2377" s="27"/>
      <c r="AR2377" s="27"/>
      <c r="AS2377" s="27"/>
      <c r="AT2377" s="27"/>
      <c r="AU2377" s="27"/>
      <c r="AV2377" s="27"/>
    </row>
    <row r="2378" spans="1:48" s="29" customFormat="1" ht="50.1" customHeight="1">
      <c r="A2378" s="57" t="s">
        <v>8001</v>
      </c>
      <c r="B2378" s="125" t="s">
        <v>5974</v>
      </c>
      <c r="C2378" s="104" t="s">
        <v>8002</v>
      </c>
      <c r="D2378" s="292" t="s">
        <v>924</v>
      </c>
      <c r="E2378" s="104" t="s">
        <v>8003</v>
      </c>
      <c r="F2378" s="104" t="s">
        <v>8004</v>
      </c>
      <c r="G2378" s="103" t="s">
        <v>4</v>
      </c>
      <c r="H2378" s="464">
        <v>0</v>
      </c>
      <c r="I2378" s="465">
        <v>590000000</v>
      </c>
      <c r="J2378" s="127" t="s">
        <v>6882</v>
      </c>
      <c r="K2378" s="110" t="s">
        <v>78</v>
      </c>
      <c r="L2378" s="127" t="s">
        <v>6882</v>
      </c>
      <c r="M2378" s="103" t="s">
        <v>144</v>
      </c>
      <c r="N2378" s="110" t="s">
        <v>7430</v>
      </c>
      <c r="O2378" s="103" t="s">
        <v>532</v>
      </c>
      <c r="P2378" s="103">
        <v>796</v>
      </c>
      <c r="Q2378" s="103" t="s">
        <v>57</v>
      </c>
      <c r="R2378" s="106">
        <v>105</v>
      </c>
      <c r="S2378" s="106">
        <v>30.6</v>
      </c>
      <c r="T2378" s="107">
        <f t="shared" si="245"/>
        <v>3213</v>
      </c>
      <c r="U2378" s="474">
        <f t="shared" si="244"/>
        <v>3598.5600000000004</v>
      </c>
      <c r="V2378" s="293"/>
      <c r="W2378" s="57">
        <v>2016</v>
      </c>
      <c r="X2378" s="674"/>
      <c r="Y2378" s="27"/>
      <c r="Z2378" s="27"/>
      <c r="AA2378" s="27"/>
      <c r="AB2378" s="27"/>
      <c r="AC2378" s="27"/>
      <c r="AD2378" s="27"/>
      <c r="AE2378" s="27"/>
      <c r="AF2378" s="27"/>
      <c r="AG2378" s="27"/>
      <c r="AH2378" s="27"/>
      <c r="AI2378" s="27"/>
      <c r="AJ2378" s="27"/>
      <c r="AK2378" s="27"/>
      <c r="AL2378" s="27"/>
      <c r="AM2378" s="27"/>
      <c r="AN2378" s="27"/>
      <c r="AO2378" s="27"/>
      <c r="AP2378" s="27"/>
      <c r="AQ2378" s="27"/>
      <c r="AR2378" s="27"/>
      <c r="AS2378" s="27"/>
      <c r="AT2378" s="27"/>
      <c r="AU2378" s="27"/>
      <c r="AV2378" s="27"/>
    </row>
    <row r="2379" spans="1:48" s="29" customFormat="1" ht="50.1" customHeight="1">
      <c r="A2379" s="57" t="s">
        <v>8005</v>
      </c>
      <c r="B2379" s="125" t="s">
        <v>5974</v>
      </c>
      <c r="C2379" s="104" t="s">
        <v>8006</v>
      </c>
      <c r="D2379" s="292" t="s">
        <v>924</v>
      </c>
      <c r="E2379" s="104" t="s">
        <v>8007</v>
      </c>
      <c r="F2379" s="104" t="s">
        <v>8008</v>
      </c>
      <c r="G2379" s="103" t="s">
        <v>4</v>
      </c>
      <c r="H2379" s="464">
        <v>0</v>
      </c>
      <c r="I2379" s="465">
        <v>590000000</v>
      </c>
      <c r="J2379" s="127" t="s">
        <v>6882</v>
      </c>
      <c r="K2379" s="110" t="s">
        <v>78</v>
      </c>
      <c r="L2379" s="127" t="s">
        <v>6882</v>
      </c>
      <c r="M2379" s="103" t="s">
        <v>144</v>
      </c>
      <c r="N2379" s="110" t="s">
        <v>7430</v>
      </c>
      <c r="O2379" s="103" t="s">
        <v>532</v>
      </c>
      <c r="P2379" s="103">
        <v>796</v>
      </c>
      <c r="Q2379" s="103" t="s">
        <v>57</v>
      </c>
      <c r="R2379" s="106">
        <v>93</v>
      </c>
      <c r="S2379" s="106">
        <v>40.799999999999997</v>
      </c>
      <c r="T2379" s="107">
        <f t="shared" si="245"/>
        <v>3794.3999999999996</v>
      </c>
      <c r="U2379" s="474">
        <f t="shared" si="244"/>
        <v>4249.7280000000001</v>
      </c>
      <c r="V2379" s="293"/>
      <c r="W2379" s="57">
        <v>2016</v>
      </c>
      <c r="X2379" s="674"/>
      <c r="Y2379" s="27"/>
      <c r="Z2379" s="27"/>
      <c r="AA2379" s="27"/>
      <c r="AB2379" s="27"/>
      <c r="AC2379" s="27"/>
      <c r="AD2379" s="27"/>
      <c r="AE2379" s="27"/>
      <c r="AF2379" s="27"/>
      <c r="AG2379" s="27"/>
      <c r="AH2379" s="27"/>
      <c r="AI2379" s="27"/>
      <c r="AJ2379" s="27"/>
      <c r="AK2379" s="27"/>
      <c r="AL2379" s="27"/>
      <c r="AM2379" s="27"/>
      <c r="AN2379" s="27"/>
      <c r="AO2379" s="27"/>
      <c r="AP2379" s="27"/>
      <c r="AQ2379" s="27"/>
      <c r="AR2379" s="27"/>
      <c r="AS2379" s="27"/>
      <c r="AT2379" s="27"/>
      <c r="AU2379" s="27"/>
      <c r="AV2379" s="27"/>
    </row>
    <row r="2380" spans="1:48" s="29" customFormat="1" ht="50.1" customHeight="1">
      <c r="A2380" s="57" t="s">
        <v>8009</v>
      </c>
      <c r="B2380" s="125" t="s">
        <v>5974</v>
      </c>
      <c r="C2380" s="104" t="s">
        <v>8010</v>
      </c>
      <c r="D2380" s="104" t="s">
        <v>924</v>
      </c>
      <c r="E2380" s="104" t="s">
        <v>8011</v>
      </c>
      <c r="F2380" s="104" t="s">
        <v>8012</v>
      </c>
      <c r="G2380" s="103" t="s">
        <v>4</v>
      </c>
      <c r="H2380" s="464">
        <v>0</v>
      </c>
      <c r="I2380" s="465">
        <v>590000000</v>
      </c>
      <c r="J2380" s="127" t="s">
        <v>6882</v>
      </c>
      <c r="K2380" s="110" t="s">
        <v>78</v>
      </c>
      <c r="L2380" s="127" t="s">
        <v>6882</v>
      </c>
      <c r="M2380" s="103" t="s">
        <v>144</v>
      </c>
      <c r="N2380" s="110" t="s">
        <v>7430</v>
      </c>
      <c r="O2380" s="103" t="s">
        <v>532</v>
      </c>
      <c r="P2380" s="103">
        <v>796</v>
      </c>
      <c r="Q2380" s="103" t="s">
        <v>57</v>
      </c>
      <c r="R2380" s="106">
        <v>94</v>
      </c>
      <c r="S2380" s="106">
        <v>257.04000000000002</v>
      </c>
      <c r="T2380" s="107">
        <f t="shared" si="245"/>
        <v>24161.760000000002</v>
      </c>
      <c r="U2380" s="474">
        <f t="shared" si="244"/>
        <v>27061.171200000004</v>
      </c>
      <c r="V2380" s="293"/>
      <c r="W2380" s="57">
        <v>2016</v>
      </c>
      <c r="X2380" s="674"/>
      <c r="Y2380" s="27"/>
      <c r="Z2380" s="27"/>
      <c r="AA2380" s="27"/>
      <c r="AB2380" s="27"/>
      <c r="AC2380" s="27"/>
      <c r="AD2380" s="27"/>
      <c r="AE2380" s="27"/>
      <c r="AF2380" s="27"/>
      <c r="AG2380" s="27"/>
      <c r="AH2380" s="27"/>
      <c r="AI2380" s="27"/>
      <c r="AJ2380" s="27"/>
      <c r="AK2380" s="27"/>
      <c r="AL2380" s="27"/>
      <c r="AM2380" s="27"/>
      <c r="AN2380" s="27"/>
      <c r="AO2380" s="27"/>
      <c r="AP2380" s="27"/>
      <c r="AQ2380" s="27"/>
      <c r="AR2380" s="27"/>
      <c r="AS2380" s="27"/>
      <c r="AT2380" s="27"/>
      <c r="AU2380" s="27"/>
      <c r="AV2380" s="27"/>
    </row>
    <row r="2381" spans="1:48" s="29" customFormat="1" ht="50.1" customHeight="1">
      <c r="A2381" s="57" t="s">
        <v>8013</v>
      </c>
      <c r="B2381" s="125" t="s">
        <v>5974</v>
      </c>
      <c r="C2381" s="104" t="s">
        <v>8010</v>
      </c>
      <c r="D2381" s="104" t="s">
        <v>924</v>
      </c>
      <c r="E2381" s="104" t="s">
        <v>8011</v>
      </c>
      <c r="F2381" s="104" t="s">
        <v>8014</v>
      </c>
      <c r="G2381" s="103" t="s">
        <v>4</v>
      </c>
      <c r="H2381" s="464">
        <v>0</v>
      </c>
      <c r="I2381" s="465">
        <v>590000000</v>
      </c>
      <c r="J2381" s="127" t="s">
        <v>6882</v>
      </c>
      <c r="K2381" s="110" t="s">
        <v>78</v>
      </c>
      <c r="L2381" s="127" t="s">
        <v>6882</v>
      </c>
      <c r="M2381" s="103" t="s">
        <v>144</v>
      </c>
      <c r="N2381" s="110" t="s">
        <v>7430</v>
      </c>
      <c r="O2381" s="103" t="s">
        <v>532</v>
      </c>
      <c r="P2381" s="103">
        <v>796</v>
      </c>
      <c r="Q2381" s="103" t="s">
        <v>57</v>
      </c>
      <c r="R2381" s="106">
        <v>22</v>
      </c>
      <c r="S2381" s="106">
        <v>232.05</v>
      </c>
      <c r="T2381" s="107">
        <f t="shared" si="245"/>
        <v>5105.1000000000004</v>
      </c>
      <c r="U2381" s="474">
        <f t="shared" si="244"/>
        <v>5717.7120000000014</v>
      </c>
      <c r="V2381" s="293"/>
      <c r="W2381" s="57">
        <v>2016</v>
      </c>
      <c r="X2381" s="674"/>
      <c r="Y2381" s="27"/>
      <c r="Z2381" s="27"/>
      <c r="AA2381" s="27"/>
      <c r="AB2381" s="27"/>
      <c r="AC2381" s="27"/>
      <c r="AD2381" s="27"/>
      <c r="AE2381" s="27"/>
      <c r="AF2381" s="27"/>
      <c r="AG2381" s="27"/>
      <c r="AH2381" s="27"/>
      <c r="AI2381" s="27"/>
      <c r="AJ2381" s="27"/>
      <c r="AK2381" s="27"/>
      <c r="AL2381" s="27"/>
      <c r="AM2381" s="27"/>
      <c r="AN2381" s="27"/>
      <c r="AO2381" s="27"/>
      <c r="AP2381" s="27"/>
      <c r="AQ2381" s="27"/>
      <c r="AR2381" s="27"/>
      <c r="AS2381" s="27"/>
      <c r="AT2381" s="27"/>
      <c r="AU2381" s="27"/>
      <c r="AV2381" s="27"/>
    </row>
    <row r="2382" spans="1:48" s="29" customFormat="1" ht="50.1" customHeight="1">
      <c r="A2382" s="57" t="s">
        <v>8015</v>
      </c>
      <c r="B2382" s="125" t="s">
        <v>5974</v>
      </c>
      <c r="C2382" s="104" t="s">
        <v>8010</v>
      </c>
      <c r="D2382" s="104" t="s">
        <v>924</v>
      </c>
      <c r="E2382" s="104" t="s">
        <v>8011</v>
      </c>
      <c r="F2382" s="104" t="s">
        <v>8016</v>
      </c>
      <c r="G2382" s="103" t="s">
        <v>4</v>
      </c>
      <c r="H2382" s="464">
        <v>0</v>
      </c>
      <c r="I2382" s="465">
        <v>590000000</v>
      </c>
      <c r="J2382" s="127" t="s">
        <v>6882</v>
      </c>
      <c r="K2382" s="110" t="s">
        <v>78</v>
      </c>
      <c r="L2382" s="127" t="s">
        <v>6882</v>
      </c>
      <c r="M2382" s="103" t="s">
        <v>144</v>
      </c>
      <c r="N2382" s="110" t="s">
        <v>7430</v>
      </c>
      <c r="O2382" s="103" t="s">
        <v>532</v>
      </c>
      <c r="P2382" s="103">
        <v>796</v>
      </c>
      <c r="Q2382" s="103" t="s">
        <v>57</v>
      </c>
      <c r="R2382" s="106">
        <v>14</v>
      </c>
      <c r="S2382" s="106">
        <v>275.39999999999998</v>
      </c>
      <c r="T2382" s="107">
        <f t="shared" si="245"/>
        <v>3855.5999999999995</v>
      </c>
      <c r="U2382" s="474">
        <f t="shared" si="244"/>
        <v>4318.2719999999999</v>
      </c>
      <c r="V2382" s="293"/>
      <c r="W2382" s="57">
        <v>2016</v>
      </c>
      <c r="X2382" s="674"/>
      <c r="Y2382" s="27"/>
      <c r="Z2382" s="27"/>
      <c r="AA2382" s="27"/>
      <c r="AB2382" s="27"/>
      <c r="AC2382" s="27"/>
      <c r="AD2382" s="27"/>
      <c r="AE2382" s="27"/>
      <c r="AF2382" s="27"/>
      <c r="AG2382" s="27"/>
      <c r="AH2382" s="27"/>
      <c r="AI2382" s="27"/>
      <c r="AJ2382" s="27"/>
      <c r="AK2382" s="27"/>
      <c r="AL2382" s="27"/>
      <c r="AM2382" s="27"/>
      <c r="AN2382" s="27"/>
      <c r="AO2382" s="27"/>
      <c r="AP2382" s="27"/>
      <c r="AQ2382" s="27"/>
      <c r="AR2382" s="27"/>
      <c r="AS2382" s="27"/>
      <c r="AT2382" s="27"/>
      <c r="AU2382" s="27"/>
      <c r="AV2382" s="27"/>
    </row>
    <row r="2383" spans="1:48" s="29" customFormat="1" ht="50.1" customHeight="1">
      <c r="A2383" s="57" t="s">
        <v>8017</v>
      </c>
      <c r="B2383" s="125" t="s">
        <v>5974</v>
      </c>
      <c r="C2383" s="104" t="s">
        <v>8010</v>
      </c>
      <c r="D2383" s="104" t="s">
        <v>924</v>
      </c>
      <c r="E2383" s="104" t="s">
        <v>8011</v>
      </c>
      <c r="F2383" s="104" t="s">
        <v>8018</v>
      </c>
      <c r="G2383" s="103" t="s">
        <v>4</v>
      </c>
      <c r="H2383" s="464">
        <v>0</v>
      </c>
      <c r="I2383" s="465">
        <v>590000000</v>
      </c>
      <c r="J2383" s="127" t="s">
        <v>6882</v>
      </c>
      <c r="K2383" s="110" t="s">
        <v>78</v>
      </c>
      <c r="L2383" s="127" t="s">
        <v>6882</v>
      </c>
      <c r="M2383" s="103" t="s">
        <v>144</v>
      </c>
      <c r="N2383" s="110" t="s">
        <v>7430</v>
      </c>
      <c r="O2383" s="103" t="s">
        <v>532</v>
      </c>
      <c r="P2383" s="103">
        <v>796</v>
      </c>
      <c r="Q2383" s="103" t="s">
        <v>57</v>
      </c>
      <c r="R2383" s="106">
        <v>11</v>
      </c>
      <c r="S2383" s="106">
        <v>35.700000000000003</v>
      </c>
      <c r="T2383" s="107">
        <f t="shared" si="245"/>
        <v>392.70000000000005</v>
      </c>
      <c r="U2383" s="474">
        <f t="shared" si="244"/>
        <v>439.82400000000007</v>
      </c>
      <c r="V2383" s="293"/>
      <c r="W2383" s="57">
        <v>2016</v>
      </c>
      <c r="X2383" s="674"/>
      <c r="Y2383" s="27"/>
      <c r="Z2383" s="27"/>
      <c r="AA2383" s="27"/>
      <c r="AB2383" s="27"/>
      <c r="AC2383" s="27"/>
      <c r="AD2383" s="27"/>
      <c r="AE2383" s="27"/>
      <c r="AF2383" s="27"/>
      <c r="AG2383" s="27"/>
      <c r="AH2383" s="27"/>
      <c r="AI2383" s="27"/>
      <c r="AJ2383" s="27"/>
      <c r="AK2383" s="27"/>
      <c r="AL2383" s="27"/>
      <c r="AM2383" s="27"/>
      <c r="AN2383" s="27"/>
      <c r="AO2383" s="27"/>
      <c r="AP2383" s="27"/>
      <c r="AQ2383" s="27"/>
      <c r="AR2383" s="27"/>
      <c r="AS2383" s="27"/>
      <c r="AT2383" s="27"/>
      <c r="AU2383" s="27"/>
      <c r="AV2383" s="27"/>
    </row>
    <row r="2384" spans="1:48" s="29" customFormat="1" ht="50.1" customHeight="1">
      <c r="A2384" s="57" t="s">
        <v>8019</v>
      </c>
      <c r="B2384" s="125" t="s">
        <v>5974</v>
      </c>
      <c r="C2384" s="104" t="s">
        <v>8010</v>
      </c>
      <c r="D2384" s="104" t="s">
        <v>924</v>
      </c>
      <c r="E2384" s="104" t="s">
        <v>8011</v>
      </c>
      <c r="F2384" s="104" t="s">
        <v>8020</v>
      </c>
      <c r="G2384" s="103" t="s">
        <v>4</v>
      </c>
      <c r="H2384" s="464">
        <v>0</v>
      </c>
      <c r="I2384" s="465">
        <v>590000000</v>
      </c>
      <c r="J2384" s="127" t="s">
        <v>6882</v>
      </c>
      <c r="K2384" s="110" t="s">
        <v>78</v>
      </c>
      <c r="L2384" s="127" t="s">
        <v>6882</v>
      </c>
      <c r="M2384" s="103" t="s">
        <v>144</v>
      </c>
      <c r="N2384" s="110" t="s">
        <v>7430</v>
      </c>
      <c r="O2384" s="103" t="s">
        <v>532</v>
      </c>
      <c r="P2384" s="103">
        <v>796</v>
      </c>
      <c r="Q2384" s="103" t="s">
        <v>57</v>
      </c>
      <c r="R2384" s="106">
        <v>2</v>
      </c>
      <c r="S2384" s="106">
        <v>35.700000000000003</v>
      </c>
      <c r="T2384" s="107">
        <f t="shared" si="245"/>
        <v>71.400000000000006</v>
      </c>
      <c r="U2384" s="474">
        <f t="shared" si="244"/>
        <v>79.968000000000018</v>
      </c>
      <c r="V2384" s="293"/>
      <c r="W2384" s="57">
        <v>2016</v>
      </c>
      <c r="X2384" s="674"/>
      <c r="Y2384" s="27"/>
      <c r="Z2384" s="27"/>
      <c r="AA2384" s="27"/>
      <c r="AB2384" s="27"/>
      <c r="AC2384" s="27"/>
      <c r="AD2384" s="27"/>
      <c r="AE2384" s="27"/>
      <c r="AF2384" s="27"/>
      <c r="AG2384" s="27"/>
      <c r="AH2384" s="27"/>
      <c r="AI2384" s="27"/>
      <c r="AJ2384" s="27"/>
      <c r="AK2384" s="27"/>
      <c r="AL2384" s="27"/>
      <c r="AM2384" s="27"/>
      <c r="AN2384" s="27"/>
      <c r="AO2384" s="27"/>
      <c r="AP2384" s="27"/>
      <c r="AQ2384" s="27"/>
      <c r="AR2384" s="27"/>
      <c r="AS2384" s="27"/>
      <c r="AT2384" s="27"/>
      <c r="AU2384" s="27"/>
      <c r="AV2384" s="27"/>
    </row>
    <row r="2385" spans="1:48" s="29" customFormat="1" ht="50.1" customHeight="1">
      <c r="A2385" s="57" t="s">
        <v>8021</v>
      </c>
      <c r="B2385" s="125" t="s">
        <v>5974</v>
      </c>
      <c r="C2385" s="104" t="s">
        <v>8010</v>
      </c>
      <c r="D2385" s="104" t="s">
        <v>924</v>
      </c>
      <c r="E2385" s="104" t="s">
        <v>8011</v>
      </c>
      <c r="F2385" s="104" t="s">
        <v>8022</v>
      </c>
      <c r="G2385" s="103" t="s">
        <v>4</v>
      </c>
      <c r="H2385" s="464">
        <v>0</v>
      </c>
      <c r="I2385" s="465">
        <v>590000000</v>
      </c>
      <c r="J2385" s="127" t="s">
        <v>6882</v>
      </c>
      <c r="K2385" s="110" t="s">
        <v>78</v>
      </c>
      <c r="L2385" s="127" t="s">
        <v>6882</v>
      </c>
      <c r="M2385" s="103" t="s">
        <v>144</v>
      </c>
      <c r="N2385" s="110" t="s">
        <v>7430</v>
      </c>
      <c r="O2385" s="103" t="s">
        <v>532</v>
      </c>
      <c r="P2385" s="103">
        <v>796</v>
      </c>
      <c r="Q2385" s="103" t="s">
        <v>57</v>
      </c>
      <c r="R2385" s="106">
        <v>23</v>
      </c>
      <c r="S2385" s="106">
        <v>30.6</v>
      </c>
      <c r="T2385" s="107">
        <f t="shared" si="245"/>
        <v>703.80000000000007</v>
      </c>
      <c r="U2385" s="474">
        <f t="shared" si="244"/>
        <v>788.2560000000002</v>
      </c>
      <c r="V2385" s="293"/>
      <c r="W2385" s="57">
        <v>2016</v>
      </c>
      <c r="X2385" s="674"/>
      <c r="Y2385" s="27"/>
      <c r="Z2385" s="27"/>
      <c r="AA2385" s="27"/>
      <c r="AB2385" s="27"/>
      <c r="AC2385" s="27"/>
      <c r="AD2385" s="27"/>
      <c r="AE2385" s="27"/>
      <c r="AF2385" s="27"/>
      <c r="AG2385" s="27"/>
      <c r="AH2385" s="27"/>
      <c r="AI2385" s="27"/>
      <c r="AJ2385" s="27"/>
      <c r="AK2385" s="27"/>
      <c r="AL2385" s="27"/>
      <c r="AM2385" s="27"/>
      <c r="AN2385" s="27"/>
      <c r="AO2385" s="27"/>
      <c r="AP2385" s="27"/>
      <c r="AQ2385" s="27"/>
      <c r="AR2385" s="27"/>
      <c r="AS2385" s="27"/>
      <c r="AT2385" s="27"/>
      <c r="AU2385" s="27"/>
      <c r="AV2385" s="27"/>
    </row>
    <row r="2386" spans="1:48" s="29" customFormat="1" ht="50.1" customHeight="1">
      <c r="A2386" s="57" t="s">
        <v>8023</v>
      </c>
      <c r="B2386" s="125" t="s">
        <v>5974</v>
      </c>
      <c r="C2386" s="104" t="s">
        <v>8010</v>
      </c>
      <c r="D2386" s="104" t="s">
        <v>924</v>
      </c>
      <c r="E2386" s="104" t="s">
        <v>8011</v>
      </c>
      <c r="F2386" s="104" t="s">
        <v>8024</v>
      </c>
      <c r="G2386" s="103" t="s">
        <v>4</v>
      </c>
      <c r="H2386" s="464">
        <v>0</v>
      </c>
      <c r="I2386" s="465">
        <v>590000000</v>
      </c>
      <c r="J2386" s="127" t="s">
        <v>6882</v>
      </c>
      <c r="K2386" s="110" t="s">
        <v>78</v>
      </c>
      <c r="L2386" s="127" t="s">
        <v>6882</v>
      </c>
      <c r="M2386" s="103" t="s">
        <v>144</v>
      </c>
      <c r="N2386" s="110" t="s">
        <v>7430</v>
      </c>
      <c r="O2386" s="103" t="s">
        <v>532</v>
      </c>
      <c r="P2386" s="103">
        <v>796</v>
      </c>
      <c r="Q2386" s="103" t="s">
        <v>57</v>
      </c>
      <c r="R2386" s="106">
        <v>175</v>
      </c>
      <c r="S2386" s="106">
        <v>30.6</v>
      </c>
      <c r="T2386" s="107">
        <f t="shared" si="245"/>
        <v>5355</v>
      </c>
      <c r="U2386" s="474">
        <f t="shared" si="244"/>
        <v>5997.6</v>
      </c>
      <c r="V2386" s="293"/>
      <c r="W2386" s="57">
        <v>2016</v>
      </c>
      <c r="X2386" s="674"/>
      <c r="Y2386" s="27"/>
      <c r="Z2386" s="27"/>
      <c r="AA2386" s="27"/>
      <c r="AB2386" s="27"/>
      <c r="AC2386" s="27"/>
      <c r="AD2386" s="27"/>
      <c r="AE2386" s="27"/>
      <c r="AF2386" s="27"/>
      <c r="AG2386" s="27"/>
      <c r="AH2386" s="27"/>
      <c r="AI2386" s="27"/>
      <c r="AJ2386" s="27"/>
      <c r="AK2386" s="27"/>
      <c r="AL2386" s="27"/>
      <c r="AM2386" s="27"/>
      <c r="AN2386" s="27"/>
      <c r="AO2386" s="27"/>
      <c r="AP2386" s="27"/>
      <c r="AQ2386" s="27"/>
      <c r="AR2386" s="27"/>
      <c r="AS2386" s="27"/>
      <c r="AT2386" s="27"/>
      <c r="AU2386" s="27"/>
      <c r="AV2386" s="27"/>
    </row>
    <row r="2387" spans="1:48" s="29" customFormat="1" ht="50.1" customHeight="1">
      <c r="A2387" s="57" t="s">
        <v>8025</v>
      </c>
      <c r="B2387" s="125" t="s">
        <v>5974</v>
      </c>
      <c r="C2387" s="104" t="s">
        <v>8010</v>
      </c>
      <c r="D2387" s="104" t="s">
        <v>924</v>
      </c>
      <c r="E2387" s="104" t="s">
        <v>8011</v>
      </c>
      <c r="F2387" s="104" t="s">
        <v>8026</v>
      </c>
      <c r="G2387" s="103" t="s">
        <v>4</v>
      </c>
      <c r="H2387" s="464">
        <v>0</v>
      </c>
      <c r="I2387" s="465">
        <v>590000000</v>
      </c>
      <c r="J2387" s="127" t="s">
        <v>6882</v>
      </c>
      <c r="K2387" s="110" t="s">
        <v>78</v>
      </c>
      <c r="L2387" s="127" t="s">
        <v>6882</v>
      </c>
      <c r="M2387" s="103" t="s">
        <v>144</v>
      </c>
      <c r="N2387" s="110" t="s">
        <v>7430</v>
      </c>
      <c r="O2387" s="103" t="s">
        <v>532</v>
      </c>
      <c r="P2387" s="103">
        <v>796</v>
      </c>
      <c r="Q2387" s="103" t="s">
        <v>57</v>
      </c>
      <c r="R2387" s="106">
        <v>169</v>
      </c>
      <c r="S2387" s="106">
        <v>145.095</v>
      </c>
      <c r="T2387" s="107">
        <f t="shared" si="245"/>
        <v>24521.055</v>
      </c>
      <c r="U2387" s="474">
        <f t="shared" si="244"/>
        <v>27463.581600000001</v>
      </c>
      <c r="V2387" s="293"/>
      <c r="W2387" s="57">
        <v>2016</v>
      </c>
      <c r="X2387" s="674"/>
      <c r="Y2387" s="27"/>
      <c r="Z2387" s="27"/>
      <c r="AA2387" s="27"/>
      <c r="AB2387" s="27"/>
      <c r="AC2387" s="27"/>
      <c r="AD2387" s="27"/>
      <c r="AE2387" s="27"/>
      <c r="AF2387" s="27"/>
      <c r="AG2387" s="27"/>
      <c r="AH2387" s="27"/>
      <c r="AI2387" s="27"/>
      <c r="AJ2387" s="27"/>
      <c r="AK2387" s="27"/>
      <c r="AL2387" s="27"/>
      <c r="AM2387" s="27"/>
      <c r="AN2387" s="27"/>
      <c r="AO2387" s="27"/>
      <c r="AP2387" s="27"/>
      <c r="AQ2387" s="27"/>
      <c r="AR2387" s="27"/>
      <c r="AS2387" s="27"/>
      <c r="AT2387" s="27"/>
      <c r="AU2387" s="27"/>
      <c r="AV2387" s="27"/>
    </row>
    <row r="2388" spans="1:48" s="29" customFormat="1" ht="50.1" customHeight="1">
      <c r="A2388" s="57" t="s">
        <v>8027</v>
      </c>
      <c r="B2388" s="125" t="s">
        <v>5974</v>
      </c>
      <c r="C2388" s="104" t="s">
        <v>8028</v>
      </c>
      <c r="D2388" s="104" t="s">
        <v>934</v>
      </c>
      <c r="E2388" s="104" t="s">
        <v>8029</v>
      </c>
      <c r="F2388" s="104" t="s">
        <v>8030</v>
      </c>
      <c r="G2388" s="103" t="s">
        <v>4</v>
      </c>
      <c r="H2388" s="464">
        <v>0</v>
      </c>
      <c r="I2388" s="465">
        <v>590000000</v>
      </c>
      <c r="J2388" s="127" t="s">
        <v>6882</v>
      </c>
      <c r="K2388" s="110" t="s">
        <v>78</v>
      </c>
      <c r="L2388" s="127" t="s">
        <v>6882</v>
      </c>
      <c r="M2388" s="103" t="s">
        <v>144</v>
      </c>
      <c r="N2388" s="110" t="s">
        <v>7430</v>
      </c>
      <c r="O2388" s="103" t="s">
        <v>532</v>
      </c>
      <c r="P2388" s="103">
        <v>796</v>
      </c>
      <c r="Q2388" s="103" t="s">
        <v>57</v>
      </c>
      <c r="R2388" s="106">
        <v>22</v>
      </c>
      <c r="S2388" s="106">
        <v>244.8</v>
      </c>
      <c r="T2388" s="107">
        <f t="shared" si="245"/>
        <v>5385.6</v>
      </c>
      <c r="U2388" s="474">
        <f t="shared" si="244"/>
        <v>6031.8720000000012</v>
      </c>
      <c r="V2388" s="293"/>
      <c r="W2388" s="57">
        <v>2016</v>
      </c>
      <c r="X2388" s="674"/>
      <c r="Y2388" s="27"/>
      <c r="Z2388" s="27"/>
      <c r="AA2388" s="27"/>
      <c r="AB2388" s="27"/>
      <c r="AC2388" s="27"/>
      <c r="AD2388" s="27"/>
      <c r="AE2388" s="27"/>
      <c r="AF2388" s="27"/>
      <c r="AG2388" s="27"/>
      <c r="AH2388" s="27"/>
      <c r="AI2388" s="27"/>
      <c r="AJ2388" s="27"/>
      <c r="AK2388" s="27"/>
      <c r="AL2388" s="27"/>
      <c r="AM2388" s="27"/>
      <c r="AN2388" s="27"/>
      <c r="AO2388" s="27"/>
      <c r="AP2388" s="27"/>
      <c r="AQ2388" s="27"/>
      <c r="AR2388" s="27"/>
      <c r="AS2388" s="27"/>
      <c r="AT2388" s="27"/>
      <c r="AU2388" s="27"/>
      <c r="AV2388" s="27"/>
    </row>
    <row r="2389" spans="1:48" s="29" customFormat="1" ht="50.1" customHeight="1">
      <c r="A2389" s="57" t="s">
        <v>8031</v>
      </c>
      <c r="B2389" s="125" t="s">
        <v>5974</v>
      </c>
      <c r="C2389" s="104" t="s">
        <v>8032</v>
      </c>
      <c r="D2389" s="104" t="s">
        <v>934</v>
      </c>
      <c r="E2389" s="104" t="s">
        <v>8033</v>
      </c>
      <c r="F2389" s="104" t="s">
        <v>8034</v>
      </c>
      <c r="G2389" s="103" t="s">
        <v>4</v>
      </c>
      <c r="H2389" s="464">
        <v>0</v>
      </c>
      <c r="I2389" s="465">
        <v>590000000</v>
      </c>
      <c r="J2389" s="127" t="s">
        <v>6882</v>
      </c>
      <c r="K2389" s="110" t="s">
        <v>78</v>
      </c>
      <c r="L2389" s="127" t="s">
        <v>6882</v>
      </c>
      <c r="M2389" s="103" t="s">
        <v>144</v>
      </c>
      <c r="N2389" s="110" t="s">
        <v>7430</v>
      </c>
      <c r="O2389" s="103" t="s">
        <v>532</v>
      </c>
      <c r="P2389" s="103">
        <v>796</v>
      </c>
      <c r="Q2389" s="103" t="s">
        <v>57</v>
      </c>
      <c r="R2389" s="106">
        <v>2</v>
      </c>
      <c r="S2389" s="106">
        <v>244.8</v>
      </c>
      <c r="T2389" s="107">
        <f t="shared" si="245"/>
        <v>489.6</v>
      </c>
      <c r="U2389" s="474">
        <f t="shared" si="244"/>
        <v>548.35200000000009</v>
      </c>
      <c r="V2389" s="293"/>
      <c r="W2389" s="57">
        <v>2016</v>
      </c>
      <c r="X2389" s="674"/>
      <c r="Y2389" s="27"/>
      <c r="Z2389" s="27"/>
      <c r="AA2389" s="27"/>
      <c r="AB2389" s="27"/>
      <c r="AC2389" s="27"/>
      <c r="AD2389" s="27"/>
      <c r="AE2389" s="27"/>
      <c r="AF2389" s="27"/>
      <c r="AG2389" s="27"/>
      <c r="AH2389" s="27"/>
      <c r="AI2389" s="27"/>
      <c r="AJ2389" s="27"/>
      <c r="AK2389" s="27"/>
      <c r="AL2389" s="27"/>
      <c r="AM2389" s="27"/>
      <c r="AN2389" s="27"/>
      <c r="AO2389" s="27"/>
      <c r="AP2389" s="27"/>
      <c r="AQ2389" s="27"/>
      <c r="AR2389" s="27"/>
      <c r="AS2389" s="27"/>
      <c r="AT2389" s="27"/>
      <c r="AU2389" s="27"/>
      <c r="AV2389" s="27"/>
    </row>
    <row r="2390" spans="1:48" s="29" customFormat="1" ht="50.1" customHeight="1">
      <c r="A2390" s="57" t="s">
        <v>8035</v>
      </c>
      <c r="B2390" s="125" t="s">
        <v>5974</v>
      </c>
      <c r="C2390" s="104" t="s">
        <v>8036</v>
      </c>
      <c r="D2390" s="104" t="s">
        <v>934</v>
      </c>
      <c r="E2390" s="104" t="s">
        <v>8037</v>
      </c>
      <c r="F2390" s="104" t="s">
        <v>8038</v>
      </c>
      <c r="G2390" s="103" t="s">
        <v>4</v>
      </c>
      <c r="H2390" s="464">
        <v>0</v>
      </c>
      <c r="I2390" s="465">
        <v>590000000</v>
      </c>
      <c r="J2390" s="127" t="s">
        <v>6882</v>
      </c>
      <c r="K2390" s="110" t="s">
        <v>78</v>
      </c>
      <c r="L2390" s="127" t="s">
        <v>6882</v>
      </c>
      <c r="M2390" s="103" t="s">
        <v>144</v>
      </c>
      <c r="N2390" s="110" t="s">
        <v>7430</v>
      </c>
      <c r="O2390" s="103" t="s">
        <v>532</v>
      </c>
      <c r="P2390" s="103">
        <v>796</v>
      </c>
      <c r="Q2390" s="103" t="s">
        <v>57</v>
      </c>
      <c r="R2390" s="106">
        <v>24</v>
      </c>
      <c r="S2390" s="106">
        <v>25.5</v>
      </c>
      <c r="T2390" s="107">
        <f t="shared" si="245"/>
        <v>612</v>
      </c>
      <c r="U2390" s="474">
        <f t="shared" si="244"/>
        <v>685.44</v>
      </c>
      <c r="V2390" s="293"/>
      <c r="W2390" s="57">
        <v>2016</v>
      </c>
      <c r="X2390" s="674"/>
      <c r="Y2390" s="27"/>
      <c r="Z2390" s="27"/>
      <c r="AA2390" s="27"/>
      <c r="AB2390" s="27"/>
      <c r="AC2390" s="27"/>
      <c r="AD2390" s="27"/>
      <c r="AE2390" s="27"/>
      <c r="AF2390" s="27"/>
      <c r="AG2390" s="27"/>
      <c r="AH2390" s="27"/>
      <c r="AI2390" s="27"/>
      <c r="AJ2390" s="27"/>
      <c r="AK2390" s="27"/>
      <c r="AL2390" s="27"/>
      <c r="AM2390" s="27"/>
      <c r="AN2390" s="27"/>
      <c r="AO2390" s="27"/>
      <c r="AP2390" s="27"/>
      <c r="AQ2390" s="27"/>
      <c r="AR2390" s="27"/>
      <c r="AS2390" s="27"/>
      <c r="AT2390" s="27"/>
      <c r="AU2390" s="27"/>
      <c r="AV2390" s="27"/>
    </row>
    <row r="2391" spans="1:48" s="29" customFormat="1" ht="50.1" customHeight="1">
      <c r="A2391" s="57" t="s">
        <v>8039</v>
      </c>
      <c r="B2391" s="125" t="s">
        <v>5974</v>
      </c>
      <c r="C2391" s="104" t="s">
        <v>8040</v>
      </c>
      <c r="D2391" s="104" t="s">
        <v>934</v>
      </c>
      <c r="E2391" s="104" t="s">
        <v>8041</v>
      </c>
      <c r="F2391" s="104" t="s">
        <v>8042</v>
      </c>
      <c r="G2391" s="103" t="s">
        <v>4</v>
      </c>
      <c r="H2391" s="464">
        <v>0</v>
      </c>
      <c r="I2391" s="465">
        <v>590000000</v>
      </c>
      <c r="J2391" s="127" t="s">
        <v>6882</v>
      </c>
      <c r="K2391" s="110" t="s">
        <v>78</v>
      </c>
      <c r="L2391" s="127" t="s">
        <v>6882</v>
      </c>
      <c r="M2391" s="103" t="s">
        <v>144</v>
      </c>
      <c r="N2391" s="110" t="s">
        <v>7430</v>
      </c>
      <c r="O2391" s="103" t="s">
        <v>532</v>
      </c>
      <c r="P2391" s="103">
        <v>796</v>
      </c>
      <c r="Q2391" s="103" t="s">
        <v>57</v>
      </c>
      <c r="R2391" s="106">
        <v>124</v>
      </c>
      <c r="S2391" s="106">
        <v>25.5</v>
      </c>
      <c r="T2391" s="107">
        <f t="shared" si="245"/>
        <v>3162</v>
      </c>
      <c r="U2391" s="474">
        <f t="shared" si="244"/>
        <v>3541.4400000000005</v>
      </c>
      <c r="V2391" s="293"/>
      <c r="W2391" s="57">
        <v>2016</v>
      </c>
      <c r="X2391" s="674"/>
      <c r="Y2391" s="27"/>
      <c r="Z2391" s="27"/>
      <c r="AA2391" s="27"/>
      <c r="AB2391" s="27"/>
      <c r="AC2391" s="27"/>
      <c r="AD2391" s="27"/>
      <c r="AE2391" s="27"/>
      <c r="AF2391" s="27"/>
      <c r="AG2391" s="27"/>
      <c r="AH2391" s="27"/>
      <c r="AI2391" s="27"/>
      <c r="AJ2391" s="27"/>
      <c r="AK2391" s="27"/>
      <c r="AL2391" s="27"/>
      <c r="AM2391" s="27"/>
      <c r="AN2391" s="27"/>
      <c r="AO2391" s="27"/>
      <c r="AP2391" s="27"/>
      <c r="AQ2391" s="27"/>
      <c r="AR2391" s="27"/>
      <c r="AS2391" s="27"/>
      <c r="AT2391" s="27"/>
      <c r="AU2391" s="27"/>
      <c r="AV2391" s="27"/>
    </row>
    <row r="2392" spans="1:48" s="29" customFormat="1" ht="50.1" customHeight="1">
      <c r="A2392" s="57" t="s">
        <v>8043</v>
      </c>
      <c r="B2392" s="125" t="s">
        <v>5974</v>
      </c>
      <c r="C2392" s="104" t="s">
        <v>8044</v>
      </c>
      <c r="D2392" s="104" t="s">
        <v>934</v>
      </c>
      <c r="E2392" s="104" t="s">
        <v>8045</v>
      </c>
      <c r="F2392" s="104" t="s">
        <v>8046</v>
      </c>
      <c r="G2392" s="103" t="s">
        <v>4</v>
      </c>
      <c r="H2392" s="464">
        <v>0</v>
      </c>
      <c r="I2392" s="465">
        <v>590000000</v>
      </c>
      <c r="J2392" s="127" t="s">
        <v>6882</v>
      </c>
      <c r="K2392" s="110" t="s">
        <v>78</v>
      </c>
      <c r="L2392" s="127" t="s">
        <v>6882</v>
      </c>
      <c r="M2392" s="103" t="s">
        <v>144</v>
      </c>
      <c r="N2392" s="110" t="s">
        <v>7430</v>
      </c>
      <c r="O2392" s="103" t="s">
        <v>532</v>
      </c>
      <c r="P2392" s="103">
        <v>796</v>
      </c>
      <c r="Q2392" s="103" t="s">
        <v>57</v>
      </c>
      <c r="R2392" s="106">
        <v>48</v>
      </c>
      <c r="S2392" s="106">
        <v>25.5</v>
      </c>
      <c r="T2392" s="107">
        <f t="shared" si="245"/>
        <v>1224</v>
      </c>
      <c r="U2392" s="474">
        <f t="shared" si="244"/>
        <v>1370.88</v>
      </c>
      <c r="V2392" s="293"/>
      <c r="W2392" s="57">
        <v>2016</v>
      </c>
      <c r="X2392" s="674"/>
      <c r="Y2392" s="27"/>
      <c r="Z2392" s="27"/>
      <c r="AA2392" s="27"/>
      <c r="AB2392" s="27"/>
      <c r="AC2392" s="27"/>
      <c r="AD2392" s="27"/>
      <c r="AE2392" s="27"/>
      <c r="AF2392" s="27"/>
      <c r="AG2392" s="27"/>
      <c r="AH2392" s="27"/>
      <c r="AI2392" s="27"/>
      <c r="AJ2392" s="27"/>
      <c r="AK2392" s="27"/>
      <c r="AL2392" s="27"/>
      <c r="AM2392" s="27"/>
      <c r="AN2392" s="27"/>
      <c r="AO2392" s="27"/>
      <c r="AP2392" s="27"/>
      <c r="AQ2392" s="27"/>
      <c r="AR2392" s="27"/>
      <c r="AS2392" s="27"/>
      <c r="AT2392" s="27"/>
      <c r="AU2392" s="27"/>
      <c r="AV2392" s="27"/>
    </row>
    <row r="2393" spans="1:48" s="29" customFormat="1" ht="50.1" customHeight="1">
      <c r="A2393" s="57" t="s">
        <v>8047</v>
      </c>
      <c r="B2393" s="125" t="s">
        <v>5974</v>
      </c>
      <c r="C2393" s="104" t="s">
        <v>8048</v>
      </c>
      <c r="D2393" s="104" t="s">
        <v>934</v>
      </c>
      <c r="E2393" s="104" t="s">
        <v>8049</v>
      </c>
      <c r="F2393" s="104" t="s">
        <v>8050</v>
      </c>
      <c r="G2393" s="103" t="s">
        <v>4</v>
      </c>
      <c r="H2393" s="464">
        <v>0</v>
      </c>
      <c r="I2393" s="465">
        <v>590000000</v>
      </c>
      <c r="J2393" s="127" t="s">
        <v>6882</v>
      </c>
      <c r="K2393" s="110" t="s">
        <v>78</v>
      </c>
      <c r="L2393" s="127" t="s">
        <v>6882</v>
      </c>
      <c r="M2393" s="103" t="s">
        <v>144</v>
      </c>
      <c r="N2393" s="110" t="s">
        <v>7430</v>
      </c>
      <c r="O2393" s="103" t="s">
        <v>532</v>
      </c>
      <c r="P2393" s="103">
        <v>796</v>
      </c>
      <c r="Q2393" s="103" t="s">
        <v>57</v>
      </c>
      <c r="R2393" s="106">
        <v>124</v>
      </c>
      <c r="S2393" s="106">
        <v>25.5</v>
      </c>
      <c r="T2393" s="107">
        <f t="shared" si="245"/>
        <v>3162</v>
      </c>
      <c r="U2393" s="474">
        <f t="shared" si="244"/>
        <v>3541.4400000000005</v>
      </c>
      <c r="V2393" s="293"/>
      <c r="W2393" s="57">
        <v>2016</v>
      </c>
      <c r="X2393" s="674"/>
      <c r="Y2393" s="27"/>
      <c r="Z2393" s="27"/>
      <c r="AA2393" s="27"/>
      <c r="AB2393" s="27"/>
      <c r="AC2393" s="27"/>
      <c r="AD2393" s="27"/>
      <c r="AE2393" s="27"/>
      <c r="AF2393" s="27"/>
      <c r="AG2393" s="27"/>
      <c r="AH2393" s="27"/>
      <c r="AI2393" s="27"/>
      <c r="AJ2393" s="27"/>
      <c r="AK2393" s="27"/>
      <c r="AL2393" s="27"/>
      <c r="AM2393" s="27"/>
      <c r="AN2393" s="27"/>
      <c r="AO2393" s="27"/>
      <c r="AP2393" s="27"/>
      <c r="AQ2393" s="27"/>
      <c r="AR2393" s="27"/>
      <c r="AS2393" s="27"/>
      <c r="AT2393" s="27"/>
      <c r="AU2393" s="27"/>
      <c r="AV2393" s="27"/>
    </row>
    <row r="2394" spans="1:48" s="29" customFormat="1" ht="50.1" customHeight="1">
      <c r="A2394" s="57" t="s">
        <v>8051</v>
      </c>
      <c r="B2394" s="125" t="s">
        <v>5974</v>
      </c>
      <c r="C2394" s="104" t="s">
        <v>8052</v>
      </c>
      <c r="D2394" s="104" t="s">
        <v>934</v>
      </c>
      <c r="E2394" s="104" t="s">
        <v>8053</v>
      </c>
      <c r="F2394" s="104" t="s">
        <v>8054</v>
      </c>
      <c r="G2394" s="103" t="s">
        <v>4</v>
      </c>
      <c r="H2394" s="464">
        <v>0</v>
      </c>
      <c r="I2394" s="465">
        <v>590000000</v>
      </c>
      <c r="J2394" s="127" t="s">
        <v>6882</v>
      </c>
      <c r="K2394" s="110" t="s">
        <v>78</v>
      </c>
      <c r="L2394" s="127" t="s">
        <v>6882</v>
      </c>
      <c r="M2394" s="103" t="s">
        <v>144</v>
      </c>
      <c r="N2394" s="110" t="s">
        <v>7430</v>
      </c>
      <c r="O2394" s="103" t="s">
        <v>532</v>
      </c>
      <c r="P2394" s="103">
        <v>796</v>
      </c>
      <c r="Q2394" s="103" t="s">
        <v>57</v>
      </c>
      <c r="R2394" s="106">
        <v>124</v>
      </c>
      <c r="S2394" s="106">
        <v>25.5</v>
      </c>
      <c r="T2394" s="107">
        <f t="shared" si="245"/>
        <v>3162</v>
      </c>
      <c r="U2394" s="474">
        <f t="shared" si="244"/>
        <v>3541.4400000000005</v>
      </c>
      <c r="V2394" s="293"/>
      <c r="W2394" s="57">
        <v>2016</v>
      </c>
      <c r="X2394" s="674"/>
      <c r="Y2394" s="27"/>
      <c r="Z2394" s="27"/>
      <c r="AA2394" s="27"/>
      <c r="AB2394" s="27"/>
      <c r="AC2394" s="27"/>
      <c r="AD2394" s="27"/>
      <c r="AE2394" s="27"/>
      <c r="AF2394" s="27"/>
      <c r="AG2394" s="27"/>
      <c r="AH2394" s="27"/>
      <c r="AI2394" s="27"/>
      <c r="AJ2394" s="27"/>
      <c r="AK2394" s="27"/>
      <c r="AL2394" s="27"/>
      <c r="AM2394" s="27"/>
      <c r="AN2394" s="27"/>
      <c r="AO2394" s="27"/>
      <c r="AP2394" s="27"/>
      <c r="AQ2394" s="27"/>
      <c r="AR2394" s="27"/>
      <c r="AS2394" s="27"/>
      <c r="AT2394" s="27"/>
      <c r="AU2394" s="27"/>
      <c r="AV2394" s="27"/>
    </row>
    <row r="2395" spans="1:48" s="29" customFormat="1" ht="50.1" customHeight="1">
      <c r="A2395" s="57" t="s">
        <v>8055</v>
      </c>
      <c r="B2395" s="125" t="s">
        <v>5974</v>
      </c>
      <c r="C2395" s="104" t="s">
        <v>8056</v>
      </c>
      <c r="D2395" s="104" t="s">
        <v>934</v>
      </c>
      <c r="E2395" s="104" t="s">
        <v>8057</v>
      </c>
      <c r="F2395" s="104" t="s">
        <v>8058</v>
      </c>
      <c r="G2395" s="103" t="s">
        <v>4</v>
      </c>
      <c r="H2395" s="464">
        <v>0</v>
      </c>
      <c r="I2395" s="465">
        <v>590000000</v>
      </c>
      <c r="J2395" s="127" t="s">
        <v>6882</v>
      </c>
      <c r="K2395" s="110" t="s">
        <v>78</v>
      </c>
      <c r="L2395" s="127" t="s">
        <v>6882</v>
      </c>
      <c r="M2395" s="103" t="s">
        <v>144</v>
      </c>
      <c r="N2395" s="110" t="s">
        <v>7430</v>
      </c>
      <c r="O2395" s="103" t="s">
        <v>532</v>
      </c>
      <c r="P2395" s="103">
        <v>796</v>
      </c>
      <c r="Q2395" s="103" t="s">
        <v>57</v>
      </c>
      <c r="R2395" s="106">
        <v>24</v>
      </c>
      <c r="S2395" s="106">
        <v>25.5</v>
      </c>
      <c r="T2395" s="107">
        <f t="shared" si="245"/>
        <v>612</v>
      </c>
      <c r="U2395" s="474">
        <f t="shared" si="244"/>
        <v>685.44</v>
      </c>
      <c r="V2395" s="293"/>
      <c r="W2395" s="57">
        <v>2016</v>
      </c>
      <c r="X2395" s="674"/>
      <c r="Y2395" s="27"/>
      <c r="Z2395" s="27"/>
      <c r="AA2395" s="27"/>
      <c r="AB2395" s="27"/>
      <c r="AC2395" s="27"/>
      <c r="AD2395" s="27"/>
      <c r="AE2395" s="27"/>
      <c r="AF2395" s="27"/>
      <c r="AG2395" s="27"/>
      <c r="AH2395" s="27"/>
      <c r="AI2395" s="27"/>
      <c r="AJ2395" s="27"/>
      <c r="AK2395" s="27"/>
      <c r="AL2395" s="27"/>
      <c r="AM2395" s="27"/>
      <c r="AN2395" s="27"/>
      <c r="AO2395" s="27"/>
      <c r="AP2395" s="27"/>
      <c r="AQ2395" s="27"/>
      <c r="AR2395" s="27"/>
      <c r="AS2395" s="27"/>
      <c r="AT2395" s="27"/>
      <c r="AU2395" s="27"/>
      <c r="AV2395" s="27"/>
    </row>
    <row r="2396" spans="1:48" s="29" customFormat="1" ht="50.1" customHeight="1">
      <c r="A2396" s="57" t="s">
        <v>8059</v>
      </c>
      <c r="B2396" s="125" t="s">
        <v>5974</v>
      </c>
      <c r="C2396" s="104" t="s">
        <v>8060</v>
      </c>
      <c r="D2396" s="104" t="s">
        <v>934</v>
      </c>
      <c r="E2396" s="104" t="s">
        <v>8061</v>
      </c>
      <c r="F2396" s="104" t="s">
        <v>8062</v>
      </c>
      <c r="G2396" s="103" t="s">
        <v>4</v>
      </c>
      <c r="H2396" s="464">
        <v>0</v>
      </c>
      <c r="I2396" s="465">
        <v>590000000</v>
      </c>
      <c r="J2396" s="127" t="s">
        <v>6882</v>
      </c>
      <c r="K2396" s="110" t="s">
        <v>78</v>
      </c>
      <c r="L2396" s="127" t="s">
        <v>6882</v>
      </c>
      <c r="M2396" s="103" t="s">
        <v>144</v>
      </c>
      <c r="N2396" s="110" t="s">
        <v>7430</v>
      </c>
      <c r="O2396" s="103" t="s">
        <v>532</v>
      </c>
      <c r="P2396" s="103">
        <v>796</v>
      </c>
      <c r="Q2396" s="103" t="s">
        <v>57</v>
      </c>
      <c r="R2396" s="106">
        <v>35</v>
      </c>
      <c r="S2396" s="106">
        <v>401.47199999999998</v>
      </c>
      <c r="T2396" s="107">
        <f t="shared" si="245"/>
        <v>14051.519999999999</v>
      </c>
      <c r="U2396" s="474">
        <f t="shared" si="244"/>
        <v>15737.7024</v>
      </c>
      <c r="V2396" s="293"/>
      <c r="W2396" s="57">
        <v>2016</v>
      </c>
      <c r="X2396" s="674"/>
      <c r="Y2396" s="27"/>
      <c r="Z2396" s="27"/>
      <c r="AA2396" s="27"/>
      <c r="AB2396" s="27"/>
      <c r="AC2396" s="27"/>
      <c r="AD2396" s="27"/>
      <c r="AE2396" s="27"/>
      <c r="AF2396" s="27"/>
      <c r="AG2396" s="27"/>
      <c r="AH2396" s="27"/>
      <c r="AI2396" s="27"/>
      <c r="AJ2396" s="27"/>
      <c r="AK2396" s="27"/>
      <c r="AL2396" s="27"/>
      <c r="AM2396" s="27"/>
      <c r="AN2396" s="27"/>
      <c r="AO2396" s="27"/>
      <c r="AP2396" s="27"/>
      <c r="AQ2396" s="27"/>
      <c r="AR2396" s="27"/>
      <c r="AS2396" s="27"/>
      <c r="AT2396" s="27"/>
      <c r="AU2396" s="27"/>
      <c r="AV2396" s="27"/>
    </row>
    <row r="2397" spans="1:48" s="29" customFormat="1" ht="50.1" customHeight="1">
      <c r="A2397" s="57" t="s">
        <v>8063</v>
      </c>
      <c r="B2397" s="125" t="s">
        <v>5974</v>
      </c>
      <c r="C2397" s="104" t="s">
        <v>8064</v>
      </c>
      <c r="D2397" s="104" t="s">
        <v>938</v>
      </c>
      <c r="E2397" s="104" t="s">
        <v>8065</v>
      </c>
      <c r="F2397" s="104" t="s">
        <v>8066</v>
      </c>
      <c r="G2397" s="103" t="s">
        <v>4</v>
      </c>
      <c r="H2397" s="464">
        <v>0</v>
      </c>
      <c r="I2397" s="465">
        <v>590000000</v>
      </c>
      <c r="J2397" s="127" t="s">
        <v>6882</v>
      </c>
      <c r="K2397" s="110" t="s">
        <v>78</v>
      </c>
      <c r="L2397" s="127" t="s">
        <v>6882</v>
      </c>
      <c r="M2397" s="103" t="s">
        <v>144</v>
      </c>
      <c r="N2397" s="110" t="s">
        <v>7430</v>
      </c>
      <c r="O2397" s="103" t="s">
        <v>532</v>
      </c>
      <c r="P2397" s="103">
        <v>796</v>
      </c>
      <c r="Q2397" s="103" t="s">
        <v>57</v>
      </c>
      <c r="R2397" s="106">
        <v>11</v>
      </c>
      <c r="S2397" s="106">
        <v>30.6</v>
      </c>
      <c r="T2397" s="107">
        <f t="shared" si="245"/>
        <v>336.6</v>
      </c>
      <c r="U2397" s="474">
        <f t="shared" si="244"/>
        <v>376.99200000000008</v>
      </c>
      <c r="V2397" s="293"/>
      <c r="W2397" s="57">
        <v>2016</v>
      </c>
      <c r="X2397" s="674"/>
      <c r="Y2397" s="27"/>
      <c r="Z2397" s="27"/>
      <c r="AA2397" s="27"/>
      <c r="AB2397" s="27"/>
      <c r="AC2397" s="27"/>
      <c r="AD2397" s="27"/>
      <c r="AE2397" s="27"/>
      <c r="AF2397" s="27"/>
      <c r="AG2397" s="27"/>
      <c r="AH2397" s="27"/>
      <c r="AI2397" s="27"/>
      <c r="AJ2397" s="27"/>
      <c r="AK2397" s="27"/>
      <c r="AL2397" s="27"/>
      <c r="AM2397" s="27"/>
      <c r="AN2397" s="27"/>
      <c r="AO2397" s="27"/>
      <c r="AP2397" s="27"/>
      <c r="AQ2397" s="27"/>
      <c r="AR2397" s="27"/>
      <c r="AS2397" s="27"/>
      <c r="AT2397" s="27"/>
      <c r="AU2397" s="27"/>
      <c r="AV2397" s="27"/>
    </row>
    <row r="2398" spans="1:48" s="29" customFormat="1" ht="50.1" customHeight="1">
      <c r="A2398" s="57" t="s">
        <v>8067</v>
      </c>
      <c r="B2398" s="125" t="s">
        <v>5974</v>
      </c>
      <c r="C2398" s="104" t="s">
        <v>8068</v>
      </c>
      <c r="D2398" s="104" t="s">
        <v>938</v>
      </c>
      <c r="E2398" s="104" t="s">
        <v>8069</v>
      </c>
      <c r="F2398" s="104" t="s">
        <v>8070</v>
      </c>
      <c r="G2398" s="103" t="s">
        <v>4</v>
      </c>
      <c r="H2398" s="464">
        <v>0</v>
      </c>
      <c r="I2398" s="465">
        <v>590000000</v>
      </c>
      <c r="J2398" s="127" t="s">
        <v>6882</v>
      </c>
      <c r="K2398" s="110" t="s">
        <v>78</v>
      </c>
      <c r="L2398" s="127" t="s">
        <v>6882</v>
      </c>
      <c r="M2398" s="103" t="s">
        <v>144</v>
      </c>
      <c r="N2398" s="110" t="s">
        <v>7430</v>
      </c>
      <c r="O2398" s="103" t="s">
        <v>532</v>
      </c>
      <c r="P2398" s="103">
        <v>796</v>
      </c>
      <c r="Q2398" s="103" t="s">
        <v>57</v>
      </c>
      <c r="R2398" s="106">
        <v>3</v>
      </c>
      <c r="S2398" s="106">
        <v>94.248000000000005</v>
      </c>
      <c r="T2398" s="107">
        <f t="shared" si="245"/>
        <v>282.74400000000003</v>
      </c>
      <c r="U2398" s="474">
        <f t="shared" si="244"/>
        <v>316.67328000000003</v>
      </c>
      <c r="V2398" s="293"/>
      <c r="W2398" s="57">
        <v>2016</v>
      </c>
      <c r="X2398" s="674"/>
      <c r="Y2398" s="27"/>
      <c r="Z2398" s="27"/>
      <c r="AA2398" s="27"/>
      <c r="AB2398" s="27"/>
      <c r="AC2398" s="27"/>
      <c r="AD2398" s="27"/>
      <c r="AE2398" s="27"/>
      <c r="AF2398" s="27"/>
      <c r="AG2398" s="27"/>
      <c r="AH2398" s="27"/>
      <c r="AI2398" s="27"/>
      <c r="AJ2398" s="27"/>
      <c r="AK2398" s="27"/>
      <c r="AL2398" s="27"/>
      <c r="AM2398" s="27"/>
      <c r="AN2398" s="27"/>
      <c r="AO2398" s="27"/>
      <c r="AP2398" s="27"/>
      <c r="AQ2398" s="27"/>
      <c r="AR2398" s="27"/>
      <c r="AS2398" s="27"/>
      <c r="AT2398" s="27"/>
      <c r="AU2398" s="27"/>
      <c r="AV2398" s="27"/>
    </row>
    <row r="2399" spans="1:48" s="29" customFormat="1" ht="50.1" customHeight="1">
      <c r="A2399" s="57" t="s">
        <v>8071</v>
      </c>
      <c r="B2399" s="125" t="s">
        <v>5974</v>
      </c>
      <c r="C2399" s="104" t="s">
        <v>8072</v>
      </c>
      <c r="D2399" s="104" t="s">
        <v>938</v>
      </c>
      <c r="E2399" s="104" t="s">
        <v>8073</v>
      </c>
      <c r="F2399" s="104" t="s">
        <v>8074</v>
      </c>
      <c r="G2399" s="103" t="s">
        <v>4</v>
      </c>
      <c r="H2399" s="464">
        <v>0</v>
      </c>
      <c r="I2399" s="465">
        <v>590000000</v>
      </c>
      <c r="J2399" s="127" t="s">
        <v>6882</v>
      </c>
      <c r="K2399" s="110" t="s">
        <v>78</v>
      </c>
      <c r="L2399" s="127" t="s">
        <v>6882</v>
      </c>
      <c r="M2399" s="103" t="s">
        <v>144</v>
      </c>
      <c r="N2399" s="110" t="s">
        <v>7430</v>
      </c>
      <c r="O2399" s="103" t="s">
        <v>532</v>
      </c>
      <c r="P2399" s="103">
        <v>796</v>
      </c>
      <c r="Q2399" s="103" t="s">
        <v>57</v>
      </c>
      <c r="R2399" s="106">
        <v>138</v>
      </c>
      <c r="S2399" s="106">
        <v>115.66800000000001</v>
      </c>
      <c r="T2399" s="107">
        <f t="shared" si="245"/>
        <v>15962.184000000001</v>
      </c>
      <c r="U2399" s="474">
        <f t="shared" si="244"/>
        <v>17877.646080000002</v>
      </c>
      <c r="V2399" s="293"/>
      <c r="W2399" s="57">
        <v>2016</v>
      </c>
      <c r="X2399" s="674"/>
      <c r="Y2399" s="27"/>
      <c r="Z2399" s="27"/>
      <c r="AA2399" s="27"/>
      <c r="AB2399" s="27"/>
      <c r="AC2399" s="27"/>
      <c r="AD2399" s="27"/>
      <c r="AE2399" s="27"/>
      <c r="AF2399" s="27"/>
      <c r="AG2399" s="27"/>
      <c r="AH2399" s="27"/>
      <c r="AI2399" s="27"/>
      <c r="AJ2399" s="27"/>
      <c r="AK2399" s="27"/>
      <c r="AL2399" s="27"/>
      <c r="AM2399" s="27"/>
      <c r="AN2399" s="27"/>
      <c r="AO2399" s="27"/>
      <c r="AP2399" s="27"/>
      <c r="AQ2399" s="27"/>
      <c r="AR2399" s="27"/>
      <c r="AS2399" s="27"/>
      <c r="AT2399" s="27"/>
      <c r="AU2399" s="27"/>
      <c r="AV2399" s="27"/>
    </row>
    <row r="2400" spans="1:48" s="29" customFormat="1" ht="50.1" customHeight="1">
      <c r="A2400" s="57" t="s">
        <v>8075</v>
      </c>
      <c r="B2400" s="125" t="s">
        <v>5974</v>
      </c>
      <c r="C2400" s="104" t="s">
        <v>8068</v>
      </c>
      <c r="D2400" s="104" t="s">
        <v>938</v>
      </c>
      <c r="E2400" s="104" t="s">
        <v>8069</v>
      </c>
      <c r="F2400" s="104" t="s">
        <v>8076</v>
      </c>
      <c r="G2400" s="103" t="s">
        <v>4</v>
      </c>
      <c r="H2400" s="464">
        <v>0</v>
      </c>
      <c r="I2400" s="465">
        <v>590000000</v>
      </c>
      <c r="J2400" s="127" t="s">
        <v>6882</v>
      </c>
      <c r="K2400" s="110" t="s">
        <v>78</v>
      </c>
      <c r="L2400" s="127" t="s">
        <v>6882</v>
      </c>
      <c r="M2400" s="103" t="s">
        <v>144</v>
      </c>
      <c r="N2400" s="110" t="s">
        <v>7430</v>
      </c>
      <c r="O2400" s="103" t="s">
        <v>532</v>
      </c>
      <c r="P2400" s="103">
        <v>796</v>
      </c>
      <c r="Q2400" s="103" t="s">
        <v>57</v>
      </c>
      <c r="R2400" s="106">
        <v>22</v>
      </c>
      <c r="S2400" s="106">
        <v>55.08</v>
      </c>
      <c r="T2400" s="107">
        <f t="shared" si="245"/>
        <v>1211.76</v>
      </c>
      <c r="U2400" s="474">
        <f t="shared" ref="U2400:U2449" si="246">T2400*1.12</f>
        <v>1357.1712000000002</v>
      </c>
      <c r="V2400" s="293"/>
      <c r="W2400" s="57">
        <v>2016</v>
      </c>
      <c r="X2400" s="674"/>
      <c r="Y2400" s="27"/>
      <c r="Z2400" s="27"/>
      <c r="AA2400" s="27"/>
      <c r="AB2400" s="27"/>
      <c r="AC2400" s="27"/>
      <c r="AD2400" s="27"/>
      <c r="AE2400" s="27"/>
      <c r="AF2400" s="27"/>
      <c r="AG2400" s="27"/>
      <c r="AH2400" s="27"/>
      <c r="AI2400" s="27"/>
      <c r="AJ2400" s="27"/>
      <c r="AK2400" s="27"/>
      <c r="AL2400" s="27"/>
      <c r="AM2400" s="27"/>
      <c r="AN2400" s="27"/>
      <c r="AO2400" s="27"/>
      <c r="AP2400" s="27"/>
      <c r="AQ2400" s="27"/>
      <c r="AR2400" s="27"/>
      <c r="AS2400" s="27"/>
      <c r="AT2400" s="27"/>
      <c r="AU2400" s="27"/>
      <c r="AV2400" s="27"/>
    </row>
    <row r="2401" spans="1:48" s="29" customFormat="1" ht="50.1" customHeight="1">
      <c r="A2401" s="57" t="s">
        <v>8077</v>
      </c>
      <c r="B2401" s="125" t="s">
        <v>5974</v>
      </c>
      <c r="C2401" s="104" t="s">
        <v>8064</v>
      </c>
      <c r="D2401" s="104" t="s">
        <v>938</v>
      </c>
      <c r="E2401" s="104" t="s">
        <v>8065</v>
      </c>
      <c r="F2401" s="104" t="s">
        <v>8078</v>
      </c>
      <c r="G2401" s="103" t="s">
        <v>4</v>
      </c>
      <c r="H2401" s="464">
        <v>0</v>
      </c>
      <c r="I2401" s="465">
        <v>590000000</v>
      </c>
      <c r="J2401" s="127" t="s">
        <v>6882</v>
      </c>
      <c r="K2401" s="110" t="s">
        <v>78</v>
      </c>
      <c r="L2401" s="127" t="s">
        <v>6882</v>
      </c>
      <c r="M2401" s="103" t="s">
        <v>144</v>
      </c>
      <c r="N2401" s="110" t="s">
        <v>7430</v>
      </c>
      <c r="O2401" s="103" t="s">
        <v>532</v>
      </c>
      <c r="P2401" s="103">
        <v>796</v>
      </c>
      <c r="Q2401" s="103" t="s">
        <v>57</v>
      </c>
      <c r="R2401" s="106">
        <v>49</v>
      </c>
      <c r="S2401" s="106">
        <v>40.799999999999997</v>
      </c>
      <c r="T2401" s="107">
        <f t="shared" si="245"/>
        <v>1999.1999999999998</v>
      </c>
      <c r="U2401" s="474">
        <f t="shared" si="246"/>
        <v>2239.1039999999998</v>
      </c>
      <c r="V2401" s="293"/>
      <c r="W2401" s="57">
        <v>2016</v>
      </c>
      <c r="X2401" s="674"/>
      <c r="Y2401" s="27"/>
      <c r="Z2401" s="27"/>
      <c r="AA2401" s="27"/>
      <c r="AB2401" s="27"/>
      <c r="AC2401" s="27"/>
      <c r="AD2401" s="27"/>
      <c r="AE2401" s="27"/>
      <c r="AF2401" s="27"/>
      <c r="AG2401" s="27"/>
      <c r="AH2401" s="27"/>
      <c r="AI2401" s="27"/>
      <c r="AJ2401" s="27"/>
      <c r="AK2401" s="27"/>
      <c r="AL2401" s="27"/>
      <c r="AM2401" s="27"/>
      <c r="AN2401" s="27"/>
      <c r="AO2401" s="27"/>
      <c r="AP2401" s="27"/>
      <c r="AQ2401" s="27"/>
      <c r="AR2401" s="27"/>
      <c r="AS2401" s="27"/>
      <c r="AT2401" s="27"/>
      <c r="AU2401" s="27"/>
      <c r="AV2401" s="27"/>
    </row>
    <row r="2402" spans="1:48" s="29" customFormat="1" ht="50.1" customHeight="1">
      <c r="A2402" s="57" t="s">
        <v>8079</v>
      </c>
      <c r="B2402" s="125" t="s">
        <v>5974</v>
      </c>
      <c r="C2402" s="104" t="s">
        <v>8080</v>
      </c>
      <c r="D2402" s="104" t="s">
        <v>938</v>
      </c>
      <c r="E2402" s="104" t="s">
        <v>8081</v>
      </c>
      <c r="F2402" s="104" t="s">
        <v>8082</v>
      </c>
      <c r="G2402" s="103" t="s">
        <v>4</v>
      </c>
      <c r="H2402" s="464">
        <v>0</v>
      </c>
      <c r="I2402" s="465">
        <v>590000000</v>
      </c>
      <c r="J2402" s="127" t="s">
        <v>6882</v>
      </c>
      <c r="K2402" s="110" t="s">
        <v>78</v>
      </c>
      <c r="L2402" s="127" t="s">
        <v>6882</v>
      </c>
      <c r="M2402" s="103" t="s">
        <v>144</v>
      </c>
      <c r="N2402" s="110" t="s">
        <v>7430</v>
      </c>
      <c r="O2402" s="103" t="s">
        <v>532</v>
      </c>
      <c r="P2402" s="103">
        <v>796</v>
      </c>
      <c r="Q2402" s="103" t="s">
        <v>57</v>
      </c>
      <c r="R2402" s="106">
        <v>169</v>
      </c>
      <c r="S2402" s="106">
        <v>51</v>
      </c>
      <c r="T2402" s="107">
        <f t="shared" ref="T2402:T2449" si="247">S2402*R2402</f>
        <v>8619</v>
      </c>
      <c r="U2402" s="474">
        <f t="shared" si="246"/>
        <v>9653.2800000000007</v>
      </c>
      <c r="V2402" s="293"/>
      <c r="W2402" s="57">
        <v>2016</v>
      </c>
      <c r="X2402" s="674"/>
      <c r="Y2402" s="27"/>
      <c r="Z2402" s="27"/>
      <c r="AA2402" s="27"/>
      <c r="AB2402" s="27"/>
      <c r="AC2402" s="27"/>
      <c r="AD2402" s="27"/>
      <c r="AE2402" s="27"/>
      <c r="AF2402" s="27"/>
      <c r="AG2402" s="27"/>
      <c r="AH2402" s="27"/>
      <c r="AI2402" s="27"/>
      <c r="AJ2402" s="27"/>
      <c r="AK2402" s="27"/>
      <c r="AL2402" s="27"/>
      <c r="AM2402" s="27"/>
      <c r="AN2402" s="27"/>
      <c r="AO2402" s="27"/>
      <c r="AP2402" s="27"/>
      <c r="AQ2402" s="27"/>
      <c r="AR2402" s="27"/>
      <c r="AS2402" s="27"/>
      <c r="AT2402" s="27"/>
      <c r="AU2402" s="27"/>
      <c r="AV2402" s="27"/>
    </row>
    <row r="2403" spans="1:48" s="29" customFormat="1" ht="50.1" customHeight="1">
      <c r="A2403" s="57" t="s">
        <v>8083</v>
      </c>
      <c r="B2403" s="125" t="s">
        <v>5974</v>
      </c>
      <c r="C2403" s="104" t="s">
        <v>8084</v>
      </c>
      <c r="D2403" s="104" t="s">
        <v>938</v>
      </c>
      <c r="E2403" s="104" t="s">
        <v>8085</v>
      </c>
      <c r="F2403" s="104" t="s">
        <v>8086</v>
      </c>
      <c r="G2403" s="103" t="s">
        <v>4</v>
      </c>
      <c r="H2403" s="464">
        <v>0</v>
      </c>
      <c r="I2403" s="465">
        <v>590000000</v>
      </c>
      <c r="J2403" s="127" t="s">
        <v>6882</v>
      </c>
      <c r="K2403" s="110" t="s">
        <v>78</v>
      </c>
      <c r="L2403" s="127" t="s">
        <v>6882</v>
      </c>
      <c r="M2403" s="103" t="s">
        <v>144</v>
      </c>
      <c r="N2403" s="110" t="s">
        <v>7430</v>
      </c>
      <c r="O2403" s="103" t="s">
        <v>532</v>
      </c>
      <c r="P2403" s="103">
        <v>796</v>
      </c>
      <c r="Q2403" s="103" t="s">
        <v>57</v>
      </c>
      <c r="R2403" s="106">
        <v>2</v>
      </c>
      <c r="S2403" s="106">
        <v>112.812</v>
      </c>
      <c r="T2403" s="107">
        <f t="shared" si="247"/>
        <v>225.624</v>
      </c>
      <c r="U2403" s="474">
        <f t="shared" si="246"/>
        <v>252.69888000000003</v>
      </c>
      <c r="V2403" s="293"/>
      <c r="W2403" s="57">
        <v>2016</v>
      </c>
      <c r="X2403" s="674"/>
      <c r="Y2403" s="27"/>
      <c r="Z2403" s="27"/>
      <c r="AA2403" s="27"/>
      <c r="AB2403" s="27"/>
      <c r="AC2403" s="27"/>
      <c r="AD2403" s="27"/>
      <c r="AE2403" s="27"/>
      <c r="AF2403" s="27"/>
      <c r="AG2403" s="27"/>
      <c r="AH2403" s="27"/>
      <c r="AI2403" s="27"/>
      <c r="AJ2403" s="27"/>
      <c r="AK2403" s="27"/>
      <c r="AL2403" s="27"/>
      <c r="AM2403" s="27"/>
      <c r="AN2403" s="27"/>
      <c r="AO2403" s="27"/>
      <c r="AP2403" s="27"/>
      <c r="AQ2403" s="27"/>
      <c r="AR2403" s="27"/>
      <c r="AS2403" s="27"/>
      <c r="AT2403" s="27"/>
      <c r="AU2403" s="27"/>
      <c r="AV2403" s="27"/>
    </row>
    <row r="2404" spans="1:48" s="29" customFormat="1" ht="50.1" customHeight="1">
      <c r="A2404" s="57" t="s">
        <v>8087</v>
      </c>
      <c r="B2404" s="125" t="s">
        <v>5974</v>
      </c>
      <c r="C2404" s="104" t="s">
        <v>7932</v>
      </c>
      <c r="D2404" s="104" t="s">
        <v>3591</v>
      </c>
      <c r="E2404" s="104" t="s">
        <v>7933</v>
      </c>
      <c r="F2404" s="104" t="s">
        <v>8088</v>
      </c>
      <c r="G2404" s="103" t="s">
        <v>4</v>
      </c>
      <c r="H2404" s="464">
        <v>0</v>
      </c>
      <c r="I2404" s="465">
        <v>590000000</v>
      </c>
      <c r="J2404" s="127" t="s">
        <v>6882</v>
      </c>
      <c r="K2404" s="110" t="s">
        <v>78</v>
      </c>
      <c r="L2404" s="127" t="s">
        <v>6882</v>
      </c>
      <c r="M2404" s="103" t="s">
        <v>144</v>
      </c>
      <c r="N2404" s="110" t="s">
        <v>7430</v>
      </c>
      <c r="O2404" s="103" t="s">
        <v>532</v>
      </c>
      <c r="P2404" s="103">
        <v>796</v>
      </c>
      <c r="Q2404" s="103" t="s">
        <v>57</v>
      </c>
      <c r="R2404" s="106">
        <v>24</v>
      </c>
      <c r="S2404" s="106">
        <v>367.2</v>
      </c>
      <c r="T2404" s="107">
        <f t="shared" si="247"/>
        <v>8812.7999999999993</v>
      </c>
      <c r="U2404" s="474">
        <f t="shared" si="246"/>
        <v>9870.3359999999993</v>
      </c>
      <c r="V2404" s="293"/>
      <c r="W2404" s="57">
        <v>2016</v>
      </c>
      <c r="X2404" s="674"/>
      <c r="Y2404" s="27"/>
      <c r="Z2404" s="27"/>
      <c r="AA2404" s="27"/>
      <c r="AB2404" s="27"/>
      <c r="AC2404" s="27"/>
      <c r="AD2404" s="27"/>
      <c r="AE2404" s="27"/>
      <c r="AF2404" s="27"/>
      <c r="AG2404" s="27"/>
      <c r="AH2404" s="27"/>
      <c r="AI2404" s="27"/>
      <c r="AJ2404" s="27"/>
      <c r="AK2404" s="27"/>
      <c r="AL2404" s="27"/>
      <c r="AM2404" s="27"/>
      <c r="AN2404" s="27"/>
      <c r="AO2404" s="27"/>
      <c r="AP2404" s="27"/>
      <c r="AQ2404" s="27"/>
      <c r="AR2404" s="27"/>
      <c r="AS2404" s="27"/>
      <c r="AT2404" s="27"/>
      <c r="AU2404" s="27"/>
      <c r="AV2404" s="27"/>
    </row>
    <row r="2405" spans="1:48" s="29" customFormat="1" ht="50.1" customHeight="1">
      <c r="A2405" s="57" t="s">
        <v>8089</v>
      </c>
      <c r="B2405" s="125" t="s">
        <v>5974</v>
      </c>
      <c r="C2405" s="104" t="s">
        <v>8090</v>
      </c>
      <c r="D2405" s="104" t="s">
        <v>8091</v>
      </c>
      <c r="E2405" s="104" t="s">
        <v>8092</v>
      </c>
      <c r="F2405" s="104" t="s">
        <v>8093</v>
      </c>
      <c r="G2405" s="103" t="s">
        <v>4</v>
      </c>
      <c r="H2405" s="464">
        <v>0</v>
      </c>
      <c r="I2405" s="465">
        <v>590000000</v>
      </c>
      <c r="J2405" s="127" t="s">
        <v>6882</v>
      </c>
      <c r="K2405" s="110" t="s">
        <v>78</v>
      </c>
      <c r="L2405" s="127" t="s">
        <v>6882</v>
      </c>
      <c r="M2405" s="103" t="s">
        <v>144</v>
      </c>
      <c r="N2405" s="110" t="s">
        <v>7430</v>
      </c>
      <c r="O2405" s="103" t="s">
        <v>532</v>
      </c>
      <c r="P2405" s="103">
        <v>796</v>
      </c>
      <c r="Q2405" s="103" t="s">
        <v>57</v>
      </c>
      <c r="R2405" s="106">
        <v>45</v>
      </c>
      <c r="S2405" s="106">
        <v>930.24</v>
      </c>
      <c r="T2405" s="107">
        <f t="shared" si="247"/>
        <v>41860.800000000003</v>
      </c>
      <c r="U2405" s="474">
        <f t="shared" si="246"/>
        <v>46884.096000000005</v>
      </c>
      <c r="V2405" s="293"/>
      <c r="W2405" s="57">
        <v>2016</v>
      </c>
      <c r="X2405" s="674"/>
      <c r="Y2405" s="27"/>
      <c r="Z2405" s="27"/>
      <c r="AA2405" s="27"/>
      <c r="AB2405" s="27"/>
      <c r="AC2405" s="27"/>
      <c r="AD2405" s="27"/>
      <c r="AE2405" s="27"/>
      <c r="AF2405" s="27"/>
      <c r="AG2405" s="27"/>
      <c r="AH2405" s="27"/>
      <c r="AI2405" s="27"/>
      <c r="AJ2405" s="27"/>
      <c r="AK2405" s="27"/>
      <c r="AL2405" s="27"/>
      <c r="AM2405" s="27"/>
      <c r="AN2405" s="27"/>
      <c r="AO2405" s="27"/>
      <c r="AP2405" s="27"/>
      <c r="AQ2405" s="27"/>
      <c r="AR2405" s="27"/>
      <c r="AS2405" s="27"/>
      <c r="AT2405" s="27"/>
      <c r="AU2405" s="27"/>
      <c r="AV2405" s="27"/>
    </row>
    <row r="2406" spans="1:48" s="29" customFormat="1" ht="50.1" customHeight="1">
      <c r="A2406" s="57" t="s">
        <v>8094</v>
      </c>
      <c r="B2406" s="125" t="s">
        <v>5974</v>
      </c>
      <c r="C2406" s="104" t="s">
        <v>8095</v>
      </c>
      <c r="D2406" s="104" t="s">
        <v>3541</v>
      </c>
      <c r="E2406" s="104" t="s">
        <v>8096</v>
      </c>
      <c r="F2406" s="104" t="s">
        <v>8097</v>
      </c>
      <c r="G2406" s="103" t="s">
        <v>4</v>
      </c>
      <c r="H2406" s="464">
        <v>0</v>
      </c>
      <c r="I2406" s="465">
        <v>590000000</v>
      </c>
      <c r="J2406" s="127" t="s">
        <v>6882</v>
      </c>
      <c r="K2406" s="110" t="s">
        <v>78</v>
      </c>
      <c r="L2406" s="127" t="s">
        <v>6882</v>
      </c>
      <c r="M2406" s="103" t="s">
        <v>144</v>
      </c>
      <c r="N2406" s="110" t="s">
        <v>7430</v>
      </c>
      <c r="O2406" s="103" t="s">
        <v>532</v>
      </c>
      <c r="P2406" s="103">
        <v>796</v>
      </c>
      <c r="Q2406" s="103" t="s">
        <v>57</v>
      </c>
      <c r="R2406" s="106">
        <v>15</v>
      </c>
      <c r="S2406" s="106">
        <v>208.08</v>
      </c>
      <c r="T2406" s="107">
        <f t="shared" si="247"/>
        <v>3121.2000000000003</v>
      </c>
      <c r="U2406" s="474">
        <f t="shared" si="246"/>
        <v>3495.7440000000006</v>
      </c>
      <c r="V2406" s="293"/>
      <c r="W2406" s="57">
        <v>2016</v>
      </c>
      <c r="X2406" s="674"/>
      <c r="Y2406" s="27"/>
      <c r="Z2406" s="27"/>
      <c r="AA2406" s="27"/>
      <c r="AB2406" s="27"/>
      <c r="AC2406" s="27"/>
      <c r="AD2406" s="27"/>
      <c r="AE2406" s="27"/>
      <c r="AF2406" s="27"/>
      <c r="AG2406" s="27"/>
      <c r="AH2406" s="27"/>
      <c r="AI2406" s="27"/>
      <c r="AJ2406" s="27"/>
      <c r="AK2406" s="27"/>
      <c r="AL2406" s="27"/>
      <c r="AM2406" s="27"/>
      <c r="AN2406" s="27"/>
      <c r="AO2406" s="27"/>
      <c r="AP2406" s="27"/>
      <c r="AQ2406" s="27"/>
      <c r="AR2406" s="27"/>
      <c r="AS2406" s="27"/>
      <c r="AT2406" s="27"/>
      <c r="AU2406" s="27"/>
      <c r="AV2406" s="27"/>
    </row>
    <row r="2407" spans="1:48" s="29" customFormat="1" ht="50.1" customHeight="1">
      <c r="A2407" s="57" t="s">
        <v>8098</v>
      </c>
      <c r="B2407" s="125" t="s">
        <v>5974</v>
      </c>
      <c r="C2407" s="104" t="s">
        <v>8095</v>
      </c>
      <c r="D2407" s="104" t="s">
        <v>3541</v>
      </c>
      <c r="E2407" s="104" t="s">
        <v>8096</v>
      </c>
      <c r="F2407" s="104" t="s">
        <v>8099</v>
      </c>
      <c r="G2407" s="103" t="s">
        <v>4</v>
      </c>
      <c r="H2407" s="464">
        <v>0</v>
      </c>
      <c r="I2407" s="465">
        <v>590000000</v>
      </c>
      <c r="J2407" s="127" t="s">
        <v>6882</v>
      </c>
      <c r="K2407" s="110" t="s">
        <v>78</v>
      </c>
      <c r="L2407" s="127" t="s">
        <v>6882</v>
      </c>
      <c r="M2407" s="103" t="s">
        <v>144</v>
      </c>
      <c r="N2407" s="110" t="s">
        <v>7430</v>
      </c>
      <c r="O2407" s="103" t="s">
        <v>532</v>
      </c>
      <c r="P2407" s="103">
        <v>796</v>
      </c>
      <c r="Q2407" s="103" t="s">
        <v>57</v>
      </c>
      <c r="R2407" s="106">
        <v>45</v>
      </c>
      <c r="S2407" s="106">
        <v>357</v>
      </c>
      <c r="T2407" s="107">
        <f t="shared" si="247"/>
        <v>16065</v>
      </c>
      <c r="U2407" s="474">
        <f t="shared" si="246"/>
        <v>17992.800000000003</v>
      </c>
      <c r="V2407" s="293"/>
      <c r="W2407" s="57">
        <v>2016</v>
      </c>
      <c r="X2407" s="674"/>
      <c r="Y2407" s="27"/>
      <c r="Z2407" s="27"/>
      <c r="AA2407" s="27"/>
      <c r="AB2407" s="27"/>
      <c r="AC2407" s="27"/>
      <c r="AD2407" s="27"/>
      <c r="AE2407" s="27"/>
      <c r="AF2407" s="27"/>
      <c r="AG2407" s="27"/>
      <c r="AH2407" s="27"/>
      <c r="AI2407" s="27"/>
      <c r="AJ2407" s="27"/>
      <c r="AK2407" s="27"/>
      <c r="AL2407" s="27"/>
      <c r="AM2407" s="27"/>
      <c r="AN2407" s="27"/>
      <c r="AO2407" s="27"/>
      <c r="AP2407" s="27"/>
      <c r="AQ2407" s="27"/>
      <c r="AR2407" s="27"/>
      <c r="AS2407" s="27"/>
      <c r="AT2407" s="27"/>
      <c r="AU2407" s="27"/>
      <c r="AV2407" s="27"/>
    </row>
    <row r="2408" spans="1:48" s="29" customFormat="1" ht="50.1" customHeight="1">
      <c r="A2408" s="57" t="s">
        <v>8100</v>
      </c>
      <c r="B2408" s="125" t="s">
        <v>5974</v>
      </c>
      <c r="C2408" s="104" t="s">
        <v>3201</v>
      </c>
      <c r="D2408" s="104" t="s">
        <v>3202</v>
      </c>
      <c r="E2408" s="104" t="s">
        <v>3203</v>
      </c>
      <c r="F2408" s="104" t="s">
        <v>8101</v>
      </c>
      <c r="G2408" s="103" t="s">
        <v>4</v>
      </c>
      <c r="H2408" s="464">
        <v>0</v>
      </c>
      <c r="I2408" s="465">
        <v>590000000</v>
      </c>
      <c r="J2408" s="127" t="s">
        <v>6882</v>
      </c>
      <c r="K2408" s="110" t="s">
        <v>78</v>
      </c>
      <c r="L2408" s="127" t="s">
        <v>6882</v>
      </c>
      <c r="M2408" s="103" t="s">
        <v>144</v>
      </c>
      <c r="N2408" s="110" t="s">
        <v>7430</v>
      </c>
      <c r="O2408" s="103" t="s">
        <v>532</v>
      </c>
      <c r="P2408" s="103">
        <v>796</v>
      </c>
      <c r="Q2408" s="103" t="s">
        <v>57</v>
      </c>
      <c r="R2408" s="106">
        <v>23</v>
      </c>
      <c r="S2408" s="106">
        <v>200.94</v>
      </c>
      <c r="T2408" s="107">
        <f t="shared" si="247"/>
        <v>4621.62</v>
      </c>
      <c r="U2408" s="474">
        <f t="shared" si="246"/>
        <v>5176.2144000000008</v>
      </c>
      <c r="V2408" s="293"/>
      <c r="W2408" s="57">
        <v>2016</v>
      </c>
      <c r="X2408" s="674"/>
      <c r="Y2408" s="27"/>
      <c r="Z2408" s="27"/>
      <c r="AA2408" s="27"/>
      <c r="AB2408" s="27"/>
      <c r="AC2408" s="27"/>
      <c r="AD2408" s="27"/>
      <c r="AE2408" s="27"/>
      <c r="AF2408" s="27"/>
      <c r="AG2408" s="27"/>
      <c r="AH2408" s="27"/>
      <c r="AI2408" s="27"/>
      <c r="AJ2408" s="27"/>
      <c r="AK2408" s="27"/>
      <c r="AL2408" s="27"/>
      <c r="AM2408" s="27"/>
      <c r="AN2408" s="27"/>
      <c r="AO2408" s="27"/>
      <c r="AP2408" s="27"/>
      <c r="AQ2408" s="27"/>
      <c r="AR2408" s="27"/>
      <c r="AS2408" s="27"/>
      <c r="AT2408" s="27"/>
      <c r="AU2408" s="27"/>
      <c r="AV2408" s="27"/>
    </row>
    <row r="2409" spans="1:48" s="29" customFormat="1" ht="50.1" customHeight="1">
      <c r="A2409" s="57" t="s">
        <v>8102</v>
      </c>
      <c r="B2409" s="125" t="s">
        <v>5974</v>
      </c>
      <c r="C2409" s="104" t="s">
        <v>8103</v>
      </c>
      <c r="D2409" s="104" t="s">
        <v>8104</v>
      </c>
      <c r="E2409" s="104" t="s">
        <v>8105</v>
      </c>
      <c r="F2409" s="104" t="s">
        <v>8106</v>
      </c>
      <c r="G2409" s="103" t="s">
        <v>4</v>
      </c>
      <c r="H2409" s="464">
        <v>0</v>
      </c>
      <c r="I2409" s="465">
        <v>590000000</v>
      </c>
      <c r="J2409" s="127" t="s">
        <v>6882</v>
      </c>
      <c r="K2409" s="110" t="s">
        <v>78</v>
      </c>
      <c r="L2409" s="127" t="s">
        <v>6882</v>
      </c>
      <c r="M2409" s="103" t="s">
        <v>144</v>
      </c>
      <c r="N2409" s="110" t="s">
        <v>7430</v>
      </c>
      <c r="O2409" s="103" t="s">
        <v>532</v>
      </c>
      <c r="P2409" s="103">
        <v>796</v>
      </c>
      <c r="Q2409" s="103" t="s">
        <v>57</v>
      </c>
      <c r="R2409" s="106">
        <v>2</v>
      </c>
      <c r="S2409" s="106">
        <v>100980</v>
      </c>
      <c r="T2409" s="107">
        <f t="shared" si="247"/>
        <v>201960</v>
      </c>
      <c r="U2409" s="474">
        <f t="shared" si="246"/>
        <v>226195.20000000001</v>
      </c>
      <c r="V2409" s="293"/>
      <c r="W2409" s="57">
        <v>2016</v>
      </c>
      <c r="X2409" s="674"/>
      <c r="Y2409" s="27"/>
      <c r="Z2409" s="27"/>
      <c r="AA2409" s="27"/>
      <c r="AB2409" s="27"/>
      <c r="AC2409" s="27"/>
      <c r="AD2409" s="27"/>
      <c r="AE2409" s="27"/>
      <c r="AF2409" s="27"/>
      <c r="AG2409" s="27"/>
      <c r="AH2409" s="27"/>
      <c r="AI2409" s="27"/>
      <c r="AJ2409" s="27"/>
      <c r="AK2409" s="27"/>
      <c r="AL2409" s="27"/>
      <c r="AM2409" s="27"/>
      <c r="AN2409" s="27"/>
      <c r="AO2409" s="27"/>
      <c r="AP2409" s="27"/>
      <c r="AQ2409" s="27"/>
      <c r="AR2409" s="27"/>
      <c r="AS2409" s="27"/>
      <c r="AT2409" s="27"/>
      <c r="AU2409" s="27"/>
      <c r="AV2409" s="27"/>
    </row>
    <row r="2410" spans="1:48" s="29" customFormat="1" ht="50.1" customHeight="1">
      <c r="A2410" s="57" t="s">
        <v>8107</v>
      </c>
      <c r="B2410" s="125" t="s">
        <v>5974</v>
      </c>
      <c r="C2410" s="104" t="s">
        <v>8103</v>
      </c>
      <c r="D2410" s="104" t="s">
        <v>8104</v>
      </c>
      <c r="E2410" s="104" t="s">
        <v>8105</v>
      </c>
      <c r="F2410" s="104" t="s">
        <v>8108</v>
      </c>
      <c r="G2410" s="103" t="s">
        <v>4</v>
      </c>
      <c r="H2410" s="464">
        <v>0</v>
      </c>
      <c r="I2410" s="465">
        <v>590000000</v>
      </c>
      <c r="J2410" s="127" t="s">
        <v>6882</v>
      </c>
      <c r="K2410" s="110" t="s">
        <v>78</v>
      </c>
      <c r="L2410" s="127" t="s">
        <v>6882</v>
      </c>
      <c r="M2410" s="103" t="s">
        <v>144</v>
      </c>
      <c r="N2410" s="110" t="s">
        <v>7430</v>
      </c>
      <c r="O2410" s="103" t="s">
        <v>532</v>
      </c>
      <c r="P2410" s="103">
        <v>796</v>
      </c>
      <c r="Q2410" s="103" t="s">
        <v>57</v>
      </c>
      <c r="R2410" s="106">
        <v>2</v>
      </c>
      <c r="S2410" s="106">
        <v>65280</v>
      </c>
      <c r="T2410" s="107">
        <f t="shared" si="247"/>
        <v>130560</v>
      </c>
      <c r="U2410" s="474">
        <f t="shared" si="246"/>
        <v>146227.20000000001</v>
      </c>
      <c r="V2410" s="293"/>
      <c r="W2410" s="57">
        <v>2016</v>
      </c>
      <c r="X2410" s="674"/>
      <c r="Y2410" s="27"/>
      <c r="Z2410" s="27"/>
      <c r="AA2410" s="27"/>
      <c r="AB2410" s="27"/>
      <c r="AC2410" s="27"/>
      <c r="AD2410" s="27"/>
      <c r="AE2410" s="27"/>
      <c r="AF2410" s="27"/>
      <c r="AG2410" s="27"/>
      <c r="AH2410" s="27"/>
      <c r="AI2410" s="27"/>
      <c r="AJ2410" s="27"/>
      <c r="AK2410" s="27"/>
      <c r="AL2410" s="27"/>
      <c r="AM2410" s="27"/>
      <c r="AN2410" s="27"/>
      <c r="AO2410" s="27"/>
      <c r="AP2410" s="27"/>
      <c r="AQ2410" s="27"/>
      <c r="AR2410" s="27"/>
      <c r="AS2410" s="27"/>
      <c r="AT2410" s="27"/>
      <c r="AU2410" s="27"/>
      <c r="AV2410" s="27"/>
    </row>
    <row r="2411" spans="1:48" s="29" customFormat="1" ht="50.1" customHeight="1">
      <c r="A2411" s="57" t="s">
        <v>8109</v>
      </c>
      <c r="B2411" s="125" t="s">
        <v>5974</v>
      </c>
      <c r="C2411" s="104" t="s">
        <v>7899</v>
      </c>
      <c r="D2411" s="104" t="s">
        <v>7900</v>
      </c>
      <c r="E2411" s="104" t="s">
        <v>7901</v>
      </c>
      <c r="F2411" s="104" t="s">
        <v>8110</v>
      </c>
      <c r="G2411" s="103" t="s">
        <v>4</v>
      </c>
      <c r="H2411" s="464">
        <v>0</v>
      </c>
      <c r="I2411" s="465">
        <v>590000000</v>
      </c>
      <c r="J2411" s="127" t="s">
        <v>6882</v>
      </c>
      <c r="K2411" s="110" t="s">
        <v>78</v>
      </c>
      <c r="L2411" s="127" t="s">
        <v>6882</v>
      </c>
      <c r="M2411" s="103" t="s">
        <v>144</v>
      </c>
      <c r="N2411" s="110" t="s">
        <v>7430</v>
      </c>
      <c r="O2411" s="103" t="s">
        <v>532</v>
      </c>
      <c r="P2411" s="103">
        <v>796</v>
      </c>
      <c r="Q2411" s="103" t="s">
        <v>57</v>
      </c>
      <c r="R2411" s="106">
        <v>2</v>
      </c>
      <c r="S2411" s="106">
        <v>43350</v>
      </c>
      <c r="T2411" s="107">
        <f t="shared" si="247"/>
        <v>86700</v>
      </c>
      <c r="U2411" s="474">
        <f t="shared" si="246"/>
        <v>97104.000000000015</v>
      </c>
      <c r="V2411" s="293"/>
      <c r="W2411" s="57">
        <v>2016</v>
      </c>
      <c r="X2411" s="674"/>
      <c r="Y2411" s="27"/>
      <c r="Z2411" s="27"/>
      <c r="AA2411" s="27"/>
      <c r="AB2411" s="27"/>
      <c r="AC2411" s="27"/>
      <c r="AD2411" s="27"/>
      <c r="AE2411" s="27"/>
      <c r="AF2411" s="27"/>
      <c r="AG2411" s="27"/>
      <c r="AH2411" s="27"/>
      <c r="AI2411" s="27"/>
      <c r="AJ2411" s="27"/>
      <c r="AK2411" s="27"/>
      <c r="AL2411" s="27"/>
      <c r="AM2411" s="27"/>
      <c r="AN2411" s="27"/>
      <c r="AO2411" s="27"/>
      <c r="AP2411" s="27"/>
      <c r="AQ2411" s="27"/>
      <c r="AR2411" s="27"/>
      <c r="AS2411" s="27"/>
      <c r="AT2411" s="27"/>
      <c r="AU2411" s="27"/>
      <c r="AV2411" s="27"/>
    </row>
    <row r="2412" spans="1:48" s="29" customFormat="1" ht="50.1" customHeight="1">
      <c r="A2412" s="57" t="s">
        <v>8111</v>
      </c>
      <c r="B2412" s="125" t="s">
        <v>5974</v>
      </c>
      <c r="C2412" s="104" t="s">
        <v>8112</v>
      </c>
      <c r="D2412" s="104" t="s">
        <v>183</v>
      </c>
      <c r="E2412" s="104" t="s">
        <v>8113</v>
      </c>
      <c r="F2412" s="104" t="s">
        <v>8114</v>
      </c>
      <c r="G2412" s="103" t="s">
        <v>4</v>
      </c>
      <c r="H2412" s="464">
        <v>0</v>
      </c>
      <c r="I2412" s="465">
        <v>590000000</v>
      </c>
      <c r="J2412" s="127" t="s">
        <v>6882</v>
      </c>
      <c r="K2412" s="110" t="s">
        <v>78</v>
      </c>
      <c r="L2412" s="127" t="s">
        <v>6882</v>
      </c>
      <c r="M2412" s="103" t="s">
        <v>144</v>
      </c>
      <c r="N2412" s="110" t="s">
        <v>7430</v>
      </c>
      <c r="O2412" s="103" t="s">
        <v>532</v>
      </c>
      <c r="P2412" s="103">
        <v>796</v>
      </c>
      <c r="Q2412" s="103" t="s">
        <v>57</v>
      </c>
      <c r="R2412" s="106">
        <v>5</v>
      </c>
      <c r="S2412" s="106">
        <v>9180</v>
      </c>
      <c r="T2412" s="107">
        <f t="shared" si="247"/>
        <v>45900</v>
      </c>
      <c r="U2412" s="474">
        <f t="shared" si="246"/>
        <v>51408.000000000007</v>
      </c>
      <c r="V2412" s="293"/>
      <c r="W2412" s="57">
        <v>2016</v>
      </c>
      <c r="X2412" s="674"/>
      <c r="Y2412" s="27"/>
      <c r="Z2412" s="27"/>
      <c r="AA2412" s="27"/>
      <c r="AB2412" s="27"/>
      <c r="AC2412" s="27"/>
      <c r="AD2412" s="27"/>
      <c r="AE2412" s="27"/>
      <c r="AF2412" s="27"/>
      <c r="AG2412" s="27"/>
      <c r="AH2412" s="27"/>
      <c r="AI2412" s="27"/>
      <c r="AJ2412" s="27"/>
      <c r="AK2412" s="27"/>
      <c r="AL2412" s="27"/>
      <c r="AM2412" s="27"/>
      <c r="AN2412" s="27"/>
      <c r="AO2412" s="27"/>
      <c r="AP2412" s="27"/>
      <c r="AQ2412" s="27"/>
      <c r="AR2412" s="27"/>
      <c r="AS2412" s="27"/>
      <c r="AT2412" s="27"/>
      <c r="AU2412" s="27"/>
      <c r="AV2412" s="27"/>
    </row>
    <row r="2413" spans="1:48" s="29" customFormat="1" ht="50.1" customHeight="1">
      <c r="A2413" s="57" t="s">
        <v>8115</v>
      </c>
      <c r="B2413" s="125" t="s">
        <v>5974</v>
      </c>
      <c r="C2413" s="104" t="s">
        <v>8116</v>
      </c>
      <c r="D2413" s="104" t="s">
        <v>183</v>
      </c>
      <c r="E2413" s="104" t="s">
        <v>8117</v>
      </c>
      <c r="F2413" s="104" t="s">
        <v>8118</v>
      </c>
      <c r="G2413" s="103" t="s">
        <v>4</v>
      </c>
      <c r="H2413" s="464">
        <v>0</v>
      </c>
      <c r="I2413" s="465">
        <v>590000000</v>
      </c>
      <c r="J2413" s="127" t="s">
        <v>6882</v>
      </c>
      <c r="K2413" s="110" t="s">
        <v>78</v>
      </c>
      <c r="L2413" s="127" t="s">
        <v>6882</v>
      </c>
      <c r="M2413" s="103" t="s">
        <v>144</v>
      </c>
      <c r="N2413" s="110" t="s">
        <v>7430</v>
      </c>
      <c r="O2413" s="103" t="s">
        <v>532</v>
      </c>
      <c r="P2413" s="110" t="s">
        <v>186</v>
      </c>
      <c r="Q2413" s="103" t="s">
        <v>187</v>
      </c>
      <c r="R2413" s="106">
        <v>2135</v>
      </c>
      <c r="S2413" s="106">
        <v>76.5</v>
      </c>
      <c r="T2413" s="107">
        <f t="shared" si="247"/>
        <v>163327.5</v>
      </c>
      <c r="U2413" s="474">
        <f t="shared" si="246"/>
        <v>182926.80000000002</v>
      </c>
      <c r="V2413" s="293"/>
      <c r="W2413" s="57">
        <v>2016</v>
      </c>
      <c r="X2413" s="674"/>
      <c r="Y2413" s="27"/>
      <c r="Z2413" s="27"/>
      <c r="AA2413" s="27"/>
      <c r="AB2413" s="27"/>
      <c r="AC2413" s="27"/>
      <c r="AD2413" s="27"/>
      <c r="AE2413" s="27"/>
      <c r="AF2413" s="27"/>
      <c r="AG2413" s="27"/>
      <c r="AH2413" s="27"/>
      <c r="AI2413" s="27"/>
      <c r="AJ2413" s="27"/>
      <c r="AK2413" s="27"/>
      <c r="AL2413" s="27"/>
      <c r="AM2413" s="27"/>
      <c r="AN2413" s="27"/>
      <c r="AO2413" s="27"/>
      <c r="AP2413" s="27"/>
      <c r="AQ2413" s="27"/>
      <c r="AR2413" s="27"/>
      <c r="AS2413" s="27"/>
      <c r="AT2413" s="27"/>
      <c r="AU2413" s="27"/>
      <c r="AV2413" s="27"/>
    </row>
    <row r="2414" spans="1:48" s="29" customFormat="1" ht="50.1" customHeight="1">
      <c r="A2414" s="57" t="s">
        <v>8119</v>
      </c>
      <c r="B2414" s="125" t="s">
        <v>5974</v>
      </c>
      <c r="C2414" s="104" t="s">
        <v>8120</v>
      </c>
      <c r="D2414" s="104" t="s">
        <v>1115</v>
      </c>
      <c r="E2414" s="104" t="s">
        <v>8121</v>
      </c>
      <c r="F2414" s="104" t="s">
        <v>8122</v>
      </c>
      <c r="G2414" s="103" t="s">
        <v>4</v>
      </c>
      <c r="H2414" s="464">
        <v>0</v>
      </c>
      <c r="I2414" s="465">
        <v>590000000</v>
      </c>
      <c r="J2414" s="127" t="s">
        <v>6882</v>
      </c>
      <c r="K2414" s="110" t="s">
        <v>78</v>
      </c>
      <c r="L2414" s="127" t="s">
        <v>6882</v>
      </c>
      <c r="M2414" s="103" t="s">
        <v>144</v>
      </c>
      <c r="N2414" s="110" t="s">
        <v>7430</v>
      </c>
      <c r="O2414" s="103" t="s">
        <v>532</v>
      </c>
      <c r="P2414" s="103">
        <v>796</v>
      </c>
      <c r="Q2414" s="103" t="s">
        <v>57</v>
      </c>
      <c r="R2414" s="106">
        <v>120</v>
      </c>
      <c r="S2414" s="106">
        <v>616.33500000000004</v>
      </c>
      <c r="T2414" s="107">
        <f t="shared" si="247"/>
        <v>73960.200000000012</v>
      </c>
      <c r="U2414" s="474">
        <f t="shared" si="246"/>
        <v>82835.424000000028</v>
      </c>
      <c r="V2414" s="293"/>
      <c r="W2414" s="57">
        <v>2016</v>
      </c>
      <c r="X2414" s="674"/>
      <c r="Y2414" s="27"/>
      <c r="Z2414" s="27"/>
      <c r="AA2414" s="27"/>
      <c r="AB2414" s="27"/>
      <c r="AC2414" s="27"/>
      <c r="AD2414" s="27"/>
      <c r="AE2414" s="27"/>
      <c r="AF2414" s="27"/>
      <c r="AG2414" s="27"/>
      <c r="AH2414" s="27"/>
      <c r="AI2414" s="27"/>
      <c r="AJ2414" s="27"/>
      <c r="AK2414" s="27"/>
      <c r="AL2414" s="27"/>
      <c r="AM2414" s="27"/>
      <c r="AN2414" s="27"/>
      <c r="AO2414" s="27"/>
      <c r="AP2414" s="27"/>
      <c r="AQ2414" s="27"/>
      <c r="AR2414" s="27"/>
      <c r="AS2414" s="27"/>
      <c r="AT2414" s="27"/>
      <c r="AU2414" s="27"/>
      <c r="AV2414" s="27"/>
    </row>
    <row r="2415" spans="1:48" s="29" customFormat="1" ht="50.1" customHeight="1">
      <c r="A2415" s="57" t="s">
        <v>8123</v>
      </c>
      <c r="B2415" s="125" t="s">
        <v>5974</v>
      </c>
      <c r="C2415" s="104" t="s">
        <v>8120</v>
      </c>
      <c r="D2415" s="104" t="s">
        <v>1115</v>
      </c>
      <c r="E2415" s="104" t="s">
        <v>8121</v>
      </c>
      <c r="F2415" s="104" t="s">
        <v>8124</v>
      </c>
      <c r="G2415" s="103" t="s">
        <v>4</v>
      </c>
      <c r="H2415" s="464">
        <v>0</v>
      </c>
      <c r="I2415" s="465">
        <v>590000000</v>
      </c>
      <c r="J2415" s="127" t="s">
        <v>6882</v>
      </c>
      <c r="K2415" s="110" t="s">
        <v>78</v>
      </c>
      <c r="L2415" s="127" t="s">
        <v>6882</v>
      </c>
      <c r="M2415" s="103" t="s">
        <v>144</v>
      </c>
      <c r="N2415" s="110" t="s">
        <v>7430</v>
      </c>
      <c r="O2415" s="103" t="s">
        <v>532</v>
      </c>
      <c r="P2415" s="103">
        <v>796</v>
      </c>
      <c r="Q2415" s="103" t="s">
        <v>57</v>
      </c>
      <c r="R2415" s="106">
        <v>120</v>
      </c>
      <c r="S2415" s="106">
        <v>252.042</v>
      </c>
      <c r="T2415" s="107">
        <f t="shared" si="247"/>
        <v>30245.040000000001</v>
      </c>
      <c r="U2415" s="474">
        <f t="shared" si="246"/>
        <v>33874.444800000005</v>
      </c>
      <c r="V2415" s="293"/>
      <c r="W2415" s="57">
        <v>2016</v>
      </c>
      <c r="X2415" s="674"/>
      <c r="Y2415" s="27"/>
      <c r="Z2415" s="27"/>
      <c r="AA2415" s="27"/>
      <c r="AB2415" s="27"/>
      <c r="AC2415" s="27"/>
      <c r="AD2415" s="27"/>
      <c r="AE2415" s="27"/>
      <c r="AF2415" s="27"/>
      <c r="AG2415" s="27"/>
      <c r="AH2415" s="27"/>
      <c r="AI2415" s="27"/>
      <c r="AJ2415" s="27"/>
      <c r="AK2415" s="27"/>
      <c r="AL2415" s="27"/>
      <c r="AM2415" s="27"/>
      <c r="AN2415" s="27"/>
      <c r="AO2415" s="27"/>
      <c r="AP2415" s="27"/>
      <c r="AQ2415" s="27"/>
      <c r="AR2415" s="27"/>
      <c r="AS2415" s="27"/>
      <c r="AT2415" s="27"/>
      <c r="AU2415" s="27"/>
      <c r="AV2415" s="27"/>
    </row>
    <row r="2416" spans="1:48" s="29" customFormat="1" ht="50.1" customHeight="1">
      <c r="A2416" s="57" t="s">
        <v>8125</v>
      </c>
      <c r="B2416" s="125" t="s">
        <v>5974</v>
      </c>
      <c r="C2416" s="104" t="s">
        <v>8120</v>
      </c>
      <c r="D2416" s="104" t="s">
        <v>1115</v>
      </c>
      <c r="E2416" s="104" t="s">
        <v>8121</v>
      </c>
      <c r="F2416" s="104" t="s">
        <v>8126</v>
      </c>
      <c r="G2416" s="103" t="s">
        <v>4</v>
      </c>
      <c r="H2416" s="464">
        <v>0</v>
      </c>
      <c r="I2416" s="465">
        <v>590000000</v>
      </c>
      <c r="J2416" s="127" t="s">
        <v>6882</v>
      </c>
      <c r="K2416" s="110" t="s">
        <v>78</v>
      </c>
      <c r="L2416" s="127" t="s">
        <v>6882</v>
      </c>
      <c r="M2416" s="103" t="s">
        <v>144</v>
      </c>
      <c r="N2416" s="110" t="s">
        <v>7430</v>
      </c>
      <c r="O2416" s="103" t="s">
        <v>532</v>
      </c>
      <c r="P2416" s="103">
        <v>796</v>
      </c>
      <c r="Q2416" s="103" t="s">
        <v>57</v>
      </c>
      <c r="R2416" s="106">
        <v>60</v>
      </c>
      <c r="S2416" s="106">
        <v>769.43700000000001</v>
      </c>
      <c r="T2416" s="107">
        <f t="shared" si="247"/>
        <v>46166.22</v>
      </c>
      <c r="U2416" s="474">
        <f t="shared" si="246"/>
        <v>51706.166400000009</v>
      </c>
      <c r="V2416" s="293"/>
      <c r="W2416" s="57">
        <v>2016</v>
      </c>
      <c r="X2416" s="674"/>
      <c r="Y2416" s="27"/>
      <c r="Z2416" s="27"/>
      <c r="AA2416" s="27"/>
      <c r="AB2416" s="27"/>
      <c r="AC2416" s="27"/>
      <c r="AD2416" s="27"/>
      <c r="AE2416" s="27"/>
      <c r="AF2416" s="27"/>
      <c r="AG2416" s="27"/>
      <c r="AH2416" s="27"/>
      <c r="AI2416" s="27"/>
      <c r="AJ2416" s="27"/>
      <c r="AK2416" s="27"/>
      <c r="AL2416" s="27"/>
      <c r="AM2416" s="27"/>
      <c r="AN2416" s="27"/>
      <c r="AO2416" s="27"/>
      <c r="AP2416" s="27"/>
      <c r="AQ2416" s="27"/>
      <c r="AR2416" s="27"/>
      <c r="AS2416" s="27"/>
      <c r="AT2416" s="27"/>
      <c r="AU2416" s="27"/>
      <c r="AV2416" s="27"/>
    </row>
    <row r="2417" spans="1:50" s="29" customFormat="1" ht="50.1" customHeight="1">
      <c r="A2417" s="57" t="s">
        <v>8127</v>
      </c>
      <c r="B2417" s="125" t="s">
        <v>5974</v>
      </c>
      <c r="C2417" s="104" t="s">
        <v>8128</v>
      </c>
      <c r="D2417" s="104" t="s">
        <v>8129</v>
      </c>
      <c r="E2417" s="104" t="s">
        <v>8130</v>
      </c>
      <c r="F2417" s="104" t="s">
        <v>8131</v>
      </c>
      <c r="G2417" s="103" t="s">
        <v>4</v>
      </c>
      <c r="H2417" s="464">
        <v>0</v>
      </c>
      <c r="I2417" s="465">
        <v>590000000</v>
      </c>
      <c r="J2417" s="127" t="s">
        <v>6882</v>
      </c>
      <c r="K2417" s="110" t="s">
        <v>78</v>
      </c>
      <c r="L2417" s="127" t="s">
        <v>6882</v>
      </c>
      <c r="M2417" s="103" t="s">
        <v>144</v>
      </c>
      <c r="N2417" s="110" t="s">
        <v>7430</v>
      </c>
      <c r="O2417" s="103" t="s">
        <v>532</v>
      </c>
      <c r="P2417" s="103">
        <v>796</v>
      </c>
      <c r="Q2417" s="103" t="s">
        <v>57</v>
      </c>
      <c r="R2417" s="106">
        <v>2</v>
      </c>
      <c r="S2417" s="106">
        <v>4030.2750000000001</v>
      </c>
      <c r="T2417" s="107">
        <f t="shared" si="247"/>
        <v>8060.55</v>
      </c>
      <c r="U2417" s="474">
        <f t="shared" si="246"/>
        <v>9027.8160000000007</v>
      </c>
      <c r="V2417" s="293"/>
      <c r="W2417" s="57">
        <v>2016</v>
      </c>
      <c r="X2417" s="674"/>
      <c r="Y2417" s="27"/>
      <c r="Z2417" s="27"/>
      <c r="AA2417" s="27"/>
      <c r="AB2417" s="27"/>
      <c r="AC2417" s="27"/>
      <c r="AD2417" s="27"/>
      <c r="AE2417" s="27"/>
      <c r="AF2417" s="27"/>
      <c r="AG2417" s="27"/>
      <c r="AH2417" s="27"/>
      <c r="AI2417" s="27"/>
      <c r="AJ2417" s="27"/>
      <c r="AK2417" s="27"/>
      <c r="AL2417" s="27"/>
      <c r="AM2417" s="27"/>
      <c r="AN2417" s="27"/>
      <c r="AO2417" s="27"/>
      <c r="AP2417" s="27"/>
      <c r="AQ2417" s="27"/>
      <c r="AR2417" s="27"/>
      <c r="AS2417" s="27"/>
      <c r="AT2417" s="27"/>
      <c r="AU2417" s="27"/>
      <c r="AV2417" s="27"/>
    </row>
    <row r="2418" spans="1:50" s="29" customFormat="1" ht="50.1" customHeight="1">
      <c r="A2418" s="57" t="s">
        <v>8132</v>
      </c>
      <c r="B2418" s="125" t="s">
        <v>5974</v>
      </c>
      <c r="C2418" s="104" t="s">
        <v>8133</v>
      </c>
      <c r="D2418" s="104" t="s">
        <v>942</v>
      </c>
      <c r="E2418" s="104" t="s">
        <v>8134</v>
      </c>
      <c r="F2418" s="104" t="s">
        <v>8135</v>
      </c>
      <c r="G2418" s="103" t="s">
        <v>4</v>
      </c>
      <c r="H2418" s="464">
        <v>0</v>
      </c>
      <c r="I2418" s="465">
        <v>590000000</v>
      </c>
      <c r="J2418" s="127" t="s">
        <v>6882</v>
      </c>
      <c r="K2418" s="110" t="s">
        <v>78</v>
      </c>
      <c r="L2418" s="127" t="s">
        <v>6882</v>
      </c>
      <c r="M2418" s="103" t="s">
        <v>144</v>
      </c>
      <c r="N2418" s="110" t="s">
        <v>7430</v>
      </c>
      <c r="O2418" s="103" t="s">
        <v>532</v>
      </c>
      <c r="P2418" s="103">
        <v>796</v>
      </c>
      <c r="Q2418" s="103" t="s">
        <v>57</v>
      </c>
      <c r="R2418" s="106">
        <v>4</v>
      </c>
      <c r="S2418" s="106">
        <v>1966.662</v>
      </c>
      <c r="T2418" s="107">
        <f t="shared" si="247"/>
        <v>7866.6480000000001</v>
      </c>
      <c r="U2418" s="474">
        <f t="shared" si="246"/>
        <v>8810.6457600000012</v>
      </c>
      <c r="V2418" s="293"/>
      <c r="W2418" s="57">
        <v>2016</v>
      </c>
      <c r="X2418" s="674"/>
      <c r="Y2418" s="27"/>
      <c r="Z2418" s="27"/>
      <c r="AA2418" s="27"/>
      <c r="AB2418" s="27"/>
      <c r="AC2418" s="27"/>
      <c r="AD2418" s="27"/>
      <c r="AE2418" s="27"/>
      <c r="AF2418" s="27"/>
      <c r="AG2418" s="27"/>
      <c r="AH2418" s="27"/>
      <c r="AI2418" s="27"/>
      <c r="AJ2418" s="27"/>
      <c r="AK2418" s="27"/>
      <c r="AL2418" s="27"/>
      <c r="AM2418" s="27"/>
      <c r="AN2418" s="27"/>
      <c r="AO2418" s="27"/>
      <c r="AP2418" s="27"/>
      <c r="AQ2418" s="27"/>
      <c r="AR2418" s="27"/>
      <c r="AS2418" s="27"/>
      <c r="AT2418" s="27"/>
      <c r="AU2418" s="27"/>
      <c r="AV2418" s="27"/>
    </row>
    <row r="2419" spans="1:50" s="29" customFormat="1" ht="50.1" customHeight="1">
      <c r="A2419" s="57" t="s">
        <v>8136</v>
      </c>
      <c r="B2419" s="125" t="s">
        <v>5974</v>
      </c>
      <c r="C2419" s="104" t="s">
        <v>8137</v>
      </c>
      <c r="D2419" s="104" t="s">
        <v>8138</v>
      </c>
      <c r="E2419" s="104" t="s">
        <v>8139</v>
      </c>
      <c r="F2419" s="104" t="s">
        <v>8140</v>
      </c>
      <c r="G2419" s="103" t="s">
        <v>4</v>
      </c>
      <c r="H2419" s="464">
        <v>0</v>
      </c>
      <c r="I2419" s="465">
        <v>590000000</v>
      </c>
      <c r="J2419" s="127" t="s">
        <v>6882</v>
      </c>
      <c r="K2419" s="110" t="s">
        <v>78</v>
      </c>
      <c r="L2419" s="127" t="s">
        <v>6882</v>
      </c>
      <c r="M2419" s="103" t="s">
        <v>144</v>
      </c>
      <c r="N2419" s="110" t="s">
        <v>7430</v>
      </c>
      <c r="O2419" s="103" t="s">
        <v>532</v>
      </c>
      <c r="P2419" s="103">
        <v>796</v>
      </c>
      <c r="Q2419" s="103" t="s">
        <v>57</v>
      </c>
      <c r="R2419" s="106">
        <v>4</v>
      </c>
      <c r="S2419" s="106">
        <v>3010.6320000000001</v>
      </c>
      <c r="T2419" s="107">
        <f t="shared" si="247"/>
        <v>12042.528</v>
      </c>
      <c r="U2419" s="474">
        <f t="shared" si="246"/>
        <v>13487.631360000001</v>
      </c>
      <c r="V2419" s="293"/>
      <c r="W2419" s="57">
        <v>2016</v>
      </c>
      <c r="X2419" s="674"/>
      <c r="Y2419" s="27"/>
      <c r="Z2419" s="27"/>
      <c r="AA2419" s="27"/>
      <c r="AB2419" s="27"/>
      <c r="AC2419" s="27"/>
      <c r="AD2419" s="27"/>
      <c r="AE2419" s="27"/>
      <c r="AF2419" s="27"/>
      <c r="AG2419" s="27"/>
      <c r="AH2419" s="27"/>
      <c r="AI2419" s="27"/>
      <c r="AJ2419" s="27"/>
      <c r="AK2419" s="27"/>
      <c r="AL2419" s="27"/>
      <c r="AM2419" s="27"/>
      <c r="AN2419" s="27"/>
      <c r="AO2419" s="27"/>
      <c r="AP2419" s="27"/>
      <c r="AQ2419" s="27"/>
      <c r="AR2419" s="27"/>
      <c r="AS2419" s="27"/>
      <c r="AT2419" s="27"/>
      <c r="AU2419" s="27"/>
      <c r="AV2419" s="27"/>
    </row>
    <row r="2420" spans="1:50" s="29" customFormat="1" ht="50.1" customHeight="1">
      <c r="A2420" s="57" t="s">
        <v>8141</v>
      </c>
      <c r="B2420" s="125" t="s">
        <v>5974</v>
      </c>
      <c r="C2420" s="104" t="s">
        <v>8142</v>
      </c>
      <c r="D2420" s="104" t="s">
        <v>8143</v>
      </c>
      <c r="E2420" s="104" t="s">
        <v>8144</v>
      </c>
      <c r="F2420" s="104" t="s">
        <v>8145</v>
      </c>
      <c r="G2420" s="103" t="s">
        <v>4</v>
      </c>
      <c r="H2420" s="464">
        <v>0</v>
      </c>
      <c r="I2420" s="465">
        <v>590000000</v>
      </c>
      <c r="J2420" s="127" t="s">
        <v>6882</v>
      </c>
      <c r="K2420" s="110" t="s">
        <v>78</v>
      </c>
      <c r="L2420" s="127" t="s">
        <v>6882</v>
      </c>
      <c r="M2420" s="103" t="s">
        <v>144</v>
      </c>
      <c r="N2420" s="110" t="s">
        <v>7430</v>
      </c>
      <c r="O2420" s="103" t="s">
        <v>532</v>
      </c>
      <c r="P2420" s="103">
        <v>796</v>
      </c>
      <c r="Q2420" s="103" t="s">
        <v>57</v>
      </c>
      <c r="R2420" s="106">
        <v>10</v>
      </c>
      <c r="S2420" s="106">
        <v>306</v>
      </c>
      <c r="T2420" s="107">
        <f t="shared" si="247"/>
        <v>3060</v>
      </c>
      <c r="U2420" s="474">
        <f t="shared" si="246"/>
        <v>3427.2000000000003</v>
      </c>
      <c r="V2420" s="293"/>
      <c r="W2420" s="57">
        <v>2016</v>
      </c>
      <c r="X2420" s="674"/>
      <c r="Y2420" s="27"/>
      <c r="Z2420" s="27"/>
      <c r="AA2420" s="27"/>
      <c r="AB2420" s="27"/>
      <c r="AC2420" s="27"/>
      <c r="AD2420" s="27"/>
      <c r="AE2420" s="27"/>
      <c r="AF2420" s="27"/>
      <c r="AG2420" s="27"/>
      <c r="AH2420" s="27"/>
      <c r="AI2420" s="27"/>
      <c r="AJ2420" s="27"/>
      <c r="AK2420" s="27"/>
      <c r="AL2420" s="27"/>
      <c r="AM2420" s="27"/>
      <c r="AN2420" s="27"/>
      <c r="AO2420" s="27"/>
      <c r="AP2420" s="27"/>
      <c r="AQ2420" s="27"/>
      <c r="AR2420" s="27"/>
      <c r="AS2420" s="27"/>
      <c r="AT2420" s="27"/>
      <c r="AU2420" s="27"/>
      <c r="AV2420" s="27"/>
    </row>
    <row r="2421" spans="1:50" s="29" customFormat="1" ht="50.1" customHeight="1">
      <c r="A2421" s="57" t="s">
        <v>8146</v>
      </c>
      <c r="B2421" s="125" t="s">
        <v>5974</v>
      </c>
      <c r="C2421" s="104" t="s">
        <v>8147</v>
      </c>
      <c r="D2421" s="104" t="s">
        <v>938</v>
      </c>
      <c r="E2421" s="104" t="s">
        <v>8148</v>
      </c>
      <c r="F2421" s="104" t="s">
        <v>8149</v>
      </c>
      <c r="G2421" s="103" t="s">
        <v>4</v>
      </c>
      <c r="H2421" s="464">
        <v>0</v>
      </c>
      <c r="I2421" s="465">
        <v>590000000</v>
      </c>
      <c r="J2421" s="127" t="s">
        <v>6882</v>
      </c>
      <c r="K2421" s="110" t="s">
        <v>78</v>
      </c>
      <c r="L2421" s="127" t="s">
        <v>6882</v>
      </c>
      <c r="M2421" s="103" t="s">
        <v>144</v>
      </c>
      <c r="N2421" s="110" t="s">
        <v>7430</v>
      </c>
      <c r="O2421" s="103" t="s">
        <v>532</v>
      </c>
      <c r="P2421" s="103">
        <v>796</v>
      </c>
      <c r="Q2421" s="103" t="s">
        <v>57</v>
      </c>
      <c r="R2421" s="106">
        <v>4</v>
      </c>
      <c r="S2421" s="106">
        <v>2170.56</v>
      </c>
      <c r="T2421" s="107">
        <f t="shared" si="247"/>
        <v>8682.24</v>
      </c>
      <c r="U2421" s="474">
        <f t="shared" si="246"/>
        <v>9724.1088</v>
      </c>
      <c r="V2421" s="293"/>
      <c r="W2421" s="57">
        <v>2016</v>
      </c>
      <c r="X2421" s="674"/>
      <c r="Y2421" s="27"/>
      <c r="Z2421" s="27"/>
      <c r="AA2421" s="27"/>
      <c r="AB2421" s="27"/>
      <c r="AC2421" s="27"/>
      <c r="AD2421" s="27"/>
      <c r="AE2421" s="27"/>
      <c r="AF2421" s="27"/>
      <c r="AG2421" s="27"/>
      <c r="AH2421" s="27"/>
      <c r="AI2421" s="27"/>
      <c r="AJ2421" s="27"/>
      <c r="AK2421" s="27"/>
      <c r="AL2421" s="27"/>
      <c r="AM2421" s="27"/>
      <c r="AN2421" s="27"/>
      <c r="AO2421" s="27"/>
      <c r="AP2421" s="27"/>
      <c r="AQ2421" s="27"/>
      <c r="AR2421" s="27"/>
      <c r="AS2421" s="27"/>
      <c r="AT2421" s="27"/>
      <c r="AU2421" s="27"/>
      <c r="AV2421" s="27"/>
    </row>
    <row r="2422" spans="1:50" s="29" customFormat="1" ht="50.1" customHeight="1">
      <c r="A2422" s="57" t="s">
        <v>8150</v>
      </c>
      <c r="B2422" s="125" t="s">
        <v>5974</v>
      </c>
      <c r="C2422" s="104" t="s">
        <v>8151</v>
      </c>
      <c r="D2422" s="104" t="s">
        <v>268</v>
      </c>
      <c r="E2422" s="104" t="s">
        <v>8152</v>
      </c>
      <c r="F2422" s="104" t="s">
        <v>8153</v>
      </c>
      <c r="G2422" s="103" t="s">
        <v>4</v>
      </c>
      <c r="H2422" s="464">
        <v>0</v>
      </c>
      <c r="I2422" s="465">
        <v>590000000</v>
      </c>
      <c r="J2422" s="127" t="s">
        <v>6882</v>
      </c>
      <c r="K2422" s="110" t="s">
        <v>78</v>
      </c>
      <c r="L2422" s="127" t="s">
        <v>6882</v>
      </c>
      <c r="M2422" s="103" t="s">
        <v>144</v>
      </c>
      <c r="N2422" s="110" t="s">
        <v>7430</v>
      </c>
      <c r="O2422" s="103" t="s">
        <v>532</v>
      </c>
      <c r="P2422" s="103">
        <v>796</v>
      </c>
      <c r="Q2422" s="103" t="s">
        <v>57</v>
      </c>
      <c r="R2422" s="106">
        <v>1</v>
      </c>
      <c r="S2422" s="106">
        <v>433.5</v>
      </c>
      <c r="T2422" s="107">
        <f t="shared" si="247"/>
        <v>433.5</v>
      </c>
      <c r="U2422" s="474">
        <f t="shared" si="246"/>
        <v>485.52000000000004</v>
      </c>
      <c r="V2422" s="293"/>
      <c r="W2422" s="57">
        <v>2016</v>
      </c>
      <c r="X2422" s="674"/>
      <c r="Y2422" s="27"/>
      <c r="Z2422" s="27"/>
      <c r="AA2422" s="27"/>
      <c r="AB2422" s="27"/>
      <c r="AC2422" s="27"/>
      <c r="AD2422" s="27"/>
      <c r="AE2422" s="27"/>
      <c r="AF2422" s="27"/>
      <c r="AG2422" s="27"/>
      <c r="AH2422" s="27"/>
      <c r="AI2422" s="27"/>
      <c r="AJ2422" s="27"/>
      <c r="AK2422" s="27"/>
      <c r="AL2422" s="27"/>
      <c r="AM2422" s="27"/>
      <c r="AN2422" s="27"/>
      <c r="AO2422" s="27"/>
      <c r="AP2422" s="27"/>
      <c r="AQ2422" s="27"/>
      <c r="AR2422" s="27"/>
      <c r="AS2422" s="27"/>
      <c r="AT2422" s="27"/>
      <c r="AU2422" s="27"/>
      <c r="AV2422" s="27"/>
    </row>
    <row r="2423" spans="1:50" s="29" customFormat="1" ht="50.1" customHeight="1">
      <c r="A2423" s="57" t="s">
        <v>8154</v>
      </c>
      <c r="B2423" s="125" t="s">
        <v>5974</v>
      </c>
      <c r="C2423" s="104" t="s">
        <v>8155</v>
      </c>
      <c r="D2423" s="104" t="s">
        <v>934</v>
      </c>
      <c r="E2423" s="104" t="s">
        <v>8156</v>
      </c>
      <c r="F2423" s="104" t="s">
        <v>8157</v>
      </c>
      <c r="G2423" s="103" t="s">
        <v>4</v>
      </c>
      <c r="H2423" s="464">
        <v>0</v>
      </c>
      <c r="I2423" s="465">
        <v>590000000</v>
      </c>
      <c r="J2423" s="127" t="s">
        <v>6882</v>
      </c>
      <c r="K2423" s="110" t="s">
        <v>78</v>
      </c>
      <c r="L2423" s="127" t="s">
        <v>6882</v>
      </c>
      <c r="M2423" s="103" t="s">
        <v>144</v>
      </c>
      <c r="N2423" s="110" t="s">
        <v>7430</v>
      </c>
      <c r="O2423" s="103" t="s">
        <v>532</v>
      </c>
      <c r="P2423" s="103">
        <v>796</v>
      </c>
      <c r="Q2423" s="103" t="s">
        <v>57</v>
      </c>
      <c r="R2423" s="106">
        <v>17</v>
      </c>
      <c r="S2423" s="106">
        <v>20.399999999999999</v>
      </c>
      <c r="T2423" s="107">
        <f t="shared" si="247"/>
        <v>346.79999999999995</v>
      </c>
      <c r="U2423" s="474">
        <f t="shared" si="246"/>
        <v>388.416</v>
      </c>
      <c r="V2423" s="293"/>
      <c r="W2423" s="57">
        <v>2016</v>
      </c>
      <c r="X2423" s="674"/>
      <c r="Y2423" s="27"/>
      <c r="Z2423" s="27"/>
      <c r="AA2423" s="27"/>
      <c r="AB2423" s="27"/>
      <c r="AC2423" s="27"/>
      <c r="AD2423" s="27"/>
      <c r="AE2423" s="27"/>
      <c r="AF2423" s="27"/>
      <c r="AG2423" s="27"/>
      <c r="AH2423" s="27"/>
      <c r="AI2423" s="27"/>
      <c r="AJ2423" s="27"/>
      <c r="AK2423" s="27"/>
      <c r="AL2423" s="27"/>
      <c r="AM2423" s="27"/>
      <c r="AN2423" s="27"/>
      <c r="AO2423" s="27"/>
      <c r="AP2423" s="27"/>
      <c r="AQ2423" s="27"/>
      <c r="AR2423" s="27"/>
      <c r="AS2423" s="27"/>
      <c r="AT2423" s="27"/>
      <c r="AU2423" s="27"/>
      <c r="AV2423" s="27"/>
    </row>
    <row r="2424" spans="1:50" s="29" customFormat="1" ht="50.1" customHeight="1">
      <c r="A2424" s="57" t="s">
        <v>8158</v>
      </c>
      <c r="B2424" s="125" t="s">
        <v>5974</v>
      </c>
      <c r="C2424" s="104" t="s">
        <v>8052</v>
      </c>
      <c r="D2424" s="104" t="s">
        <v>934</v>
      </c>
      <c r="E2424" s="104" t="s">
        <v>8053</v>
      </c>
      <c r="F2424" s="104" t="s">
        <v>8159</v>
      </c>
      <c r="G2424" s="103" t="s">
        <v>4</v>
      </c>
      <c r="H2424" s="464">
        <v>0</v>
      </c>
      <c r="I2424" s="465">
        <v>590000000</v>
      </c>
      <c r="J2424" s="127" t="s">
        <v>6882</v>
      </c>
      <c r="K2424" s="110" t="s">
        <v>78</v>
      </c>
      <c r="L2424" s="127" t="s">
        <v>6882</v>
      </c>
      <c r="M2424" s="103" t="s">
        <v>144</v>
      </c>
      <c r="N2424" s="110" t="s">
        <v>7430</v>
      </c>
      <c r="O2424" s="103" t="s">
        <v>532</v>
      </c>
      <c r="P2424" s="103">
        <v>796</v>
      </c>
      <c r="Q2424" s="103" t="s">
        <v>57</v>
      </c>
      <c r="R2424" s="106">
        <v>3</v>
      </c>
      <c r="S2424" s="106">
        <v>20.399999999999999</v>
      </c>
      <c r="T2424" s="107">
        <f t="shared" si="247"/>
        <v>61.199999999999996</v>
      </c>
      <c r="U2424" s="474">
        <f t="shared" si="246"/>
        <v>68.543999999999997</v>
      </c>
      <c r="V2424" s="293"/>
      <c r="W2424" s="57">
        <v>2016</v>
      </c>
      <c r="X2424" s="674"/>
      <c r="Y2424" s="27"/>
      <c r="Z2424" s="27"/>
      <c r="AA2424" s="27"/>
      <c r="AB2424" s="27"/>
      <c r="AC2424" s="27"/>
      <c r="AD2424" s="27"/>
      <c r="AE2424" s="27"/>
      <c r="AF2424" s="27"/>
      <c r="AG2424" s="27"/>
      <c r="AH2424" s="27"/>
      <c r="AI2424" s="27"/>
      <c r="AJ2424" s="27"/>
      <c r="AK2424" s="27"/>
      <c r="AL2424" s="27"/>
      <c r="AM2424" s="27"/>
      <c r="AN2424" s="27"/>
      <c r="AO2424" s="27"/>
      <c r="AP2424" s="27"/>
      <c r="AQ2424" s="27"/>
      <c r="AR2424" s="27"/>
      <c r="AS2424" s="27"/>
      <c r="AT2424" s="27"/>
      <c r="AU2424" s="27"/>
      <c r="AV2424" s="27"/>
    </row>
    <row r="2425" spans="1:50" s="29" customFormat="1" ht="50.1" customHeight="1">
      <c r="A2425" s="57" t="s">
        <v>8160</v>
      </c>
      <c r="B2425" s="125" t="s">
        <v>5974</v>
      </c>
      <c r="C2425" s="104" t="s">
        <v>8161</v>
      </c>
      <c r="D2425" s="104" t="s">
        <v>934</v>
      </c>
      <c r="E2425" s="104" t="s">
        <v>8162</v>
      </c>
      <c r="F2425" s="104" t="s">
        <v>8163</v>
      </c>
      <c r="G2425" s="103" t="s">
        <v>4</v>
      </c>
      <c r="H2425" s="464">
        <v>0</v>
      </c>
      <c r="I2425" s="465">
        <v>590000000</v>
      </c>
      <c r="J2425" s="127" t="s">
        <v>6882</v>
      </c>
      <c r="K2425" s="110" t="s">
        <v>78</v>
      </c>
      <c r="L2425" s="127" t="s">
        <v>6882</v>
      </c>
      <c r="M2425" s="103" t="s">
        <v>144</v>
      </c>
      <c r="N2425" s="110" t="s">
        <v>7430</v>
      </c>
      <c r="O2425" s="103" t="s">
        <v>532</v>
      </c>
      <c r="P2425" s="103">
        <v>796</v>
      </c>
      <c r="Q2425" s="103" t="s">
        <v>57</v>
      </c>
      <c r="R2425" s="106">
        <v>44</v>
      </c>
      <c r="S2425" s="106">
        <v>20.399999999999999</v>
      </c>
      <c r="T2425" s="107">
        <f t="shared" si="247"/>
        <v>897.59999999999991</v>
      </c>
      <c r="U2425" s="474">
        <f t="shared" si="246"/>
        <v>1005.312</v>
      </c>
      <c r="V2425" s="293"/>
      <c r="W2425" s="57">
        <v>2016</v>
      </c>
      <c r="X2425" s="674"/>
      <c r="Y2425" s="27"/>
      <c r="Z2425" s="27"/>
      <c r="AA2425" s="27"/>
      <c r="AB2425" s="27"/>
      <c r="AC2425" s="27"/>
      <c r="AD2425" s="27"/>
      <c r="AE2425" s="27"/>
      <c r="AF2425" s="27"/>
      <c r="AG2425" s="27"/>
      <c r="AH2425" s="27"/>
      <c r="AI2425" s="27"/>
      <c r="AJ2425" s="27"/>
      <c r="AK2425" s="27"/>
      <c r="AL2425" s="27"/>
      <c r="AM2425" s="27"/>
      <c r="AN2425" s="27"/>
      <c r="AO2425" s="27"/>
      <c r="AP2425" s="27"/>
      <c r="AQ2425" s="27"/>
      <c r="AR2425" s="27"/>
      <c r="AS2425" s="27"/>
      <c r="AT2425" s="27"/>
      <c r="AU2425" s="27"/>
      <c r="AV2425" s="27"/>
    </row>
    <row r="2426" spans="1:50" s="29" customFormat="1" ht="50.1" customHeight="1">
      <c r="A2426" s="57" t="s">
        <v>8164</v>
      </c>
      <c r="B2426" s="125" t="s">
        <v>5974</v>
      </c>
      <c r="C2426" s="104" t="s">
        <v>8165</v>
      </c>
      <c r="D2426" s="104" t="s">
        <v>934</v>
      </c>
      <c r="E2426" s="104" t="s">
        <v>8166</v>
      </c>
      <c r="F2426" s="104" t="s">
        <v>8167</v>
      </c>
      <c r="G2426" s="103" t="s">
        <v>4</v>
      </c>
      <c r="H2426" s="464">
        <v>0</v>
      </c>
      <c r="I2426" s="465">
        <v>590000000</v>
      </c>
      <c r="J2426" s="127" t="s">
        <v>6882</v>
      </c>
      <c r="K2426" s="110" t="s">
        <v>78</v>
      </c>
      <c r="L2426" s="127" t="s">
        <v>6882</v>
      </c>
      <c r="M2426" s="103" t="s">
        <v>144</v>
      </c>
      <c r="N2426" s="110" t="s">
        <v>7430</v>
      </c>
      <c r="O2426" s="103" t="s">
        <v>532</v>
      </c>
      <c r="P2426" s="103">
        <v>796</v>
      </c>
      <c r="Q2426" s="103" t="s">
        <v>57</v>
      </c>
      <c r="R2426" s="106">
        <v>3</v>
      </c>
      <c r="S2426" s="106">
        <v>20.399999999999999</v>
      </c>
      <c r="T2426" s="107">
        <f t="shared" si="247"/>
        <v>61.199999999999996</v>
      </c>
      <c r="U2426" s="474">
        <f t="shared" si="246"/>
        <v>68.543999999999997</v>
      </c>
      <c r="V2426" s="293"/>
      <c r="W2426" s="57">
        <v>2016</v>
      </c>
      <c r="X2426" s="674"/>
      <c r="Y2426" s="27"/>
      <c r="Z2426" s="27"/>
      <c r="AA2426" s="27"/>
      <c r="AB2426" s="27"/>
      <c r="AC2426" s="27"/>
      <c r="AD2426" s="27"/>
      <c r="AE2426" s="27"/>
      <c r="AF2426" s="27"/>
      <c r="AG2426" s="27"/>
      <c r="AH2426" s="27"/>
      <c r="AI2426" s="27"/>
      <c r="AJ2426" s="27"/>
      <c r="AK2426" s="27"/>
      <c r="AL2426" s="27"/>
      <c r="AM2426" s="27"/>
      <c r="AN2426" s="27"/>
      <c r="AO2426" s="27"/>
      <c r="AP2426" s="27"/>
      <c r="AQ2426" s="27"/>
      <c r="AR2426" s="27"/>
      <c r="AS2426" s="27"/>
      <c r="AT2426" s="27"/>
      <c r="AU2426" s="27"/>
      <c r="AV2426" s="27"/>
    </row>
    <row r="2427" spans="1:50" s="29" customFormat="1" ht="50.1" customHeight="1">
      <c r="A2427" s="57" t="s">
        <v>8168</v>
      </c>
      <c r="B2427" s="125" t="s">
        <v>5974</v>
      </c>
      <c r="C2427" s="104" t="s">
        <v>8169</v>
      </c>
      <c r="D2427" s="104" t="s">
        <v>934</v>
      </c>
      <c r="E2427" s="104" t="s">
        <v>8170</v>
      </c>
      <c r="F2427" s="104" t="s">
        <v>8171</v>
      </c>
      <c r="G2427" s="103" t="s">
        <v>4</v>
      </c>
      <c r="H2427" s="464">
        <v>0</v>
      </c>
      <c r="I2427" s="465">
        <v>590000000</v>
      </c>
      <c r="J2427" s="127" t="s">
        <v>6882</v>
      </c>
      <c r="K2427" s="110" t="s">
        <v>78</v>
      </c>
      <c r="L2427" s="127" t="s">
        <v>6882</v>
      </c>
      <c r="M2427" s="103" t="s">
        <v>144</v>
      </c>
      <c r="N2427" s="110" t="s">
        <v>7430</v>
      </c>
      <c r="O2427" s="103" t="s">
        <v>532</v>
      </c>
      <c r="P2427" s="103">
        <v>796</v>
      </c>
      <c r="Q2427" s="103" t="s">
        <v>57</v>
      </c>
      <c r="R2427" s="106">
        <v>4</v>
      </c>
      <c r="S2427" s="106">
        <v>20.399999999999999</v>
      </c>
      <c r="T2427" s="107">
        <f t="shared" si="247"/>
        <v>81.599999999999994</v>
      </c>
      <c r="U2427" s="474">
        <f t="shared" si="246"/>
        <v>91.391999999999996</v>
      </c>
      <c r="V2427" s="293"/>
      <c r="W2427" s="57">
        <v>2016</v>
      </c>
      <c r="X2427" s="674"/>
      <c r="Y2427" s="27"/>
      <c r="Z2427" s="27"/>
      <c r="AA2427" s="27"/>
      <c r="AB2427" s="27"/>
      <c r="AC2427" s="27"/>
      <c r="AD2427" s="27"/>
      <c r="AE2427" s="27"/>
      <c r="AF2427" s="27"/>
      <c r="AG2427" s="27"/>
      <c r="AH2427" s="27"/>
      <c r="AI2427" s="27"/>
      <c r="AJ2427" s="27"/>
      <c r="AK2427" s="27"/>
      <c r="AL2427" s="27"/>
      <c r="AM2427" s="27"/>
      <c r="AN2427" s="27"/>
      <c r="AO2427" s="27"/>
      <c r="AP2427" s="27"/>
      <c r="AQ2427" s="27"/>
      <c r="AR2427" s="27"/>
      <c r="AS2427" s="27"/>
      <c r="AT2427" s="27"/>
      <c r="AU2427" s="27"/>
      <c r="AV2427" s="27"/>
    </row>
    <row r="2428" spans="1:50" s="29" customFormat="1" ht="50.1" customHeight="1">
      <c r="A2428" s="57" t="s">
        <v>8172</v>
      </c>
      <c r="B2428" s="125" t="s">
        <v>5974</v>
      </c>
      <c r="C2428" s="104" t="s">
        <v>8161</v>
      </c>
      <c r="D2428" s="104" t="s">
        <v>934</v>
      </c>
      <c r="E2428" s="104" t="s">
        <v>8162</v>
      </c>
      <c r="F2428" s="104" t="s">
        <v>8173</v>
      </c>
      <c r="G2428" s="103" t="s">
        <v>4</v>
      </c>
      <c r="H2428" s="464">
        <v>0</v>
      </c>
      <c r="I2428" s="465">
        <v>590000000</v>
      </c>
      <c r="J2428" s="127" t="s">
        <v>6882</v>
      </c>
      <c r="K2428" s="110" t="s">
        <v>78</v>
      </c>
      <c r="L2428" s="127" t="s">
        <v>6882</v>
      </c>
      <c r="M2428" s="103" t="s">
        <v>144</v>
      </c>
      <c r="N2428" s="110" t="s">
        <v>7430</v>
      </c>
      <c r="O2428" s="103" t="s">
        <v>532</v>
      </c>
      <c r="P2428" s="103">
        <v>796</v>
      </c>
      <c r="Q2428" s="103" t="s">
        <v>57</v>
      </c>
      <c r="R2428" s="248">
        <v>2</v>
      </c>
      <c r="S2428" s="248">
        <v>20.399999999999999</v>
      </c>
      <c r="T2428" s="248">
        <f t="shared" ref="T2428:T2429" si="248">S2428*R2428</f>
        <v>40.799999999999997</v>
      </c>
      <c r="U2428" s="492">
        <f t="shared" ref="U2428:U2429" si="249">T2428*1.12</f>
        <v>45.695999999999998</v>
      </c>
      <c r="V2428" s="293"/>
      <c r="W2428" s="57">
        <v>2016</v>
      </c>
      <c r="X2428" s="674"/>
      <c r="Y2428" s="30"/>
      <c r="Z2428" s="27"/>
      <c r="AA2428" s="27"/>
      <c r="AB2428" s="27"/>
      <c r="AC2428" s="27"/>
      <c r="AD2428" s="27"/>
      <c r="AE2428" s="27"/>
      <c r="AF2428" s="27"/>
      <c r="AG2428" s="27"/>
      <c r="AH2428" s="27"/>
      <c r="AI2428" s="27"/>
      <c r="AJ2428" s="27"/>
      <c r="AK2428" s="27"/>
      <c r="AL2428" s="27"/>
      <c r="AM2428" s="27"/>
      <c r="AN2428" s="27"/>
      <c r="AO2428" s="27"/>
      <c r="AP2428" s="27"/>
      <c r="AQ2428" s="27"/>
      <c r="AR2428" s="27"/>
      <c r="AS2428" s="27"/>
      <c r="AT2428" s="27"/>
      <c r="AU2428" s="27"/>
      <c r="AV2428" s="27"/>
      <c r="AW2428" s="27"/>
      <c r="AX2428" s="27"/>
    </row>
    <row r="2429" spans="1:50" s="29" customFormat="1" ht="50.1" customHeight="1">
      <c r="A2429" s="57" t="s">
        <v>8174</v>
      </c>
      <c r="B2429" s="125" t="s">
        <v>5974</v>
      </c>
      <c r="C2429" s="104" t="s">
        <v>8175</v>
      </c>
      <c r="D2429" s="104" t="s">
        <v>934</v>
      </c>
      <c r="E2429" s="104" t="s">
        <v>8176</v>
      </c>
      <c r="F2429" s="104" t="s">
        <v>8177</v>
      </c>
      <c r="G2429" s="103" t="s">
        <v>4</v>
      </c>
      <c r="H2429" s="464">
        <v>0</v>
      </c>
      <c r="I2429" s="465">
        <v>590000000</v>
      </c>
      <c r="J2429" s="127" t="s">
        <v>6882</v>
      </c>
      <c r="K2429" s="110" t="s">
        <v>78</v>
      </c>
      <c r="L2429" s="127" t="s">
        <v>6882</v>
      </c>
      <c r="M2429" s="103" t="s">
        <v>144</v>
      </c>
      <c r="N2429" s="110" t="s">
        <v>7430</v>
      </c>
      <c r="O2429" s="103" t="s">
        <v>532</v>
      </c>
      <c r="P2429" s="103">
        <v>796</v>
      </c>
      <c r="Q2429" s="103" t="s">
        <v>57</v>
      </c>
      <c r="R2429" s="248">
        <v>1</v>
      </c>
      <c r="S2429" s="248">
        <v>20.399999999999999</v>
      </c>
      <c r="T2429" s="248">
        <f t="shared" si="248"/>
        <v>20.399999999999999</v>
      </c>
      <c r="U2429" s="492">
        <f t="shared" si="249"/>
        <v>22.847999999999999</v>
      </c>
      <c r="V2429" s="293"/>
      <c r="W2429" s="57">
        <v>2016</v>
      </c>
      <c r="X2429" s="674"/>
      <c r="Y2429" s="30"/>
      <c r="Z2429" s="27"/>
      <c r="AA2429" s="27"/>
      <c r="AB2429" s="27"/>
      <c r="AC2429" s="27"/>
      <c r="AD2429" s="27"/>
      <c r="AE2429" s="27"/>
      <c r="AF2429" s="27"/>
      <c r="AG2429" s="27"/>
      <c r="AH2429" s="27"/>
      <c r="AI2429" s="27"/>
      <c r="AJ2429" s="27"/>
      <c r="AK2429" s="27"/>
      <c r="AL2429" s="27"/>
      <c r="AM2429" s="27"/>
      <c r="AN2429" s="27"/>
      <c r="AO2429" s="27"/>
      <c r="AP2429" s="27"/>
      <c r="AQ2429" s="27"/>
      <c r="AR2429" s="27"/>
      <c r="AS2429" s="27"/>
      <c r="AT2429" s="27"/>
      <c r="AU2429" s="27"/>
      <c r="AV2429" s="27"/>
      <c r="AW2429" s="27"/>
      <c r="AX2429" s="27"/>
    </row>
    <row r="2430" spans="1:50" s="29" customFormat="1" ht="50.1" customHeight="1">
      <c r="A2430" s="57" t="s">
        <v>8178</v>
      </c>
      <c r="B2430" s="125" t="s">
        <v>5974</v>
      </c>
      <c r="C2430" s="104" t="s">
        <v>8175</v>
      </c>
      <c r="D2430" s="104" t="s">
        <v>934</v>
      </c>
      <c r="E2430" s="104" t="s">
        <v>8176</v>
      </c>
      <c r="F2430" s="104" t="s">
        <v>8179</v>
      </c>
      <c r="G2430" s="103" t="s">
        <v>4</v>
      </c>
      <c r="H2430" s="464">
        <v>0</v>
      </c>
      <c r="I2430" s="465">
        <v>590000000</v>
      </c>
      <c r="J2430" s="127" t="s">
        <v>6882</v>
      </c>
      <c r="K2430" s="110" t="s">
        <v>78</v>
      </c>
      <c r="L2430" s="127" t="s">
        <v>6882</v>
      </c>
      <c r="M2430" s="103" t="s">
        <v>144</v>
      </c>
      <c r="N2430" s="110" t="s">
        <v>7430</v>
      </c>
      <c r="O2430" s="103" t="s">
        <v>532</v>
      </c>
      <c r="P2430" s="103">
        <v>796</v>
      </c>
      <c r="Q2430" s="103" t="s">
        <v>57</v>
      </c>
      <c r="R2430" s="106">
        <v>1</v>
      </c>
      <c r="S2430" s="106">
        <v>20.399999999999999</v>
      </c>
      <c r="T2430" s="107">
        <f t="shared" si="247"/>
        <v>20.399999999999999</v>
      </c>
      <c r="U2430" s="474">
        <f t="shared" si="246"/>
        <v>22.847999999999999</v>
      </c>
      <c r="V2430" s="293"/>
      <c r="W2430" s="57">
        <v>2016</v>
      </c>
      <c r="X2430" s="674"/>
      <c r="Y2430" s="27"/>
      <c r="Z2430" s="27"/>
      <c r="AA2430" s="27"/>
      <c r="AB2430" s="27"/>
      <c r="AC2430" s="27"/>
      <c r="AD2430" s="27"/>
      <c r="AE2430" s="27"/>
      <c r="AF2430" s="27"/>
      <c r="AG2430" s="27"/>
      <c r="AH2430" s="27"/>
      <c r="AI2430" s="27"/>
      <c r="AJ2430" s="27"/>
      <c r="AK2430" s="27"/>
      <c r="AL2430" s="27"/>
      <c r="AM2430" s="27"/>
      <c r="AN2430" s="27"/>
      <c r="AO2430" s="27"/>
      <c r="AP2430" s="27"/>
      <c r="AQ2430" s="27"/>
      <c r="AR2430" s="27"/>
      <c r="AS2430" s="27"/>
      <c r="AT2430" s="27"/>
      <c r="AU2430" s="27"/>
      <c r="AV2430" s="27"/>
    </row>
    <row r="2431" spans="1:50" s="29" customFormat="1" ht="50.1" customHeight="1">
      <c r="A2431" s="57" t="s">
        <v>8180</v>
      </c>
      <c r="B2431" s="125" t="s">
        <v>5974</v>
      </c>
      <c r="C2431" s="104" t="s">
        <v>8181</v>
      </c>
      <c r="D2431" s="104" t="s">
        <v>934</v>
      </c>
      <c r="E2431" s="104" t="s">
        <v>8182</v>
      </c>
      <c r="F2431" s="104" t="s">
        <v>8183</v>
      </c>
      <c r="G2431" s="103" t="s">
        <v>4</v>
      </c>
      <c r="H2431" s="464">
        <v>0</v>
      </c>
      <c r="I2431" s="465">
        <v>590000000</v>
      </c>
      <c r="J2431" s="127" t="s">
        <v>6882</v>
      </c>
      <c r="K2431" s="110" t="s">
        <v>78</v>
      </c>
      <c r="L2431" s="127" t="s">
        <v>6882</v>
      </c>
      <c r="M2431" s="103" t="s">
        <v>144</v>
      </c>
      <c r="N2431" s="110" t="s">
        <v>7430</v>
      </c>
      <c r="O2431" s="103" t="s">
        <v>532</v>
      </c>
      <c r="P2431" s="103">
        <v>796</v>
      </c>
      <c r="Q2431" s="103" t="s">
        <v>57</v>
      </c>
      <c r="R2431" s="106">
        <v>1</v>
      </c>
      <c r="S2431" s="106">
        <v>20.399999999999999</v>
      </c>
      <c r="T2431" s="107">
        <f t="shared" si="247"/>
        <v>20.399999999999999</v>
      </c>
      <c r="U2431" s="474">
        <f t="shared" si="246"/>
        <v>22.847999999999999</v>
      </c>
      <c r="V2431" s="293"/>
      <c r="W2431" s="57">
        <v>2016</v>
      </c>
      <c r="X2431" s="674"/>
      <c r="Y2431" s="27"/>
      <c r="Z2431" s="27"/>
      <c r="AA2431" s="27"/>
      <c r="AB2431" s="27"/>
      <c r="AC2431" s="27"/>
      <c r="AD2431" s="27"/>
      <c r="AE2431" s="27"/>
      <c r="AF2431" s="27"/>
      <c r="AG2431" s="27"/>
      <c r="AH2431" s="27"/>
      <c r="AI2431" s="27"/>
      <c r="AJ2431" s="27"/>
      <c r="AK2431" s="27"/>
      <c r="AL2431" s="27"/>
      <c r="AM2431" s="27"/>
      <c r="AN2431" s="27"/>
      <c r="AO2431" s="27"/>
      <c r="AP2431" s="27"/>
      <c r="AQ2431" s="27"/>
      <c r="AR2431" s="27"/>
      <c r="AS2431" s="27"/>
      <c r="AT2431" s="27"/>
      <c r="AU2431" s="27"/>
      <c r="AV2431" s="27"/>
    </row>
    <row r="2432" spans="1:50" s="29" customFormat="1" ht="50.1" customHeight="1">
      <c r="A2432" s="57" t="s">
        <v>8184</v>
      </c>
      <c r="B2432" s="125" t="s">
        <v>5974</v>
      </c>
      <c r="C2432" s="104" t="s">
        <v>8185</v>
      </c>
      <c r="D2432" s="104" t="s">
        <v>934</v>
      </c>
      <c r="E2432" s="104" t="s">
        <v>8186</v>
      </c>
      <c r="F2432" s="104" t="s">
        <v>8187</v>
      </c>
      <c r="G2432" s="103" t="s">
        <v>4</v>
      </c>
      <c r="H2432" s="464">
        <v>0</v>
      </c>
      <c r="I2432" s="465">
        <v>590000000</v>
      </c>
      <c r="J2432" s="127" t="s">
        <v>6882</v>
      </c>
      <c r="K2432" s="110" t="s">
        <v>78</v>
      </c>
      <c r="L2432" s="127" t="s">
        <v>6882</v>
      </c>
      <c r="M2432" s="103" t="s">
        <v>144</v>
      </c>
      <c r="N2432" s="110" t="s">
        <v>7430</v>
      </c>
      <c r="O2432" s="103" t="s">
        <v>532</v>
      </c>
      <c r="P2432" s="103">
        <v>796</v>
      </c>
      <c r="Q2432" s="103" t="s">
        <v>57</v>
      </c>
      <c r="R2432" s="106">
        <v>2</v>
      </c>
      <c r="S2432" s="106">
        <v>20.399999999999999</v>
      </c>
      <c r="T2432" s="107">
        <f t="shared" si="247"/>
        <v>40.799999999999997</v>
      </c>
      <c r="U2432" s="474">
        <f t="shared" si="246"/>
        <v>45.695999999999998</v>
      </c>
      <c r="V2432" s="293"/>
      <c r="W2432" s="57">
        <v>2016</v>
      </c>
      <c r="X2432" s="674"/>
      <c r="Y2432" s="27"/>
      <c r="Z2432" s="27"/>
      <c r="AA2432" s="27"/>
      <c r="AB2432" s="27"/>
      <c r="AC2432" s="27"/>
      <c r="AD2432" s="27"/>
      <c r="AE2432" s="27"/>
      <c r="AF2432" s="27"/>
      <c r="AG2432" s="27"/>
      <c r="AH2432" s="27"/>
      <c r="AI2432" s="27"/>
      <c r="AJ2432" s="27"/>
      <c r="AK2432" s="27"/>
      <c r="AL2432" s="27"/>
      <c r="AM2432" s="27"/>
      <c r="AN2432" s="27"/>
      <c r="AO2432" s="27"/>
      <c r="AP2432" s="27"/>
      <c r="AQ2432" s="27"/>
      <c r="AR2432" s="27"/>
      <c r="AS2432" s="27"/>
      <c r="AT2432" s="27"/>
      <c r="AU2432" s="27"/>
      <c r="AV2432" s="27"/>
    </row>
    <row r="2433" spans="1:48" s="29" customFormat="1" ht="50.1" customHeight="1">
      <c r="A2433" s="57" t="s">
        <v>8188</v>
      </c>
      <c r="B2433" s="125" t="s">
        <v>5974</v>
      </c>
      <c r="C2433" s="104" t="s">
        <v>8189</v>
      </c>
      <c r="D2433" s="104" t="s">
        <v>934</v>
      </c>
      <c r="E2433" s="104" t="s">
        <v>8190</v>
      </c>
      <c r="F2433" s="104" t="s">
        <v>8191</v>
      </c>
      <c r="G2433" s="103" t="s">
        <v>4</v>
      </c>
      <c r="H2433" s="464">
        <v>0</v>
      </c>
      <c r="I2433" s="465">
        <v>590000000</v>
      </c>
      <c r="J2433" s="127" t="s">
        <v>6882</v>
      </c>
      <c r="K2433" s="110" t="s">
        <v>78</v>
      </c>
      <c r="L2433" s="127" t="s">
        <v>6882</v>
      </c>
      <c r="M2433" s="103" t="s">
        <v>144</v>
      </c>
      <c r="N2433" s="110" t="s">
        <v>7430</v>
      </c>
      <c r="O2433" s="103" t="s">
        <v>532</v>
      </c>
      <c r="P2433" s="103">
        <v>796</v>
      </c>
      <c r="Q2433" s="103" t="s">
        <v>57</v>
      </c>
      <c r="R2433" s="106">
        <v>3</v>
      </c>
      <c r="S2433" s="106">
        <v>20.399999999999999</v>
      </c>
      <c r="T2433" s="107">
        <f t="shared" si="247"/>
        <v>61.199999999999996</v>
      </c>
      <c r="U2433" s="474">
        <f t="shared" si="246"/>
        <v>68.543999999999997</v>
      </c>
      <c r="V2433" s="293"/>
      <c r="W2433" s="57">
        <v>2016</v>
      </c>
      <c r="X2433" s="674"/>
      <c r="Y2433" s="27"/>
      <c r="Z2433" s="27"/>
      <c r="AA2433" s="27"/>
      <c r="AB2433" s="27"/>
      <c r="AC2433" s="27"/>
      <c r="AD2433" s="27"/>
      <c r="AE2433" s="27"/>
      <c r="AF2433" s="27"/>
      <c r="AG2433" s="27"/>
      <c r="AH2433" s="27"/>
      <c r="AI2433" s="27"/>
      <c r="AJ2433" s="27"/>
      <c r="AK2433" s="27"/>
      <c r="AL2433" s="27"/>
      <c r="AM2433" s="27"/>
      <c r="AN2433" s="27"/>
      <c r="AO2433" s="27"/>
      <c r="AP2433" s="27"/>
      <c r="AQ2433" s="27"/>
      <c r="AR2433" s="27"/>
      <c r="AS2433" s="27"/>
      <c r="AT2433" s="27"/>
      <c r="AU2433" s="27"/>
      <c r="AV2433" s="27"/>
    </row>
    <row r="2434" spans="1:48" s="29" customFormat="1" ht="50.1" customHeight="1">
      <c r="A2434" s="57" t="s">
        <v>8192</v>
      </c>
      <c r="B2434" s="125" t="s">
        <v>5974</v>
      </c>
      <c r="C2434" s="104" t="s">
        <v>8193</v>
      </c>
      <c r="D2434" s="104" t="s">
        <v>934</v>
      </c>
      <c r="E2434" s="104" t="s">
        <v>8194</v>
      </c>
      <c r="F2434" s="104" t="s">
        <v>8195</v>
      </c>
      <c r="G2434" s="103" t="s">
        <v>4</v>
      </c>
      <c r="H2434" s="464">
        <v>0</v>
      </c>
      <c r="I2434" s="465">
        <v>590000000</v>
      </c>
      <c r="J2434" s="127" t="s">
        <v>6882</v>
      </c>
      <c r="K2434" s="110" t="s">
        <v>78</v>
      </c>
      <c r="L2434" s="127" t="s">
        <v>6882</v>
      </c>
      <c r="M2434" s="103" t="s">
        <v>144</v>
      </c>
      <c r="N2434" s="110" t="s">
        <v>7430</v>
      </c>
      <c r="O2434" s="103" t="s">
        <v>532</v>
      </c>
      <c r="P2434" s="103">
        <v>796</v>
      </c>
      <c r="Q2434" s="103" t="s">
        <v>57</v>
      </c>
      <c r="R2434" s="106">
        <v>2</v>
      </c>
      <c r="S2434" s="106">
        <v>20.399999999999999</v>
      </c>
      <c r="T2434" s="107">
        <f t="shared" si="247"/>
        <v>40.799999999999997</v>
      </c>
      <c r="U2434" s="474">
        <f t="shared" si="246"/>
        <v>45.695999999999998</v>
      </c>
      <c r="V2434" s="293"/>
      <c r="W2434" s="57">
        <v>2016</v>
      </c>
      <c r="X2434" s="674"/>
      <c r="Y2434" s="27"/>
      <c r="Z2434" s="27"/>
      <c r="AA2434" s="27"/>
      <c r="AB2434" s="27"/>
      <c r="AC2434" s="27"/>
      <c r="AD2434" s="27"/>
      <c r="AE2434" s="27"/>
      <c r="AF2434" s="27"/>
      <c r="AG2434" s="27"/>
      <c r="AH2434" s="27"/>
      <c r="AI2434" s="27"/>
      <c r="AJ2434" s="27"/>
      <c r="AK2434" s="27"/>
      <c r="AL2434" s="27"/>
      <c r="AM2434" s="27"/>
      <c r="AN2434" s="27"/>
      <c r="AO2434" s="27"/>
      <c r="AP2434" s="27"/>
      <c r="AQ2434" s="27"/>
      <c r="AR2434" s="27"/>
      <c r="AS2434" s="27"/>
      <c r="AT2434" s="27"/>
      <c r="AU2434" s="27"/>
      <c r="AV2434" s="27"/>
    </row>
    <row r="2435" spans="1:48" s="29" customFormat="1" ht="50.1" customHeight="1">
      <c r="A2435" s="57" t="s">
        <v>8196</v>
      </c>
      <c r="B2435" s="125" t="s">
        <v>5974</v>
      </c>
      <c r="C2435" s="104" t="s">
        <v>8193</v>
      </c>
      <c r="D2435" s="104" t="s">
        <v>934</v>
      </c>
      <c r="E2435" s="104" t="s">
        <v>8194</v>
      </c>
      <c r="F2435" s="104" t="s">
        <v>8197</v>
      </c>
      <c r="G2435" s="103" t="s">
        <v>4</v>
      </c>
      <c r="H2435" s="464">
        <v>0</v>
      </c>
      <c r="I2435" s="465">
        <v>590000000</v>
      </c>
      <c r="J2435" s="127" t="s">
        <v>6882</v>
      </c>
      <c r="K2435" s="110" t="s">
        <v>78</v>
      </c>
      <c r="L2435" s="127" t="s">
        <v>6882</v>
      </c>
      <c r="M2435" s="103" t="s">
        <v>144</v>
      </c>
      <c r="N2435" s="110" t="s">
        <v>7430</v>
      </c>
      <c r="O2435" s="103" t="s">
        <v>532</v>
      </c>
      <c r="P2435" s="103">
        <v>796</v>
      </c>
      <c r="Q2435" s="103" t="s">
        <v>57</v>
      </c>
      <c r="R2435" s="106">
        <v>1</v>
      </c>
      <c r="S2435" s="106">
        <v>20.399999999999999</v>
      </c>
      <c r="T2435" s="107">
        <f t="shared" si="247"/>
        <v>20.399999999999999</v>
      </c>
      <c r="U2435" s="474">
        <f t="shared" si="246"/>
        <v>22.847999999999999</v>
      </c>
      <c r="V2435" s="293"/>
      <c r="W2435" s="57">
        <v>2016</v>
      </c>
      <c r="X2435" s="674"/>
      <c r="Y2435" s="27"/>
      <c r="Z2435" s="27"/>
      <c r="AA2435" s="27"/>
      <c r="AB2435" s="27"/>
      <c r="AC2435" s="27"/>
      <c r="AD2435" s="27"/>
      <c r="AE2435" s="27"/>
      <c r="AF2435" s="27"/>
      <c r="AG2435" s="27"/>
      <c r="AH2435" s="27"/>
      <c r="AI2435" s="27"/>
      <c r="AJ2435" s="27"/>
      <c r="AK2435" s="27"/>
      <c r="AL2435" s="27"/>
      <c r="AM2435" s="27"/>
      <c r="AN2435" s="27"/>
      <c r="AO2435" s="27"/>
      <c r="AP2435" s="27"/>
      <c r="AQ2435" s="27"/>
      <c r="AR2435" s="27"/>
      <c r="AS2435" s="27"/>
      <c r="AT2435" s="27"/>
      <c r="AU2435" s="27"/>
      <c r="AV2435" s="27"/>
    </row>
    <row r="2436" spans="1:48" s="29" customFormat="1" ht="50.1" customHeight="1">
      <c r="A2436" s="57" t="s">
        <v>8198</v>
      </c>
      <c r="B2436" s="125" t="s">
        <v>5974</v>
      </c>
      <c r="C2436" s="104" t="s">
        <v>8193</v>
      </c>
      <c r="D2436" s="104" t="s">
        <v>934</v>
      </c>
      <c r="E2436" s="104" t="s">
        <v>8194</v>
      </c>
      <c r="F2436" s="104" t="s">
        <v>8199</v>
      </c>
      <c r="G2436" s="103" t="s">
        <v>4</v>
      </c>
      <c r="H2436" s="464">
        <v>0</v>
      </c>
      <c r="I2436" s="465">
        <v>590000000</v>
      </c>
      <c r="J2436" s="127" t="s">
        <v>6882</v>
      </c>
      <c r="K2436" s="110" t="s">
        <v>78</v>
      </c>
      <c r="L2436" s="127" t="s">
        <v>6882</v>
      </c>
      <c r="M2436" s="103" t="s">
        <v>144</v>
      </c>
      <c r="N2436" s="110" t="s">
        <v>7430</v>
      </c>
      <c r="O2436" s="103" t="s">
        <v>532</v>
      </c>
      <c r="P2436" s="103">
        <v>796</v>
      </c>
      <c r="Q2436" s="103" t="s">
        <v>57</v>
      </c>
      <c r="R2436" s="106">
        <v>1</v>
      </c>
      <c r="S2436" s="106">
        <v>20.399999999999999</v>
      </c>
      <c r="T2436" s="107">
        <f t="shared" si="247"/>
        <v>20.399999999999999</v>
      </c>
      <c r="U2436" s="474">
        <f t="shared" si="246"/>
        <v>22.847999999999999</v>
      </c>
      <c r="V2436" s="293"/>
      <c r="W2436" s="57">
        <v>2016</v>
      </c>
      <c r="X2436" s="674"/>
      <c r="Y2436" s="27"/>
      <c r="Z2436" s="27"/>
      <c r="AA2436" s="27"/>
      <c r="AB2436" s="27"/>
      <c r="AC2436" s="27"/>
      <c r="AD2436" s="27"/>
      <c r="AE2436" s="27"/>
      <c r="AF2436" s="27"/>
      <c r="AG2436" s="27"/>
      <c r="AH2436" s="27"/>
      <c r="AI2436" s="27"/>
      <c r="AJ2436" s="27"/>
      <c r="AK2436" s="27"/>
      <c r="AL2436" s="27"/>
      <c r="AM2436" s="27"/>
      <c r="AN2436" s="27"/>
      <c r="AO2436" s="27"/>
      <c r="AP2436" s="27"/>
      <c r="AQ2436" s="27"/>
      <c r="AR2436" s="27"/>
      <c r="AS2436" s="27"/>
      <c r="AT2436" s="27"/>
      <c r="AU2436" s="27"/>
      <c r="AV2436" s="27"/>
    </row>
    <row r="2437" spans="1:48" s="29" customFormat="1" ht="50.1" customHeight="1">
      <c r="A2437" s="57" t="s">
        <v>8200</v>
      </c>
      <c r="B2437" s="125" t="s">
        <v>5974</v>
      </c>
      <c r="C2437" s="104" t="s">
        <v>8048</v>
      </c>
      <c r="D2437" s="104" t="s">
        <v>934</v>
      </c>
      <c r="E2437" s="104" t="s">
        <v>8049</v>
      </c>
      <c r="F2437" s="104" t="s">
        <v>8201</v>
      </c>
      <c r="G2437" s="103" t="s">
        <v>4</v>
      </c>
      <c r="H2437" s="464">
        <v>0</v>
      </c>
      <c r="I2437" s="465">
        <v>590000000</v>
      </c>
      <c r="J2437" s="127" t="s">
        <v>6882</v>
      </c>
      <c r="K2437" s="110" t="s">
        <v>78</v>
      </c>
      <c r="L2437" s="127" t="s">
        <v>6882</v>
      </c>
      <c r="M2437" s="103" t="s">
        <v>144</v>
      </c>
      <c r="N2437" s="110" t="s">
        <v>7430</v>
      </c>
      <c r="O2437" s="103" t="s">
        <v>532</v>
      </c>
      <c r="P2437" s="103">
        <v>796</v>
      </c>
      <c r="Q2437" s="103" t="s">
        <v>57</v>
      </c>
      <c r="R2437" s="106">
        <v>9</v>
      </c>
      <c r="S2437" s="106">
        <v>20.399999999999999</v>
      </c>
      <c r="T2437" s="107">
        <f t="shared" si="247"/>
        <v>183.6</v>
      </c>
      <c r="U2437" s="474">
        <f t="shared" si="246"/>
        <v>205.63200000000001</v>
      </c>
      <c r="V2437" s="293"/>
      <c r="W2437" s="57">
        <v>2016</v>
      </c>
      <c r="X2437" s="674"/>
      <c r="Y2437" s="27"/>
      <c r="Z2437" s="27"/>
      <c r="AA2437" s="27"/>
      <c r="AB2437" s="27"/>
      <c r="AC2437" s="27"/>
      <c r="AD2437" s="27"/>
      <c r="AE2437" s="27"/>
      <c r="AF2437" s="27"/>
      <c r="AG2437" s="27"/>
      <c r="AH2437" s="27"/>
      <c r="AI2437" s="27"/>
      <c r="AJ2437" s="27"/>
      <c r="AK2437" s="27"/>
      <c r="AL2437" s="27"/>
      <c r="AM2437" s="27"/>
      <c r="AN2437" s="27"/>
      <c r="AO2437" s="27"/>
      <c r="AP2437" s="27"/>
      <c r="AQ2437" s="27"/>
      <c r="AR2437" s="27"/>
      <c r="AS2437" s="27"/>
      <c r="AT2437" s="27"/>
      <c r="AU2437" s="27"/>
      <c r="AV2437" s="27"/>
    </row>
    <row r="2438" spans="1:48" s="29" customFormat="1" ht="50.1" customHeight="1">
      <c r="A2438" s="57" t="s">
        <v>8202</v>
      </c>
      <c r="B2438" s="125" t="s">
        <v>5974</v>
      </c>
      <c r="C2438" s="104" t="s">
        <v>8048</v>
      </c>
      <c r="D2438" s="104" t="s">
        <v>934</v>
      </c>
      <c r="E2438" s="104" t="s">
        <v>8049</v>
      </c>
      <c r="F2438" s="104" t="s">
        <v>8203</v>
      </c>
      <c r="G2438" s="103" t="s">
        <v>4</v>
      </c>
      <c r="H2438" s="464">
        <v>0</v>
      </c>
      <c r="I2438" s="465">
        <v>590000000</v>
      </c>
      <c r="J2438" s="127" t="s">
        <v>6882</v>
      </c>
      <c r="K2438" s="110" t="s">
        <v>78</v>
      </c>
      <c r="L2438" s="127" t="s">
        <v>6882</v>
      </c>
      <c r="M2438" s="103" t="s">
        <v>144</v>
      </c>
      <c r="N2438" s="110" t="s">
        <v>7430</v>
      </c>
      <c r="O2438" s="103" t="s">
        <v>532</v>
      </c>
      <c r="P2438" s="103">
        <v>796</v>
      </c>
      <c r="Q2438" s="103" t="s">
        <v>57</v>
      </c>
      <c r="R2438" s="106">
        <v>2</v>
      </c>
      <c r="S2438" s="106">
        <v>20.399999999999999</v>
      </c>
      <c r="T2438" s="107">
        <f t="shared" si="247"/>
        <v>40.799999999999997</v>
      </c>
      <c r="U2438" s="474">
        <f t="shared" si="246"/>
        <v>45.695999999999998</v>
      </c>
      <c r="V2438" s="293"/>
      <c r="W2438" s="57">
        <v>2016</v>
      </c>
      <c r="X2438" s="674"/>
      <c r="Y2438" s="27"/>
      <c r="Z2438" s="27"/>
      <c r="AA2438" s="27"/>
      <c r="AB2438" s="27"/>
      <c r="AC2438" s="27"/>
      <c r="AD2438" s="27"/>
      <c r="AE2438" s="27"/>
      <c r="AF2438" s="27"/>
      <c r="AG2438" s="27"/>
      <c r="AH2438" s="27"/>
      <c r="AI2438" s="27"/>
      <c r="AJ2438" s="27"/>
      <c r="AK2438" s="27"/>
      <c r="AL2438" s="27"/>
      <c r="AM2438" s="27"/>
      <c r="AN2438" s="27"/>
      <c r="AO2438" s="27"/>
      <c r="AP2438" s="27"/>
      <c r="AQ2438" s="27"/>
      <c r="AR2438" s="27"/>
      <c r="AS2438" s="27"/>
      <c r="AT2438" s="27"/>
      <c r="AU2438" s="27"/>
      <c r="AV2438" s="27"/>
    </row>
    <row r="2439" spans="1:48" s="29" customFormat="1" ht="50.1" customHeight="1">
      <c r="A2439" s="57" t="s">
        <v>8204</v>
      </c>
      <c r="B2439" s="125" t="s">
        <v>5974</v>
      </c>
      <c r="C2439" s="104" t="s">
        <v>8205</v>
      </c>
      <c r="D2439" s="104" t="s">
        <v>934</v>
      </c>
      <c r="E2439" s="104" t="s">
        <v>8206</v>
      </c>
      <c r="F2439" s="104" t="s">
        <v>8207</v>
      </c>
      <c r="G2439" s="103" t="s">
        <v>4</v>
      </c>
      <c r="H2439" s="464">
        <v>0</v>
      </c>
      <c r="I2439" s="465">
        <v>590000000</v>
      </c>
      <c r="J2439" s="127" t="s">
        <v>6882</v>
      </c>
      <c r="K2439" s="110" t="s">
        <v>78</v>
      </c>
      <c r="L2439" s="127" t="s">
        <v>6882</v>
      </c>
      <c r="M2439" s="103" t="s">
        <v>144</v>
      </c>
      <c r="N2439" s="110" t="s">
        <v>7430</v>
      </c>
      <c r="O2439" s="103" t="s">
        <v>532</v>
      </c>
      <c r="P2439" s="103">
        <v>796</v>
      </c>
      <c r="Q2439" s="103" t="s">
        <v>57</v>
      </c>
      <c r="R2439" s="106">
        <v>1</v>
      </c>
      <c r="S2439" s="106">
        <v>25.5</v>
      </c>
      <c r="T2439" s="107">
        <f t="shared" si="247"/>
        <v>25.5</v>
      </c>
      <c r="U2439" s="474">
        <f t="shared" si="246"/>
        <v>28.560000000000002</v>
      </c>
      <c r="V2439" s="293"/>
      <c r="W2439" s="57">
        <v>2016</v>
      </c>
      <c r="X2439" s="674"/>
      <c r="Y2439" s="27"/>
      <c r="Z2439" s="27"/>
      <c r="AA2439" s="27"/>
      <c r="AB2439" s="27"/>
      <c r="AC2439" s="27"/>
      <c r="AD2439" s="27"/>
      <c r="AE2439" s="27"/>
      <c r="AF2439" s="27"/>
      <c r="AG2439" s="27"/>
      <c r="AH2439" s="27"/>
      <c r="AI2439" s="27"/>
      <c r="AJ2439" s="27"/>
      <c r="AK2439" s="27"/>
      <c r="AL2439" s="27"/>
      <c r="AM2439" s="27"/>
      <c r="AN2439" s="27"/>
      <c r="AO2439" s="27"/>
      <c r="AP2439" s="27"/>
      <c r="AQ2439" s="27"/>
      <c r="AR2439" s="27"/>
      <c r="AS2439" s="27"/>
      <c r="AT2439" s="27"/>
      <c r="AU2439" s="27"/>
      <c r="AV2439" s="27"/>
    </row>
    <row r="2440" spans="1:48" s="29" customFormat="1" ht="50.1" customHeight="1">
      <c r="A2440" s="57" t="s">
        <v>8208</v>
      </c>
      <c r="B2440" s="125" t="s">
        <v>5974</v>
      </c>
      <c r="C2440" s="104" t="s">
        <v>8209</v>
      </c>
      <c r="D2440" s="104" t="s">
        <v>934</v>
      </c>
      <c r="E2440" s="104" t="s">
        <v>8210</v>
      </c>
      <c r="F2440" s="104" t="s">
        <v>8211</v>
      </c>
      <c r="G2440" s="103" t="s">
        <v>4</v>
      </c>
      <c r="H2440" s="464">
        <v>0</v>
      </c>
      <c r="I2440" s="465">
        <v>590000000</v>
      </c>
      <c r="J2440" s="127" t="s">
        <v>6882</v>
      </c>
      <c r="K2440" s="110" t="s">
        <v>78</v>
      </c>
      <c r="L2440" s="127" t="s">
        <v>6882</v>
      </c>
      <c r="M2440" s="103" t="s">
        <v>144</v>
      </c>
      <c r="N2440" s="110" t="s">
        <v>7430</v>
      </c>
      <c r="O2440" s="103" t="s">
        <v>532</v>
      </c>
      <c r="P2440" s="103">
        <v>796</v>
      </c>
      <c r="Q2440" s="103" t="s">
        <v>57</v>
      </c>
      <c r="R2440" s="106">
        <v>1</v>
      </c>
      <c r="S2440" s="106">
        <v>25.5</v>
      </c>
      <c r="T2440" s="107">
        <f t="shared" si="247"/>
        <v>25.5</v>
      </c>
      <c r="U2440" s="474">
        <f t="shared" si="246"/>
        <v>28.560000000000002</v>
      </c>
      <c r="V2440" s="293"/>
      <c r="W2440" s="57">
        <v>2016</v>
      </c>
      <c r="X2440" s="674"/>
      <c r="Y2440" s="27"/>
      <c r="Z2440" s="27"/>
      <c r="AA2440" s="27"/>
      <c r="AB2440" s="27"/>
      <c r="AC2440" s="27"/>
      <c r="AD2440" s="27"/>
      <c r="AE2440" s="27"/>
      <c r="AF2440" s="27"/>
      <c r="AG2440" s="27"/>
      <c r="AH2440" s="27"/>
      <c r="AI2440" s="27"/>
      <c r="AJ2440" s="27"/>
      <c r="AK2440" s="27"/>
      <c r="AL2440" s="27"/>
      <c r="AM2440" s="27"/>
      <c r="AN2440" s="27"/>
      <c r="AO2440" s="27"/>
      <c r="AP2440" s="27"/>
      <c r="AQ2440" s="27"/>
      <c r="AR2440" s="27"/>
      <c r="AS2440" s="27"/>
      <c r="AT2440" s="27"/>
      <c r="AU2440" s="27"/>
      <c r="AV2440" s="27"/>
    </row>
    <row r="2441" spans="1:48" s="29" customFormat="1" ht="50.1" customHeight="1">
      <c r="A2441" s="57" t="s">
        <v>8212</v>
      </c>
      <c r="B2441" s="125" t="s">
        <v>5974</v>
      </c>
      <c r="C2441" s="104" t="s">
        <v>8213</v>
      </c>
      <c r="D2441" s="104" t="s">
        <v>934</v>
      </c>
      <c r="E2441" s="104" t="s">
        <v>8214</v>
      </c>
      <c r="F2441" s="104" t="s">
        <v>8215</v>
      </c>
      <c r="G2441" s="103" t="s">
        <v>4</v>
      </c>
      <c r="H2441" s="464">
        <v>0</v>
      </c>
      <c r="I2441" s="465">
        <v>590000000</v>
      </c>
      <c r="J2441" s="127" t="s">
        <v>6882</v>
      </c>
      <c r="K2441" s="110" t="s">
        <v>78</v>
      </c>
      <c r="L2441" s="127" t="s">
        <v>6882</v>
      </c>
      <c r="M2441" s="103" t="s">
        <v>144</v>
      </c>
      <c r="N2441" s="110" t="s">
        <v>7430</v>
      </c>
      <c r="O2441" s="103" t="s">
        <v>532</v>
      </c>
      <c r="P2441" s="103">
        <v>796</v>
      </c>
      <c r="Q2441" s="103" t="s">
        <v>57</v>
      </c>
      <c r="R2441" s="106">
        <v>1</v>
      </c>
      <c r="S2441" s="106">
        <v>35.700000000000003</v>
      </c>
      <c r="T2441" s="107">
        <f t="shared" si="247"/>
        <v>35.700000000000003</v>
      </c>
      <c r="U2441" s="474">
        <f t="shared" si="246"/>
        <v>39.984000000000009</v>
      </c>
      <c r="V2441" s="293"/>
      <c r="W2441" s="57">
        <v>2016</v>
      </c>
      <c r="X2441" s="674"/>
      <c r="Y2441" s="27"/>
      <c r="Z2441" s="27"/>
      <c r="AA2441" s="27"/>
      <c r="AB2441" s="27"/>
      <c r="AC2441" s="27"/>
      <c r="AD2441" s="27"/>
      <c r="AE2441" s="27"/>
      <c r="AF2441" s="27"/>
      <c r="AG2441" s="27"/>
      <c r="AH2441" s="27"/>
      <c r="AI2441" s="27"/>
      <c r="AJ2441" s="27"/>
      <c r="AK2441" s="27"/>
      <c r="AL2441" s="27"/>
      <c r="AM2441" s="27"/>
      <c r="AN2441" s="27"/>
      <c r="AO2441" s="27"/>
      <c r="AP2441" s="27"/>
      <c r="AQ2441" s="27"/>
      <c r="AR2441" s="27"/>
      <c r="AS2441" s="27"/>
      <c r="AT2441" s="27"/>
      <c r="AU2441" s="27"/>
      <c r="AV2441" s="27"/>
    </row>
    <row r="2442" spans="1:48" s="29" customFormat="1" ht="50.1" customHeight="1">
      <c r="A2442" s="57" t="s">
        <v>8216</v>
      </c>
      <c r="B2442" s="125" t="s">
        <v>5974</v>
      </c>
      <c r="C2442" s="104" t="s">
        <v>8217</v>
      </c>
      <c r="D2442" s="104" t="s">
        <v>934</v>
      </c>
      <c r="E2442" s="104" t="s">
        <v>8218</v>
      </c>
      <c r="F2442" s="104" t="s">
        <v>8219</v>
      </c>
      <c r="G2442" s="103" t="s">
        <v>4</v>
      </c>
      <c r="H2442" s="464">
        <v>0</v>
      </c>
      <c r="I2442" s="465">
        <v>590000000</v>
      </c>
      <c r="J2442" s="127" t="s">
        <v>6882</v>
      </c>
      <c r="K2442" s="110" t="s">
        <v>78</v>
      </c>
      <c r="L2442" s="127" t="s">
        <v>6882</v>
      </c>
      <c r="M2442" s="103" t="s">
        <v>144</v>
      </c>
      <c r="N2442" s="110" t="s">
        <v>7430</v>
      </c>
      <c r="O2442" s="103" t="s">
        <v>532</v>
      </c>
      <c r="P2442" s="103">
        <v>796</v>
      </c>
      <c r="Q2442" s="103" t="s">
        <v>57</v>
      </c>
      <c r="R2442" s="106">
        <v>2</v>
      </c>
      <c r="S2442" s="106">
        <v>35.700000000000003</v>
      </c>
      <c r="T2442" s="107">
        <f t="shared" si="247"/>
        <v>71.400000000000006</v>
      </c>
      <c r="U2442" s="474">
        <f t="shared" si="246"/>
        <v>79.968000000000018</v>
      </c>
      <c r="V2442" s="293"/>
      <c r="W2442" s="57">
        <v>2016</v>
      </c>
      <c r="X2442" s="674"/>
      <c r="Y2442" s="27"/>
      <c r="Z2442" s="27"/>
      <c r="AA2442" s="27"/>
      <c r="AB2442" s="27"/>
      <c r="AC2442" s="27"/>
      <c r="AD2442" s="27"/>
      <c r="AE2442" s="27"/>
      <c r="AF2442" s="27"/>
      <c r="AG2442" s="27"/>
      <c r="AH2442" s="27"/>
      <c r="AI2442" s="27"/>
      <c r="AJ2442" s="27"/>
      <c r="AK2442" s="27"/>
      <c r="AL2442" s="27"/>
      <c r="AM2442" s="27"/>
      <c r="AN2442" s="27"/>
      <c r="AO2442" s="27"/>
      <c r="AP2442" s="27"/>
      <c r="AQ2442" s="27"/>
      <c r="AR2442" s="27"/>
      <c r="AS2442" s="27"/>
      <c r="AT2442" s="27"/>
      <c r="AU2442" s="27"/>
      <c r="AV2442" s="27"/>
    </row>
    <row r="2443" spans="1:48" s="29" customFormat="1" ht="50.1" customHeight="1">
      <c r="A2443" s="57" t="s">
        <v>8220</v>
      </c>
      <c r="B2443" s="125" t="s">
        <v>5974</v>
      </c>
      <c r="C2443" s="104" t="s">
        <v>8221</v>
      </c>
      <c r="D2443" s="104" t="s">
        <v>934</v>
      </c>
      <c r="E2443" s="104" t="s">
        <v>8222</v>
      </c>
      <c r="F2443" s="104" t="s">
        <v>8223</v>
      </c>
      <c r="G2443" s="103" t="s">
        <v>4</v>
      </c>
      <c r="H2443" s="464">
        <v>0</v>
      </c>
      <c r="I2443" s="465">
        <v>590000000</v>
      </c>
      <c r="J2443" s="127" t="s">
        <v>6882</v>
      </c>
      <c r="K2443" s="110" t="s">
        <v>78</v>
      </c>
      <c r="L2443" s="127" t="s">
        <v>6882</v>
      </c>
      <c r="M2443" s="103" t="s">
        <v>144</v>
      </c>
      <c r="N2443" s="110" t="s">
        <v>7430</v>
      </c>
      <c r="O2443" s="103" t="s">
        <v>532</v>
      </c>
      <c r="P2443" s="103">
        <v>796</v>
      </c>
      <c r="Q2443" s="103" t="s">
        <v>57</v>
      </c>
      <c r="R2443" s="106">
        <v>14</v>
      </c>
      <c r="S2443" s="106">
        <v>20.399999999999999</v>
      </c>
      <c r="T2443" s="107">
        <f t="shared" si="247"/>
        <v>285.59999999999997</v>
      </c>
      <c r="U2443" s="474">
        <f t="shared" si="246"/>
        <v>319.87200000000001</v>
      </c>
      <c r="V2443" s="293"/>
      <c r="W2443" s="57">
        <v>2016</v>
      </c>
      <c r="X2443" s="674"/>
      <c r="Y2443" s="27"/>
      <c r="Z2443" s="27"/>
      <c r="AA2443" s="27"/>
      <c r="AB2443" s="27"/>
      <c r="AC2443" s="27"/>
      <c r="AD2443" s="27"/>
      <c r="AE2443" s="27"/>
      <c r="AF2443" s="27"/>
      <c r="AG2443" s="27"/>
      <c r="AH2443" s="27"/>
      <c r="AI2443" s="27"/>
      <c r="AJ2443" s="27"/>
      <c r="AK2443" s="27"/>
      <c r="AL2443" s="27"/>
      <c r="AM2443" s="27"/>
      <c r="AN2443" s="27"/>
      <c r="AO2443" s="27"/>
      <c r="AP2443" s="27"/>
      <c r="AQ2443" s="27"/>
      <c r="AR2443" s="27"/>
      <c r="AS2443" s="27"/>
      <c r="AT2443" s="27"/>
      <c r="AU2443" s="27"/>
      <c r="AV2443" s="27"/>
    </row>
    <row r="2444" spans="1:48" s="29" customFormat="1" ht="50.1" customHeight="1">
      <c r="A2444" s="57" t="s">
        <v>8224</v>
      </c>
      <c r="B2444" s="125" t="s">
        <v>5974</v>
      </c>
      <c r="C2444" s="104" t="s">
        <v>8060</v>
      </c>
      <c r="D2444" s="104" t="s">
        <v>934</v>
      </c>
      <c r="E2444" s="104" t="s">
        <v>8061</v>
      </c>
      <c r="F2444" s="104" t="s">
        <v>8225</v>
      </c>
      <c r="G2444" s="103" t="s">
        <v>4</v>
      </c>
      <c r="H2444" s="464">
        <v>0</v>
      </c>
      <c r="I2444" s="465">
        <v>590000000</v>
      </c>
      <c r="J2444" s="127" t="s">
        <v>6882</v>
      </c>
      <c r="K2444" s="110" t="s">
        <v>78</v>
      </c>
      <c r="L2444" s="127" t="s">
        <v>6882</v>
      </c>
      <c r="M2444" s="103" t="s">
        <v>144</v>
      </c>
      <c r="N2444" s="110" t="s">
        <v>7430</v>
      </c>
      <c r="O2444" s="103" t="s">
        <v>532</v>
      </c>
      <c r="P2444" s="103">
        <v>796</v>
      </c>
      <c r="Q2444" s="103" t="s">
        <v>57</v>
      </c>
      <c r="R2444" s="106">
        <v>14</v>
      </c>
      <c r="S2444" s="106">
        <v>20.399999999999999</v>
      </c>
      <c r="T2444" s="107">
        <f t="shared" si="247"/>
        <v>285.59999999999997</v>
      </c>
      <c r="U2444" s="474">
        <f t="shared" si="246"/>
        <v>319.87200000000001</v>
      </c>
      <c r="V2444" s="293"/>
      <c r="W2444" s="57">
        <v>2016</v>
      </c>
      <c r="X2444" s="674"/>
      <c r="Y2444" s="27"/>
      <c r="Z2444" s="27"/>
      <c r="AA2444" s="27"/>
      <c r="AB2444" s="27"/>
      <c r="AC2444" s="27"/>
      <c r="AD2444" s="27"/>
      <c r="AE2444" s="27"/>
      <c r="AF2444" s="27"/>
      <c r="AG2444" s="27"/>
      <c r="AH2444" s="27"/>
      <c r="AI2444" s="27"/>
      <c r="AJ2444" s="27"/>
      <c r="AK2444" s="27"/>
      <c r="AL2444" s="27"/>
      <c r="AM2444" s="27"/>
      <c r="AN2444" s="27"/>
      <c r="AO2444" s="27"/>
      <c r="AP2444" s="27"/>
      <c r="AQ2444" s="27"/>
      <c r="AR2444" s="27"/>
      <c r="AS2444" s="27"/>
      <c r="AT2444" s="27"/>
      <c r="AU2444" s="27"/>
      <c r="AV2444" s="27"/>
    </row>
    <row r="2445" spans="1:48" s="29" customFormat="1" ht="50.1" customHeight="1">
      <c r="A2445" s="57" t="s">
        <v>8226</v>
      </c>
      <c r="B2445" s="125" t="s">
        <v>5974</v>
      </c>
      <c r="C2445" s="104" t="s">
        <v>8209</v>
      </c>
      <c r="D2445" s="104" t="s">
        <v>934</v>
      </c>
      <c r="E2445" s="104" t="s">
        <v>8210</v>
      </c>
      <c r="F2445" s="104" t="s">
        <v>8227</v>
      </c>
      <c r="G2445" s="103" t="s">
        <v>4</v>
      </c>
      <c r="H2445" s="464">
        <v>0</v>
      </c>
      <c r="I2445" s="465">
        <v>590000000</v>
      </c>
      <c r="J2445" s="127" t="s">
        <v>6882</v>
      </c>
      <c r="K2445" s="110" t="s">
        <v>78</v>
      </c>
      <c r="L2445" s="127" t="s">
        <v>6882</v>
      </c>
      <c r="M2445" s="103" t="s">
        <v>144</v>
      </c>
      <c r="N2445" s="110" t="s">
        <v>7430</v>
      </c>
      <c r="O2445" s="103" t="s">
        <v>532</v>
      </c>
      <c r="P2445" s="103">
        <v>796</v>
      </c>
      <c r="Q2445" s="103" t="s">
        <v>57</v>
      </c>
      <c r="R2445" s="106">
        <v>1</v>
      </c>
      <c r="S2445" s="106">
        <v>20.399999999999999</v>
      </c>
      <c r="T2445" s="107">
        <f t="shared" si="247"/>
        <v>20.399999999999999</v>
      </c>
      <c r="U2445" s="474">
        <f t="shared" si="246"/>
        <v>22.847999999999999</v>
      </c>
      <c r="V2445" s="293"/>
      <c r="W2445" s="57">
        <v>2016</v>
      </c>
      <c r="X2445" s="674"/>
      <c r="Y2445" s="27"/>
      <c r="Z2445" s="27"/>
      <c r="AA2445" s="27"/>
      <c r="AB2445" s="27"/>
      <c r="AC2445" s="27"/>
      <c r="AD2445" s="27"/>
      <c r="AE2445" s="27"/>
      <c r="AF2445" s="27"/>
      <c r="AG2445" s="27"/>
      <c r="AH2445" s="27"/>
      <c r="AI2445" s="27"/>
      <c r="AJ2445" s="27"/>
      <c r="AK2445" s="27"/>
      <c r="AL2445" s="27"/>
      <c r="AM2445" s="27"/>
      <c r="AN2445" s="27"/>
      <c r="AO2445" s="27"/>
      <c r="AP2445" s="27"/>
      <c r="AQ2445" s="27"/>
      <c r="AR2445" s="27"/>
      <c r="AS2445" s="27"/>
      <c r="AT2445" s="27"/>
      <c r="AU2445" s="27"/>
      <c r="AV2445" s="27"/>
    </row>
    <row r="2446" spans="1:48" s="29" customFormat="1" ht="50.1" customHeight="1">
      <c r="A2446" s="57" t="s">
        <v>8228</v>
      </c>
      <c r="B2446" s="125" t="s">
        <v>5974</v>
      </c>
      <c r="C2446" s="104" t="s">
        <v>8229</v>
      </c>
      <c r="D2446" s="104" t="s">
        <v>934</v>
      </c>
      <c r="E2446" s="104" t="s">
        <v>8230</v>
      </c>
      <c r="F2446" s="104" t="s">
        <v>8231</v>
      </c>
      <c r="G2446" s="103" t="s">
        <v>4</v>
      </c>
      <c r="H2446" s="464">
        <v>0</v>
      </c>
      <c r="I2446" s="465">
        <v>590000000</v>
      </c>
      <c r="J2446" s="127" t="s">
        <v>6882</v>
      </c>
      <c r="K2446" s="110" t="s">
        <v>78</v>
      </c>
      <c r="L2446" s="127" t="s">
        <v>6882</v>
      </c>
      <c r="M2446" s="103" t="s">
        <v>144</v>
      </c>
      <c r="N2446" s="110" t="s">
        <v>7430</v>
      </c>
      <c r="O2446" s="103" t="s">
        <v>532</v>
      </c>
      <c r="P2446" s="103">
        <v>796</v>
      </c>
      <c r="Q2446" s="103" t="s">
        <v>57</v>
      </c>
      <c r="R2446" s="106">
        <v>2</v>
      </c>
      <c r="S2446" s="106">
        <v>20.399999999999999</v>
      </c>
      <c r="T2446" s="107">
        <f t="shared" si="247"/>
        <v>40.799999999999997</v>
      </c>
      <c r="U2446" s="474">
        <f t="shared" si="246"/>
        <v>45.695999999999998</v>
      </c>
      <c r="V2446" s="293"/>
      <c r="W2446" s="57">
        <v>2016</v>
      </c>
      <c r="X2446" s="674"/>
      <c r="Y2446" s="27"/>
      <c r="Z2446" s="27"/>
      <c r="AA2446" s="27"/>
      <c r="AB2446" s="27"/>
      <c r="AC2446" s="27"/>
      <c r="AD2446" s="27"/>
      <c r="AE2446" s="27"/>
      <c r="AF2446" s="27"/>
      <c r="AG2446" s="27"/>
      <c r="AH2446" s="27"/>
      <c r="AI2446" s="27"/>
      <c r="AJ2446" s="27"/>
      <c r="AK2446" s="27"/>
      <c r="AL2446" s="27"/>
      <c r="AM2446" s="27"/>
      <c r="AN2446" s="27"/>
      <c r="AO2446" s="27"/>
      <c r="AP2446" s="27"/>
      <c r="AQ2446" s="27"/>
      <c r="AR2446" s="27"/>
      <c r="AS2446" s="27"/>
      <c r="AT2446" s="27"/>
      <c r="AU2446" s="27"/>
      <c r="AV2446" s="27"/>
    </row>
    <row r="2447" spans="1:48" s="29" customFormat="1" ht="50.1" customHeight="1">
      <c r="A2447" s="57" t="s">
        <v>8232</v>
      </c>
      <c r="B2447" s="125" t="s">
        <v>5974</v>
      </c>
      <c r="C2447" s="104" t="s">
        <v>8233</v>
      </c>
      <c r="D2447" s="104" t="s">
        <v>934</v>
      </c>
      <c r="E2447" s="104" t="s">
        <v>8234</v>
      </c>
      <c r="F2447" s="104" t="s">
        <v>8235</v>
      </c>
      <c r="G2447" s="103" t="s">
        <v>4</v>
      </c>
      <c r="H2447" s="464">
        <v>0</v>
      </c>
      <c r="I2447" s="465">
        <v>590000000</v>
      </c>
      <c r="J2447" s="127" t="s">
        <v>6882</v>
      </c>
      <c r="K2447" s="110" t="s">
        <v>78</v>
      </c>
      <c r="L2447" s="127" t="s">
        <v>6882</v>
      </c>
      <c r="M2447" s="103" t="s">
        <v>144</v>
      </c>
      <c r="N2447" s="110" t="s">
        <v>7430</v>
      </c>
      <c r="O2447" s="103" t="s">
        <v>532</v>
      </c>
      <c r="P2447" s="103">
        <v>796</v>
      </c>
      <c r="Q2447" s="103" t="s">
        <v>57</v>
      </c>
      <c r="R2447" s="106">
        <v>1</v>
      </c>
      <c r="S2447" s="106">
        <v>20.399999999999999</v>
      </c>
      <c r="T2447" s="107">
        <f t="shared" si="247"/>
        <v>20.399999999999999</v>
      </c>
      <c r="U2447" s="474">
        <f t="shared" si="246"/>
        <v>22.847999999999999</v>
      </c>
      <c r="V2447" s="293"/>
      <c r="W2447" s="57">
        <v>2016</v>
      </c>
      <c r="X2447" s="674"/>
      <c r="Y2447" s="27"/>
      <c r="Z2447" s="27"/>
      <c r="AA2447" s="27"/>
      <c r="AB2447" s="27"/>
      <c r="AC2447" s="27"/>
      <c r="AD2447" s="27"/>
      <c r="AE2447" s="27"/>
      <c r="AF2447" s="27"/>
      <c r="AG2447" s="27"/>
      <c r="AH2447" s="27"/>
      <c r="AI2447" s="27"/>
      <c r="AJ2447" s="27"/>
      <c r="AK2447" s="27"/>
      <c r="AL2447" s="27"/>
      <c r="AM2447" s="27"/>
      <c r="AN2447" s="27"/>
      <c r="AO2447" s="27"/>
      <c r="AP2447" s="27"/>
      <c r="AQ2447" s="27"/>
      <c r="AR2447" s="27"/>
      <c r="AS2447" s="27"/>
      <c r="AT2447" s="27"/>
      <c r="AU2447" s="27"/>
      <c r="AV2447" s="27"/>
    </row>
    <row r="2448" spans="1:48" s="29" customFormat="1" ht="50.1" customHeight="1">
      <c r="A2448" s="57" t="s">
        <v>8236</v>
      </c>
      <c r="B2448" s="125" t="s">
        <v>5974</v>
      </c>
      <c r="C2448" s="104" t="s">
        <v>8237</v>
      </c>
      <c r="D2448" s="104" t="s">
        <v>934</v>
      </c>
      <c r="E2448" s="104" t="s">
        <v>8238</v>
      </c>
      <c r="F2448" s="104" t="s">
        <v>8239</v>
      </c>
      <c r="G2448" s="103" t="s">
        <v>4</v>
      </c>
      <c r="H2448" s="464">
        <v>0</v>
      </c>
      <c r="I2448" s="465">
        <v>590000000</v>
      </c>
      <c r="J2448" s="127" t="s">
        <v>6882</v>
      </c>
      <c r="K2448" s="110" t="s">
        <v>78</v>
      </c>
      <c r="L2448" s="127" t="s">
        <v>6882</v>
      </c>
      <c r="M2448" s="103" t="s">
        <v>144</v>
      </c>
      <c r="N2448" s="110" t="s">
        <v>7430</v>
      </c>
      <c r="O2448" s="103" t="s">
        <v>532</v>
      </c>
      <c r="P2448" s="103">
        <v>796</v>
      </c>
      <c r="Q2448" s="103" t="s">
        <v>57</v>
      </c>
      <c r="R2448" s="106">
        <v>5</v>
      </c>
      <c r="S2448" s="106">
        <v>20.399999999999999</v>
      </c>
      <c r="T2448" s="107">
        <f t="shared" si="247"/>
        <v>102</v>
      </c>
      <c r="U2448" s="474">
        <f t="shared" si="246"/>
        <v>114.24000000000001</v>
      </c>
      <c r="V2448" s="293"/>
      <c r="W2448" s="57">
        <v>2016</v>
      </c>
      <c r="X2448" s="674"/>
      <c r="Y2448" s="27"/>
      <c r="Z2448" s="27"/>
      <c r="AA2448" s="27"/>
      <c r="AB2448" s="27"/>
      <c r="AC2448" s="27"/>
      <c r="AD2448" s="27"/>
      <c r="AE2448" s="27"/>
      <c r="AF2448" s="27"/>
      <c r="AG2448" s="27"/>
      <c r="AH2448" s="27"/>
      <c r="AI2448" s="27"/>
      <c r="AJ2448" s="27"/>
      <c r="AK2448" s="27"/>
      <c r="AL2448" s="27"/>
      <c r="AM2448" s="27"/>
      <c r="AN2448" s="27"/>
      <c r="AO2448" s="27"/>
      <c r="AP2448" s="27"/>
      <c r="AQ2448" s="27"/>
      <c r="AR2448" s="27"/>
      <c r="AS2448" s="27"/>
      <c r="AT2448" s="27"/>
      <c r="AU2448" s="27"/>
      <c r="AV2448" s="27"/>
    </row>
    <row r="2449" spans="1:50" s="29" customFormat="1" ht="50.1" customHeight="1">
      <c r="A2449" s="57" t="s">
        <v>8240</v>
      </c>
      <c r="B2449" s="125" t="s">
        <v>5974</v>
      </c>
      <c r="C2449" s="104" t="s">
        <v>8241</v>
      </c>
      <c r="D2449" s="104" t="s">
        <v>8242</v>
      </c>
      <c r="E2449" s="104" t="s">
        <v>8243</v>
      </c>
      <c r="F2449" s="104" t="s">
        <v>8244</v>
      </c>
      <c r="G2449" s="103" t="s">
        <v>4</v>
      </c>
      <c r="H2449" s="464">
        <v>0</v>
      </c>
      <c r="I2449" s="465">
        <v>590000000</v>
      </c>
      <c r="J2449" s="127" t="s">
        <v>6882</v>
      </c>
      <c r="K2449" s="110" t="s">
        <v>78</v>
      </c>
      <c r="L2449" s="127" t="s">
        <v>6882</v>
      </c>
      <c r="M2449" s="103" t="s">
        <v>144</v>
      </c>
      <c r="N2449" s="110" t="s">
        <v>7430</v>
      </c>
      <c r="O2449" s="103" t="s">
        <v>532</v>
      </c>
      <c r="P2449" s="103">
        <v>796</v>
      </c>
      <c r="Q2449" s="103" t="s">
        <v>57</v>
      </c>
      <c r="R2449" s="106">
        <v>12</v>
      </c>
      <c r="S2449" s="106">
        <v>1317.942</v>
      </c>
      <c r="T2449" s="107">
        <f t="shared" si="247"/>
        <v>15815.304</v>
      </c>
      <c r="U2449" s="474">
        <f t="shared" si="246"/>
        <v>17713.140480000002</v>
      </c>
      <c r="V2449" s="293"/>
      <c r="W2449" s="57">
        <v>2016</v>
      </c>
      <c r="X2449" s="674"/>
      <c r="Y2449" s="27"/>
      <c r="Z2449" s="27"/>
      <c r="AA2449" s="27"/>
      <c r="AB2449" s="27"/>
      <c r="AC2449" s="27"/>
      <c r="AD2449" s="27"/>
      <c r="AE2449" s="27"/>
      <c r="AF2449" s="27"/>
      <c r="AG2449" s="27"/>
      <c r="AH2449" s="27"/>
      <c r="AI2449" s="27"/>
      <c r="AJ2449" s="27"/>
      <c r="AK2449" s="27"/>
      <c r="AL2449" s="27"/>
      <c r="AM2449" s="27"/>
      <c r="AN2449" s="27"/>
      <c r="AO2449" s="27"/>
      <c r="AP2449" s="27"/>
      <c r="AQ2449" s="27"/>
      <c r="AR2449" s="27"/>
      <c r="AS2449" s="27"/>
      <c r="AT2449" s="27"/>
      <c r="AU2449" s="27"/>
      <c r="AV2449" s="27"/>
    </row>
    <row r="2450" spans="1:50" s="29" customFormat="1" ht="50.1" customHeight="1">
      <c r="A2450" s="57" t="s">
        <v>8245</v>
      </c>
      <c r="B2450" s="456" t="s">
        <v>5974</v>
      </c>
      <c r="C2450" s="104" t="s">
        <v>8246</v>
      </c>
      <c r="D2450" s="104" t="s">
        <v>6484</v>
      </c>
      <c r="E2450" s="104" t="s">
        <v>8247</v>
      </c>
      <c r="F2450" s="114"/>
      <c r="G2450" s="110" t="s">
        <v>4</v>
      </c>
      <c r="H2450" s="139">
        <v>0</v>
      </c>
      <c r="I2450" s="112">
        <v>590000000</v>
      </c>
      <c r="J2450" s="110" t="s">
        <v>132</v>
      </c>
      <c r="K2450" s="110" t="s">
        <v>78</v>
      </c>
      <c r="L2450" s="110" t="s">
        <v>132</v>
      </c>
      <c r="M2450" s="110" t="s">
        <v>144</v>
      </c>
      <c r="N2450" s="110" t="s">
        <v>8248</v>
      </c>
      <c r="O2450" s="110" t="s">
        <v>7140</v>
      </c>
      <c r="P2450" s="127">
        <v>796</v>
      </c>
      <c r="Q2450" s="110" t="s">
        <v>57</v>
      </c>
      <c r="R2450" s="106">
        <v>10</v>
      </c>
      <c r="S2450" s="379">
        <v>6300</v>
      </c>
      <c r="T2450" s="107">
        <f>S2450*R2450</f>
        <v>63000</v>
      </c>
      <c r="U2450" s="107">
        <f>T2450*1.12</f>
        <v>70560</v>
      </c>
      <c r="V2450" s="110"/>
      <c r="W2450" s="127">
        <v>2016</v>
      </c>
      <c r="X2450" s="110"/>
      <c r="Y2450" s="27"/>
      <c r="Z2450" s="27"/>
      <c r="AA2450" s="27"/>
      <c r="AB2450" s="27"/>
      <c r="AC2450" s="27"/>
      <c r="AD2450" s="27"/>
      <c r="AE2450" s="27"/>
      <c r="AF2450" s="27"/>
      <c r="AG2450" s="27"/>
      <c r="AH2450" s="27"/>
      <c r="AI2450" s="27"/>
      <c r="AJ2450" s="27"/>
      <c r="AK2450" s="27"/>
      <c r="AL2450" s="27"/>
      <c r="AM2450" s="27"/>
      <c r="AN2450" s="27"/>
      <c r="AO2450" s="27"/>
      <c r="AP2450" s="27"/>
      <c r="AQ2450" s="27"/>
      <c r="AR2450" s="27"/>
      <c r="AS2450" s="27"/>
      <c r="AT2450" s="27"/>
      <c r="AU2450" s="27"/>
      <c r="AV2450" s="27"/>
    </row>
    <row r="2451" spans="1:50" s="29" customFormat="1" ht="50.1" customHeight="1">
      <c r="A2451" s="57" t="s">
        <v>8274</v>
      </c>
      <c r="B2451" s="106" t="s">
        <v>5974</v>
      </c>
      <c r="C2451" s="104" t="s">
        <v>6318</v>
      </c>
      <c r="D2451" s="292" t="s">
        <v>6319</v>
      </c>
      <c r="E2451" s="104" t="s">
        <v>6320</v>
      </c>
      <c r="F2451" s="114" t="s">
        <v>8275</v>
      </c>
      <c r="G2451" s="110" t="s">
        <v>62</v>
      </c>
      <c r="H2451" s="512">
        <v>0</v>
      </c>
      <c r="I2451" s="112">
        <v>590000000</v>
      </c>
      <c r="J2451" s="667" t="s">
        <v>132</v>
      </c>
      <c r="K2451" s="110" t="s">
        <v>1209</v>
      </c>
      <c r="L2451" s="110" t="s">
        <v>132</v>
      </c>
      <c r="M2451" s="110" t="s">
        <v>54</v>
      </c>
      <c r="N2451" s="110" t="s">
        <v>6322</v>
      </c>
      <c r="O2451" s="110" t="s">
        <v>7140</v>
      </c>
      <c r="P2451" s="127">
        <v>796</v>
      </c>
      <c r="Q2451" s="540" t="s">
        <v>57</v>
      </c>
      <c r="R2451" s="248">
        <v>10</v>
      </c>
      <c r="S2451" s="492">
        <v>8143</v>
      </c>
      <c r="T2451" s="107">
        <f t="shared" ref="T2451:T2455" si="250">S2451*R2451</f>
        <v>81430</v>
      </c>
      <c r="U2451" s="107">
        <f t="shared" ref="U2451:U2455" si="251">T2451*1.12</f>
        <v>91201.600000000006</v>
      </c>
      <c r="V2451" s="667"/>
      <c r="W2451" s="515">
        <v>2016</v>
      </c>
      <c r="X2451" s="110"/>
      <c r="Y2451" s="27"/>
      <c r="Z2451" s="27"/>
      <c r="AA2451" s="27"/>
      <c r="AB2451" s="27"/>
      <c r="AC2451" s="27"/>
      <c r="AD2451" s="27"/>
      <c r="AE2451" s="27"/>
      <c r="AF2451" s="27"/>
      <c r="AG2451" s="27"/>
      <c r="AH2451" s="27"/>
      <c r="AI2451" s="27"/>
      <c r="AJ2451" s="27"/>
      <c r="AK2451" s="27"/>
      <c r="AL2451" s="27"/>
      <c r="AM2451" s="27"/>
      <c r="AN2451" s="27"/>
      <c r="AO2451" s="27"/>
      <c r="AP2451" s="27"/>
      <c r="AQ2451" s="27"/>
      <c r="AR2451" s="27"/>
      <c r="AS2451" s="27"/>
      <c r="AT2451" s="27"/>
      <c r="AU2451" s="27"/>
      <c r="AV2451" s="27"/>
    </row>
    <row r="2452" spans="1:50" s="29" customFormat="1" ht="50.1" customHeight="1">
      <c r="A2452" s="57" t="s">
        <v>8276</v>
      </c>
      <c r="B2452" s="106" t="s">
        <v>5974</v>
      </c>
      <c r="C2452" s="104" t="s">
        <v>6339</v>
      </c>
      <c r="D2452" s="292" t="s">
        <v>6319</v>
      </c>
      <c r="E2452" s="104" t="s">
        <v>6340</v>
      </c>
      <c r="F2452" s="114" t="s">
        <v>8277</v>
      </c>
      <c r="G2452" s="110" t="s">
        <v>62</v>
      </c>
      <c r="H2452" s="512">
        <v>0</v>
      </c>
      <c r="I2452" s="112">
        <v>590000000</v>
      </c>
      <c r="J2452" s="667" t="s">
        <v>132</v>
      </c>
      <c r="K2452" s="110" t="s">
        <v>1209</v>
      </c>
      <c r="L2452" s="110" t="s">
        <v>132</v>
      </c>
      <c r="M2452" s="110" t="s">
        <v>54</v>
      </c>
      <c r="N2452" s="110" t="s">
        <v>6322</v>
      </c>
      <c r="O2452" s="110" t="s">
        <v>7140</v>
      </c>
      <c r="P2452" s="127">
        <v>796</v>
      </c>
      <c r="Q2452" s="540" t="s">
        <v>57</v>
      </c>
      <c r="R2452" s="248">
        <v>30</v>
      </c>
      <c r="S2452" s="499">
        <v>12474</v>
      </c>
      <c r="T2452" s="107">
        <f t="shared" si="250"/>
        <v>374220</v>
      </c>
      <c r="U2452" s="107">
        <f t="shared" si="251"/>
        <v>419126.4</v>
      </c>
      <c r="V2452" s="667"/>
      <c r="W2452" s="515">
        <v>2016</v>
      </c>
      <c r="X2452" s="110"/>
      <c r="Y2452" s="27"/>
      <c r="Z2452" s="27"/>
      <c r="AA2452" s="27"/>
      <c r="AB2452" s="27"/>
      <c r="AC2452" s="27"/>
      <c r="AD2452" s="27"/>
      <c r="AE2452" s="27"/>
      <c r="AF2452" s="27"/>
      <c r="AG2452" s="27"/>
      <c r="AH2452" s="27"/>
      <c r="AI2452" s="27"/>
      <c r="AJ2452" s="27"/>
      <c r="AK2452" s="27"/>
      <c r="AL2452" s="27"/>
      <c r="AM2452" s="27"/>
      <c r="AN2452" s="27"/>
      <c r="AO2452" s="27"/>
      <c r="AP2452" s="27"/>
      <c r="AQ2452" s="27"/>
      <c r="AR2452" s="27"/>
      <c r="AS2452" s="27"/>
      <c r="AT2452" s="27"/>
      <c r="AU2452" s="27"/>
      <c r="AV2452" s="27"/>
    </row>
    <row r="2453" spans="1:50" s="29" customFormat="1" ht="50.1" customHeight="1">
      <c r="A2453" s="57" t="s">
        <v>8278</v>
      </c>
      <c r="B2453" s="106" t="s">
        <v>5974</v>
      </c>
      <c r="C2453" s="104" t="s">
        <v>6339</v>
      </c>
      <c r="D2453" s="292" t="s">
        <v>6319</v>
      </c>
      <c r="E2453" s="104" t="s">
        <v>6340</v>
      </c>
      <c r="F2453" s="114" t="s">
        <v>6343</v>
      </c>
      <c r="G2453" s="110" t="s">
        <v>62</v>
      </c>
      <c r="H2453" s="512">
        <v>0</v>
      </c>
      <c r="I2453" s="112">
        <v>590000000</v>
      </c>
      <c r="J2453" s="667" t="s">
        <v>132</v>
      </c>
      <c r="K2453" s="110" t="s">
        <v>1209</v>
      </c>
      <c r="L2453" s="110" t="s">
        <v>132</v>
      </c>
      <c r="M2453" s="110" t="s">
        <v>54</v>
      </c>
      <c r="N2453" s="110" t="s">
        <v>6322</v>
      </c>
      <c r="O2453" s="110" t="s">
        <v>7140</v>
      </c>
      <c r="P2453" s="127">
        <v>796</v>
      </c>
      <c r="Q2453" s="540" t="s">
        <v>57</v>
      </c>
      <c r="R2453" s="248">
        <v>18</v>
      </c>
      <c r="S2453" s="499">
        <v>12474</v>
      </c>
      <c r="T2453" s="107">
        <f t="shared" si="250"/>
        <v>224532</v>
      </c>
      <c r="U2453" s="107">
        <f t="shared" si="251"/>
        <v>251475.84000000003</v>
      </c>
      <c r="V2453" s="667"/>
      <c r="W2453" s="515">
        <v>2016</v>
      </c>
      <c r="X2453" s="110"/>
      <c r="Y2453" s="27"/>
      <c r="Z2453" s="27"/>
      <c r="AA2453" s="27"/>
      <c r="AB2453" s="27"/>
      <c r="AC2453" s="27"/>
      <c r="AD2453" s="27"/>
      <c r="AE2453" s="27"/>
      <c r="AF2453" s="27"/>
      <c r="AG2453" s="27"/>
      <c r="AH2453" s="27"/>
      <c r="AI2453" s="27"/>
      <c r="AJ2453" s="27"/>
      <c r="AK2453" s="27"/>
      <c r="AL2453" s="27"/>
      <c r="AM2453" s="27"/>
      <c r="AN2453" s="27"/>
      <c r="AO2453" s="27"/>
      <c r="AP2453" s="27"/>
      <c r="AQ2453" s="27"/>
      <c r="AR2453" s="27"/>
      <c r="AS2453" s="27"/>
      <c r="AT2453" s="27"/>
      <c r="AU2453" s="27"/>
      <c r="AV2453" s="27"/>
    </row>
    <row r="2454" spans="1:50" s="29" customFormat="1" ht="50.1" customHeight="1">
      <c r="A2454" s="57" t="s">
        <v>8279</v>
      </c>
      <c r="B2454" s="106" t="s">
        <v>5974</v>
      </c>
      <c r="C2454" s="104" t="s">
        <v>6339</v>
      </c>
      <c r="D2454" s="292" t="s">
        <v>6319</v>
      </c>
      <c r="E2454" s="104" t="s">
        <v>6340</v>
      </c>
      <c r="F2454" s="114" t="s">
        <v>8280</v>
      </c>
      <c r="G2454" s="110" t="s">
        <v>62</v>
      </c>
      <c r="H2454" s="512">
        <v>0</v>
      </c>
      <c r="I2454" s="112">
        <v>590000000</v>
      </c>
      <c r="J2454" s="667" t="s">
        <v>132</v>
      </c>
      <c r="K2454" s="110" t="s">
        <v>1209</v>
      </c>
      <c r="L2454" s="110" t="s">
        <v>132</v>
      </c>
      <c r="M2454" s="110" t="s">
        <v>54</v>
      </c>
      <c r="N2454" s="110" t="s">
        <v>6322</v>
      </c>
      <c r="O2454" s="110" t="s">
        <v>7140</v>
      </c>
      <c r="P2454" s="127">
        <v>796</v>
      </c>
      <c r="Q2454" s="540" t="s">
        <v>57</v>
      </c>
      <c r="R2454" s="248">
        <v>5</v>
      </c>
      <c r="S2454" s="492">
        <v>12821</v>
      </c>
      <c r="T2454" s="107">
        <f t="shared" si="250"/>
        <v>64105</v>
      </c>
      <c r="U2454" s="107">
        <f t="shared" si="251"/>
        <v>71797.600000000006</v>
      </c>
      <c r="V2454" s="667"/>
      <c r="W2454" s="515">
        <v>2016</v>
      </c>
      <c r="X2454" s="110"/>
      <c r="Y2454" s="27"/>
      <c r="Z2454" s="27"/>
      <c r="AA2454" s="27"/>
      <c r="AB2454" s="27"/>
      <c r="AC2454" s="27"/>
      <c r="AD2454" s="27"/>
      <c r="AE2454" s="27"/>
      <c r="AF2454" s="27"/>
      <c r="AG2454" s="27"/>
      <c r="AH2454" s="27"/>
      <c r="AI2454" s="27"/>
      <c r="AJ2454" s="27"/>
      <c r="AK2454" s="27"/>
      <c r="AL2454" s="27"/>
      <c r="AM2454" s="27"/>
      <c r="AN2454" s="27"/>
      <c r="AO2454" s="27"/>
      <c r="AP2454" s="27"/>
      <c r="AQ2454" s="27"/>
      <c r="AR2454" s="27"/>
      <c r="AS2454" s="27"/>
      <c r="AT2454" s="27"/>
      <c r="AU2454" s="27"/>
      <c r="AV2454" s="27"/>
    </row>
    <row r="2455" spans="1:50" s="29" customFormat="1" ht="50.1" customHeight="1">
      <c r="A2455" s="57" t="s">
        <v>8281</v>
      </c>
      <c r="B2455" s="106" t="s">
        <v>5974</v>
      </c>
      <c r="C2455" s="143" t="s">
        <v>8282</v>
      </c>
      <c r="D2455" s="292" t="s">
        <v>6319</v>
      </c>
      <c r="E2455" s="104" t="s">
        <v>8283</v>
      </c>
      <c r="F2455" s="114" t="s">
        <v>8284</v>
      </c>
      <c r="G2455" s="110" t="s">
        <v>62</v>
      </c>
      <c r="H2455" s="512">
        <v>0</v>
      </c>
      <c r="I2455" s="112">
        <v>590000000</v>
      </c>
      <c r="J2455" s="667" t="s">
        <v>132</v>
      </c>
      <c r="K2455" s="110" t="s">
        <v>1209</v>
      </c>
      <c r="L2455" s="110" t="s">
        <v>132</v>
      </c>
      <c r="M2455" s="110" t="s">
        <v>54</v>
      </c>
      <c r="N2455" s="110" t="s">
        <v>6322</v>
      </c>
      <c r="O2455" s="110" t="s">
        <v>7140</v>
      </c>
      <c r="P2455" s="127">
        <v>796</v>
      </c>
      <c r="Q2455" s="540" t="s">
        <v>57</v>
      </c>
      <c r="R2455" s="248">
        <v>20</v>
      </c>
      <c r="S2455" s="499">
        <v>24255</v>
      </c>
      <c r="T2455" s="107">
        <f t="shared" si="250"/>
        <v>485100</v>
      </c>
      <c r="U2455" s="107">
        <f t="shared" si="251"/>
        <v>543312</v>
      </c>
      <c r="V2455" s="667"/>
      <c r="W2455" s="515">
        <v>2016</v>
      </c>
      <c r="X2455" s="110"/>
      <c r="Y2455" s="27"/>
      <c r="Z2455" s="27"/>
      <c r="AA2455" s="27"/>
      <c r="AB2455" s="27"/>
      <c r="AC2455" s="27"/>
      <c r="AD2455" s="27"/>
      <c r="AE2455" s="27"/>
      <c r="AF2455" s="27"/>
      <c r="AG2455" s="27"/>
      <c r="AH2455" s="27"/>
      <c r="AI2455" s="27"/>
      <c r="AJ2455" s="27"/>
      <c r="AK2455" s="27"/>
      <c r="AL2455" s="27"/>
      <c r="AM2455" s="27"/>
      <c r="AN2455" s="27"/>
      <c r="AO2455" s="27"/>
      <c r="AP2455" s="27"/>
      <c r="AQ2455" s="27"/>
      <c r="AR2455" s="27"/>
      <c r="AS2455" s="27"/>
      <c r="AT2455" s="27"/>
      <c r="AU2455" s="27"/>
      <c r="AV2455" s="27"/>
    </row>
    <row r="2456" spans="1:50" s="29" customFormat="1" ht="50.1" customHeight="1">
      <c r="A2456" s="57" t="s">
        <v>8285</v>
      </c>
      <c r="B2456" s="125" t="s">
        <v>5974</v>
      </c>
      <c r="C2456" s="104" t="s">
        <v>8286</v>
      </c>
      <c r="D2456" s="104" t="s">
        <v>8287</v>
      </c>
      <c r="E2456" s="104" t="s">
        <v>8288</v>
      </c>
      <c r="F2456" s="104" t="s">
        <v>8289</v>
      </c>
      <c r="G2456" s="103" t="s">
        <v>4</v>
      </c>
      <c r="H2456" s="464">
        <v>0</v>
      </c>
      <c r="I2456" s="465">
        <v>590000000</v>
      </c>
      <c r="J2456" s="127" t="s">
        <v>6882</v>
      </c>
      <c r="K2456" s="110" t="s">
        <v>78</v>
      </c>
      <c r="L2456" s="110" t="s">
        <v>132</v>
      </c>
      <c r="M2456" s="103" t="s">
        <v>144</v>
      </c>
      <c r="N2456" s="103" t="s">
        <v>3373</v>
      </c>
      <c r="O2456" s="103" t="s">
        <v>1260</v>
      </c>
      <c r="P2456" s="57">
        <v>796</v>
      </c>
      <c r="Q2456" s="103" t="s">
        <v>57</v>
      </c>
      <c r="R2456" s="248">
        <v>1</v>
      </c>
      <c r="S2456" s="249">
        <v>410000</v>
      </c>
      <c r="T2456" s="107">
        <f>S2456*R2456</f>
        <v>410000</v>
      </c>
      <c r="U2456" s="107">
        <f>T2456*1.12</f>
        <v>459200.00000000006</v>
      </c>
      <c r="V2456" s="466"/>
      <c r="W2456" s="118">
        <v>2016</v>
      </c>
      <c r="X2456" s="103"/>
      <c r="Y2456" s="27"/>
      <c r="Z2456" s="27"/>
      <c r="AA2456" s="27"/>
      <c r="AB2456" s="27"/>
      <c r="AC2456" s="27"/>
      <c r="AD2456" s="27"/>
      <c r="AE2456" s="27"/>
      <c r="AF2456" s="27"/>
      <c r="AG2456" s="27"/>
      <c r="AH2456" s="27"/>
      <c r="AI2456" s="27"/>
      <c r="AJ2456" s="27"/>
      <c r="AK2456" s="27"/>
      <c r="AL2456" s="27"/>
      <c r="AM2456" s="27"/>
      <c r="AN2456" s="27"/>
      <c r="AO2456" s="27"/>
      <c r="AP2456" s="27"/>
      <c r="AQ2456" s="27"/>
      <c r="AR2456" s="27"/>
      <c r="AS2456" s="27"/>
      <c r="AT2456" s="27"/>
      <c r="AU2456" s="27"/>
      <c r="AV2456" s="27"/>
    </row>
    <row r="2457" spans="1:50" s="29" customFormat="1" ht="50.1" customHeight="1">
      <c r="A2457" s="57" t="s">
        <v>8290</v>
      </c>
      <c r="B2457" s="125" t="s">
        <v>5974</v>
      </c>
      <c r="C2457" s="104" t="s">
        <v>7809</v>
      </c>
      <c r="D2457" s="104" t="s">
        <v>7810</v>
      </c>
      <c r="E2457" s="104" t="s">
        <v>7811</v>
      </c>
      <c r="F2457" s="104" t="s">
        <v>8291</v>
      </c>
      <c r="G2457" s="103" t="s">
        <v>4</v>
      </c>
      <c r="H2457" s="464">
        <v>0</v>
      </c>
      <c r="I2457" s="465">
        <v>590000000</v>
      </c>
      <c r="J2457" s="127" t="s">
        <v>6882</v>
      </c>
      <c r="K2457" s="110" t="s">
        <v>78</v>
      </c>
      <c r="L2457" s="110" t="s">
        <v>132</v>
      </c>
      <c r="M2457" s="103" t="s">
        <v>144</v>
      </c>
      <c r="N2457" s="103" t="s">
        <v>3373</v>
      </c>
      <c r="O2457" s="103" t="s">
        <v>1260</v>
      </c>
      <c r="P2457" s="57">
        <v>796</v>
      </c>
      <c r="Q2457" s="103" t="s">
        <v>57</v>
      </c>
      <c r="R2457" s="248">
        <v>1</v>
      </c>
      <c r="S2457" s="249">
        <v>35000</v>
      </c>
      <c r="T2457" s="107">
        <f>S2457*R2457</f>
        <v>35000</v>
      </c>
      <c r="U2457" s="107">
        <f>T2457*1.12</f>
        <v>39200.000000000007</v>
      </c>
      <c r="V2457" s="466"/>
      <c r="W2457" s="118">
        <v>2016</v>
      </c>
      <c r="X2457" s="103"/>
      <c r="Y2457" s="27"/>
      <c r="Z2457" s="27"/>
      <c r="AA2457" s="27"/>
      <c r="AB2457" s="27"/>
      <c r="AC2457" s="27"/>
      <c r="AD2457" s="27"/>
      <c r="AE2457" s="27"/>
      <c r="AF2457" s="27"/>
      <c r="AG2457" s="27"/>
      <c r="AH2457" s="27"/>
      <c r="AI2457" s="27"/>
      <c r="AJ2457" s="27"/>
      <c r="AK2457" s="27"/>
      <c r="AL2457" s="27"/>
      <c r="AM2457" s="27"/>
      <c r="AN2457" s="27"/>
      <c r="AO2457" s="27"/>
      <c r="AP2457" s="27"/>
      <c r="AQ2457" s="27"/>
      <c r="AR2457" s="27"/>
      <c r="AS2457" s="27"/>
      <c r="AT2457" s="27"/>
      <c r="AU2457" s="27"/>
      <c r="AV2457" s="27"/>
    </row>
    <row r="2458" spans="1:50" s="29" customFormat="1" ht="50.1" customHeight="1">
      <c r="A2458" s="57" t="s">
        <v>8292</v>
      </c>
      <c r="B2458" s="125" t="s">
        <v>5974</v>
      </c>
      <c r="C2458" s="104" t="s">
        <v>8293</v>
      </c>
      <c r="D2458" s="104" t="s">
        <v>8294</v>
      </c>
      <c r="E2458" s="104" t="s">
        <v>8295</v>
      </c>
      <c r="F2458" s="104"/>
      <c r="G2458" s="103" t="s">
        <v>4</v>
      </c>
      <c r="H2458" s="488">
        <v>0</v>
      </c>
      <c r="I2458" s="128">
        <v>590000000</v>
      </c>
      <c r="J2458" s="127" t="s">
        <v>5</v>
      </c>
      <c r="K2458" s="127" t="s">
        <v>78</v>
      </c>
      <c r="L2458" s="127" t="s">
        <v>5</v>
      </c>
      <c r="M2458" s="127" t="s">
        <v>54</v>
      </c>
      <c r="N2458" s="127" t="s">
        <v>6740</v>
      </c>
      <c r="O2458" s="130" t="s">
        <v>2692</v>
      </c>
      <c r="P2458" s="127">
        <v>796</v>
      </c>
      <c r="Q2458" s="127" t="s">
        <v>57</v>
      </c>
      <c r="R2458" s="490">
        <v>5</v>
      </c>
      <c r="S2458" s="248">
        <v>650</v>
      </c>
      <c r="T2458" s="446">
        <f t="shared" ref="T2458:T2463" si="252">R2458*S2458</f>
        <v>3250</v>
      </c>
      <c r="U2458" s="446">
        <f t="shared" ref="U2458:U2462" si="253">T2458*1.12</f>
        <v>3640.0000000000005</v>
      </c>
      <c r="V2458" s="456"/>
      <c r="W2458" s="139">
        <v>2016</v>
      </c>
      <c r="X2458" s="395"/>
      <c r="Y2458" s="27"/>
      <c r="Z2458" s="27"/>
      <c r="AA2458" s="27"/>
      <c r="AB2458" s="27"/>
      <c r="AC2458" s="27"/>
      <c r="AD2458" s="27"/>
      <c r="AE2458" s="27"/>
      <c r="AF2458" s="27"/>
      <c r="AG2458" s="27"/>
      <c r="AH2458" s="27"/>
      <c r="AI2458" s="27"/>
      <c r="AJ2458" s="27"/>
      <c r="AK2458" s="27"/>
      <c r="AL2458" s="27"/>
      <c r="AM2458" s="27"/>
      <c r="AN2458" s="27"/>
      <c r="AO2458" s="27"/>
      <c r="AP2458" s="27"/>
      <c r="AQ2458" s="27"/>
      <c r="AR2458" s="27"/>
      <c r="AS2458" s="27"/>
      <c r="AT2458" s="27"/>
      <c r="AU2458" s="27"/>
      <c r="AV2458" s="27"/>
    </row>
    <row r="2459" spans="1:50" s="29" customFormat="1" ht="50.1" customHeight="1">
      <c r="A2459" s="57" t="s">
        <v>8296</v>
      </c>
      <c r="B2459" s="125" t="s">
        <v>5974</v>
      </c>
      <c r="C2459" s="104" t="s">
        <v>8297</v>
      </c>
      <c r="D2459" s="104" t="s">
        <v>8298</v>
      </c>
      <c r="E2459" s="104" t="s">
        <v>8299</v>
      </c>
      <c r="F2459" s="104" t="s">
        <v>8300</v>
      </c>
      <c r="G2459" s="103" t="s">
        <v>4</v>
      </c>
      <c r="H2459" s="488">
        <v>0</v>
      </c>
      <c r="I2459" s="128">
        <v>590000000</v>
      </c>
      <c r="J2459" s="127" t="s">
        <v>5</v>
      </c>
      <c r="K2459" s="127" t="s">
        <v>78</v>
      </c>
      <c r="L2459" s="127" t="s">
        <v>5</v>
      </c>
      <c r="M2459" s="127" t="s">
        <v>201</v>
      </c>
      <c r="N2459" s="127" t="s">
        <v>2570</v>
      </c>
      <c r="O2459" s="130" t="s">
        <v>599</v>
      </c>
      <c r="P2459" s="112">
        <v>796</v>
      </c>
      <c r="Q2459" s="103" t="s">
        <v>57</v>
      </c>
      <c r="R2459" s="489">
        <v>10</v>
      </c>
      <c r="S2459" s="489">
        <v>950</v>
      </c>
      <c r="T2459" s="294">
        <f t="shared" si="252"/>
        <v>9500</v>
      </c>
      <c r="U2459" s="294">
        <f t="shared" si="253"/>
        <v>10640.000000000002</v>
      </c>
      <c r="V2459" s="456"/>
      <c r="W2459" s="110">
        <v>2016</v>
      </c>
      <c r="X2459" s="395"/>
      <c r="Y2459" s="27"/>
      <c r="Z2459" s="27"/>
      <c r="AA2459" s="27"/>
      <c r="AB2459" s="27"/>
      <c r="AC2459" s="27"/>
      <c r="AD2459" s="27"/>
      <c r="AE2459" s="27"/>
      <c r="AF2459" s="27"/>
      <c r="AG2459" s="27"/>
      <c r="AH2459" s="27"/>
      <c r="AI2459" s="27"/>
      <c r="AJ2459" s="27"/>
      <c r="AK2459" s="27"/>
      <c r="AL2459" s="27"/>
      <c r="AM2459" s="27"/>
      <c r="AN2459" s="27"/>
      <c r="AO2459" s="27"/>
      <c r="AP2459" s="27"/>
      <c r="AQ2459" s="27"/>
      <c r="AR2459" s="27"/>
      <c r="AS2459" s="27"/>
      <c r="AT2459" s="27"/>
      <c r="AU2459" s="27"/>
      <c r="AV2459" s="27"/>
    </row>
    <row r="2460" spans="1:50" s="29" customFormat="1" ht="50.1" customHeight="1">
      <c r="A2460" s="57" t="s">
        <v>8301</v>
      </c>
      <c r="B2460" s="125" t="s">
        <v>5974</v>
      </c>
      <c r="C2460" s="104" t="s">
        <v>7050</v>
      </c>
      <c r="D2460" s="104" t="s">
        <v>7051</v>
      </c>
      <c r="E2460" s="104" t="s">
        <v>7052</v>
      </c>
      <c r="F2460" s="104" t="s">
        <v>8302</v>
      </c>
      <c r="G2460" s="103" t="s">
        <v>4</v>
      </c>
      <c r="H2460" s="488">
        <v>0</v>
      </c>
      <c r="I2460" s="128">
        <v>590000000</v>
      </c>
      <c r="J2460" s="127" t="s">
        <v>5</v>
      </c>
      <c r="K2460" s="127" t="s">
        <v>78</v>
      </c>
      <c r="L2460" s="127" t="s">
        <v>5</v>
      </c>
      <c r="M2460" s="127" t="s">
        <v>201</v>
      </c>
      <c r="N2460" s="127" t="s">
        <v>2570</v>
      </c>
      <c r="O2460" s="130" t="s">
        <v>599</v>
      </c>
      <c r="P2460" s="112">
        <v>796</v>
      </c>
      <c r="Q2460" s="103" t="s">
        <v>57</v>
      </c>
      <c r="R2460" s="489">
        <v>10</v>
      </c>
      <c r="S2460" s="489">
        <v>500</v>
      </c>
      <c r="T2460" s="294">
        <f t="shared" si="252"/>
        <v>5000</v>
      </c>
      <c r="U2460" s="294">
        <f t="shared" si="253"/>
        <v>5600.0000000000009</v>
      </c>
      <c r="V2460" s="456"/>
      <c r="W2460" s="110">
        <v>2016</v>
      </c>
      <c r="X2460" s="395"/>
      <c r="Y2460" s="27"/>
      <c r="Z2460" s="27"/>
      <c r="AA2460" s="27"/>
      <c r="AB2460" s="27"/>
      <c r="AC2460" s="27"/>
      <c r="AD2460" s="27"/>
      <c r="AE2460" s="27"/>
      <c r="AF2460" s="27"/>
      <c r="AG2460" s="27"/>
      <c r="AH2460" s="27"/>
      <c r="AI2460" s="27"/>
      <c r="AJ2460" s="27"/>
      <c r="AK2460" s="27"/>
      <c r="AL2460" s="27"/>
      <c r="AM2460" s="27"/>
      <c r="AN2460" s="27"/>
      <c r="AO2460" s="27"/>
      <c r="AP2460" s="27"/>
      <c r="AQ2460" s="27"/>
      <c r="AR2460" s="27"/>
      <c r="AS2460" s="27"/>
      <c r="AT2460" s="27"/>
      <c r="AU2460" s="27"/>
      <c r="AV2460" s="27"/>
    </row>
    <row r="2461" spans="1:50" s="29" customFormat="1" ht="50.1" customHeight="1">
      <c r="A2461" s="57" t="s">
        <v>8303</v>
      </c>
      <c r="B2461" s="125" t="s">
        <v>5974</v>
      </c>
      <c r="C2461" s="104" t="s">
        <v>8304</v>
      </c>
      <c r="D2461" s="104" t="s">
        <v>2124</v>
      </c>
      <c r="E2461" s="104" t="s">
        <v>8305</v>
      </c>
      <c r="F2461" s="104" t="s">
        <v>8306</v>
      </c>
      <c r="G2461" s="103" t="s">
        <v>4</v>
      </c>
      <c r="H2461" s="488">
        <v>0</v>
      </c>
      <c r="I2461" s="128">
        <v>590000000</v>
      </c>
      <c r="J2461" s="127" t="s">
        <v>5</v>
      </c>
      <c r="K2461" s="127" t="s">
        <v>78</v>
      </c>
      <c r="L2461" s="127" t="s">
        <v>5</v>
      </c>
      <c r="M2461" s="127" t="s">
        <v>201</v>
      </c>
      <c r="N2461" s="127" t="s">
        <v>2570</v>
      </c>
      <c r="O2461" s="130" t="s">
        <v>599</v>
      </c>
      <c r="P2461" s="112">
        <v>796</v>
      </c>
      <c r="Q2461" s="103" t="s">
        <v>57</v>
      </c>
      <c r="R2461" s="489">
        <v>10</v>
      </c>
      <c r="S2461" s="489">
        <v>370</v>
      </c>
      <c r="T2461" s="294">
        <f t="shared" si="252"/>
        <v>3700</v>
      </c>
      <c r="U2461" s="294">
        <f t="shared" si="253"/>
        <v>4144</v>
      </c>
      <c r="V2461" s="456"/>
      <c r="W2461" s="110">
        <v>2016</v>
      </c>
      <c r="X2461" s="395"/>
      <c r="Y2461" s="27"/>
      <c r="Z2461" s="27"/>
      <c r="AA2461" s="27"/>
      <c r="AB2461" s="27"/>
      <c r="AC2461" s="27"/>
      <c r="AD2461" s="27"/>
      <c r="AE2461" s="27"/>
      <c r="AF2461" s="27"/>
      <c r="AG2461" s="27"/>
      <c r="AH2461" s="27"/>
      <c r="AI2461" s="27"/>
      <c r="AJ2461" s="27"/>
      <c r="AK2461" s="27"/>
      <c r="AL2461" s="27"/>
      <c r="AM2461" s="27"/>
      <c r="AN2461" s="27"/>
      <c r="AO2461" s="27"/>
      <c r="AP2461" s="27"/>
      <c r="AQ2461" s="27"/>
      <c r="AR2461" s="27"/>
      <c r="AS2461" s="27"/>
      <c r="AT2461" s="27"/>
      <c r="AU2461" s="27"/>
      <c r="AV2461" s="27"/>
    </row>
    <row r="2462" spans="1:50" s="29" customFormat="1" ht="50.1" customHeight="1">
      <c r="A2462" s="57" t="s">
        <v>8307</v>
      </c>
      <c r="B2462" s="125" t="s">
        <v>5974</v>
      </c>
      <c r="C2462" s="104" t="s">
        <v>7050</v>
      </c>
      <c r="D2462" s="104" t="s">
        <v>7051</v>
      </c>
      <c r="E2462" s="104" t="s">
        <v>7052</v>
      </c>
      <c r="F2462" s="104" t="s">
        <v>8308</v>
      </c>
      <c r="G2462" s="103" t="s">
        <v>4</v>
      </c>
      <c r="H2462" s="488">
        <v>0</v>
      </c>
      <c r="I2462" s="128">
        <v>590000000</v>
      </c>
      <c r="J2462" s="127" t="s">
        <v>5</v>
      </c>
      <c r="K2462" s="127" t="s">
        <v>78</v>
      </c>
      <c r="L2462" s="127" t="s">
        <v>5</v>
      </c>
      <c r="M2462" s="127" t="s">
        <v>201</v>
      </c>
      <c r="N2462" s="127" t="s">
        <v>2570</v>
      </c>
      <c r="O2462" s="130" t="s">
        <v>599</v>
      </c>
      <c r="P2462" s="112">
        <v>796</v>
      </c>
      <c r="Q2462" s="103" t="s">
        <v>57</v>
      </c>
      <c r="R2462" s="489">
        <v>10</v>
      </c>
      <c r="S2462" s="489">
        <v>900</v>
      </c>
      <c r="T2462" s="294">
        <f t="shared" si="252"/>
        <v>9000</v>
      </c>
      <c r="U2462" s="294">
        <f t="shared" si="253"/>
        <v>10080.000000000002</v>
      </c>
      <c r="V2462" s="456"/>
      <c r="W2462" s="110">
        <v>2016</v>
      </c>
      <c r="X2462" s="395"/>
      <c r="Y2462" s="27"/>
      <c r="Z2462" s="27"/>
      <c r="AA2462" s="27"/>
      <c r="AB2462" s="27"/>
      <c r="AC2462" s="27"/>
      <c r="AD2462" s="27"/>
      <c r="AE2462" s="27"/>
      <c r="AF2462" s="27"/>
      <c r="AG2462" s="27"/>
      <c r="AH2462" s="27"/>
      <c r="AI2462" s="27"/>
      <c r="AJ2462" s="27"/>
      <c r="AK2462" s="27"/>
      <c r="AL2462" s="27"/>
      <c r="AM2462" s="27"/>
      <c r="AN2462" s="27"/>
      <c r="AO2462" s="27"/>
      <c r="AP2462" s="27"/>
      <c r="AQ2462" s="27"/>
      <c r="AR2462" s="27"/>
      <c r="AS2462" s="27"/>
      <c r="AT2462" s="27"/>
      <c r="AU2462" s="27"/>
      <c r="AV2462" s="27"/>
    </row>
    <row r="2463" spans="1:50" s="29" customFormat="1" ht="50.1" customHeight="1">
      <c r="A2463" s="57" t="s">
        <v>8309</v>
      </c>
      <c r="B2463" s="125" t="s">
        <v>5974</v>
      </c>
      <c r="C2463" s="104" t="s">
        <v>8310</v>
      </c>
      <c r="D2463" s="104" t="s">
        <v>8311</v>
      </c>
      <c r="E2463" s="104" t="s">
        <v>8312</v>
      </c>
      <c r="F2463" s="104" t="s">
        <v>8312</v>
      </c>
      <c r="G2463" s="127" t="s">
        <v>62</v>
      </c>
      <c r="H2463" s="112">
        <v>25</v>
      </c>
      <c r="I2463" s="128">
        <v>590000000</v>
      </c>
      <c r="J2463" s="127" t="s">
        <v>5</v>
      </c>
      <c r="K2463" s="129" t="s">
        <v>8258</v>
      </c>
      <c r="L2463" s="127" t="s">
        <v>93</v>
      </c>
      <c r="M2463" s="127" t="s">
        <v>54</v>
      </c>
      <c r="N2463" s="127" t="s">
        <v>8313</v>
      </c>
      <c r="O2463" s="130" t="s">
        <v>2472</v>
      </c>
      <c r="P2463" s="127">
        <v>796</v>
      </c>
      <c r="Q2463" s="125" t="s">
        <v>57</v>
      </c>
      <c r="R2463" s="662">
        <v>1</v>
      </c>
      <c r="S2463" s="249">
        <v>7500000</v>
      </c>
      <c r="T2463" s="294">
        <f t="shared" si="252"/>
        <v>7500000</v>
      </c>
      <c r="U2463" s="294">
        <f>T2463*1.12</f>
        <v>8400000</v>
      </c>
      <c r="V2463" s="132"/>
      <c r="W2463" s="132">
        <v>2016</v>
      </c>
      <c r="X2463" s="134"/>
      <c r="Y2463" s="27"/>
      <c r="Z2463" s="27"/>
      <c r="AA2463" s="27"/>
      <c r="AB2463" s="27"/>
      <c r="AC2463" s="27"/>
      <c r="AD2463" s="27"/>
      <c r="AE2463" s="27"/>
      <c r="AF2463" s="27"/>
      <c r="AG2463" s="27"/>
      <c r="AH2463" s="27"/>
      <c r="AI2463" s="27"/>
      <c r="AJ2463" s="27"/>
      <c r="AK2463" s="27"/>
      <c r="AL2463" s="27"/>
      <c r="AM2463" s="27"/>
      <c r="AN2463" s="27"/>
      <c r="AO2463" s="27"/>
      <c r="AP2463" s="27"/>
      <c r="AQ2463" s="27"/>
      <c r="AR2463" s="27"/>
      <c r="AS2463" s="27"/>
      <c r="AT2463" s="27"/>
      <c r="AU2463" s="27"/>
      <c r="AV2463" s="27"/>
    </row>
    <row r="2464" spans="1:50" s="29" customFormat="1" ht="50.1" customHeight="1">
      <c r="A2464" s="57" t="s">
        <v>8314</v>
      </c>
      <c r="B2464" s="103" t="s">
        <v>5974</v>
      </c>
      <c r="C2464" s="104" t="s">
        <v>8315</v>
      </c>
      <c r="D2464" s="104" t="s">
        <v>1722</v>
      </c>
      <c r="E2464" s="104" t="s">
        <v>8316</v>
      </c>
      <c r="F2464" s="104" t="s">
        <v>8317</v>
      </c>
      <c r="G2464" s="103" t="s">
        <v>4</v>
      </c>
      <c r="H2464" s="103">
        <v>0</v>
      </c>
      <c r="I2464" s="110">
        <v>590000000</v>
      </c>
      <c r="J2464" s="112" t="s">
        <v>5</v>
      </c>
      <c r="K2464" s="103" t="s">
        <v>7705</v>
      </c>
      <c r="L2464" s="103" t="s">
        <v>5</v>
      </c>
      <c r="M2464" s="103" t="s">
        <v>201</v>
      </c>
      <c r="N2464" s="103" t="s">
        <v>7706</v>
      </c>
      <c r="O2464" s="103" t="s">
        <v>35</v>
      </c>
      <c r="P2464" s="112">
        <v>168</v>
      </c>
      <c r="Q2464" s="103" t="s">
        <v>8318</v>
      </c>
      <c r="R2464" s="248">
        <v>5</v>
      </c>
      <c r="S2464" s="248">
        <v>20000</v>
      </c>
      <c r="T2464" s="249">
        <f t="shared" ref="T2464:T2475" si="254">S2464*R2464</f>
        <v>100000</v>
      </c>
      <c r="U2464" s="249">
        <f t="shared" ref="U2464:U2476" si="255">T2464*1.12</f>
        <v>112000.00000000001</v>
      </c>
      <c r="V2464" s="108"/>
      <c r="W2464" s="112">
        <v>2016</v>
      </c>
      <c r="X2464" s="293"/>
      <c r="Y2464" s="30"/>
      <c r="Z2464" s="27"/>
      <c r="AA2464" s="27"/>
      <c r="AB2464" s="27"/>
      <c r="AC2464" s="27"/>
      <c r="AD2464" s="27"/>
      <c r="AE2464" s="27"/>
      <c r="AF2464" s="27"/>
      <c r="AG2464" s="27"/>
      <c r="AH2464" s="27"/>
      <c r="AI2464" s="27"/>
      <c r="AJ2464" s="27"/>
      <c r="AK2464" s="27"/>
      <c r="AL2464" s="27"/>
      <c r="AM2464" s="27"/>
      <c r="AN2464" s="27"/>
      <c r="AO2464" s="27"/>
      <c r="AP2464" s="27"/>
      <c r="AQ2464" s="27"/>
      <c r="AR2464" s="27"/>
      <c r="AS2464" s="27"/>
      <c r="AT2464" s="27"/>
      <c r="AU2464" s="27"/>
      <c r="AV2464" s="27"/>
      <c r="AW2464" s="27"/>
      <c r="AX2464" s="27"/>
    </row>
    <row r="2465" spans="1:50" s="29" customFormat="1" ht="50.1" customHeight="1">
      <c r="A2465" s="57" t="s">
        <v>8319</v>
      </c>
      <c r="B2465" s="103" t="s">
        <v>5974</v>
      </c>
      <c r="C2465" s="104" t="s">
        <v>8320</v>
      </c>
      <c r="D2465" s="104" t="s">
        <v>1786</v>
      </c>
      <c r="E2465" s="104" t="s">
        <v>8321</v>
      </c>
      <c r="F2465" s="104" t="s">
        <v>8322</v>
      </c>
      <c r="G2465" s="103" t="s">
        <v>4</v>
      </c>
      <c r="H2465" s="103">
        <v>0</v>
      </c>
      <c r="I2465" s="110">
        <v>590000000</v>
      </c>
      <c r="J2465" s="112" t="s">
        <v>5</v>
      </c>
      <c r="K2465" s="103" t="s">
        <v>7705</v>
      </c>
      <c r="L2465" s="103" t="s">
        <v>5</v>
      </c>
      <c r="M2465" s="103" t="s">
        <v>201</v>
      </c>
      <c r="N2465" s="103" t="s">
        <v>8323</v>
      </c>
      <c r="O2465" s="103" t="s">
        <v>532</v>
      </c>
      <c r="P2465" s="112">
        <v>166</v>
      </c>
      <c r="Q2465" s="103" t="s">
        <v>1204</v>
      </c>
      <c r="R2465" s="248">
        <v>700</v>
      </c>
      <c r="S2465" s="248">
        <v>70</v>
      </c>
      <c r="T2465" s="249">
        <f t="shared" si="254"/>
        <v>49000</v>
      </c>
      <c r="U2465" s="249">
        <f t="shared" si="255"/>
        <v>54880.000000000007</v>
      </c>
      <c r="V2465" s="108"/>
      <c r="W2465" s="112">
        <v>2016</v>
      </c>
      <c r="X2465" s="293"/>
      <c r="Y2465" s="30"/>
      <c r="Z2465" s="27"/>
      <c r="AA2465" s="27"/>
      <c r="AB2465" s="27"/>
      <c r="AC2465" s="27"/>
      <c r="AD2465" s="27"/>
      <c r="AE2465" s="27"/>
      <c r="AF2465" s="27"/>
      <c r="AG2465" s="27"/>
      <c r="AH2465" s="27"/>
      <c r="AI2465" s="27"/>
      <c r="AJ2465" s="27"/>
      <c r="AK2465" s="27"/>
      <c r="AL2465" s="27"/>
      <c r="AM2465" s="27"/>
      <c r="AN2465" s="27"/>
      <c r="AO2465" s="27"/>
      <c r="AP2465" s="27"/>
      <c r="AQ2465" s="27"/>
      <c r="AR2465" s="27"/>
      <c r="AS2465" s="27"/>
      <c r="AT2465" s="27"/>
      <c r="AU2465" s="27"/>
      <c r="AV2465" s="27"/>
      <c r="AW2465" s="27"/>
      <c r="AX2465" s="27"/>
    </row>
    <row r="2466" spans="1:50" s="29" customFormat="1" ht="50.1" customHeight="1">
      <c r="A2466" s="57" t="s">
        <v>8324</v>
      </c>
      <c r="B2466" s="103" t="s">
        <v>5974</v>
      </c>
      <c r="C2466" s="104" t="s">
        <v>8325</v>
      </c>
      <c r="D2466" s="104" t="s">
        <v>7005</v>
      </c>
      <c r="E2466" s="104" t="s">
        <v>7006</v>
      </c>
      <c r="F2466" s="104" t="s">
        <v>8326</v>
      </c>
      <c r="G2466" s="103" t="s">
        <v>4</v>
      </c>
      <c r="H2466" s="103">
        <v>0</v>
      </c>
      <c r="I2466" s="110">
        <v>590000000</v>
      </c>
      <c r="J2466" s="112" t="s">
        <v>5</v>
      </c>
      <c r="K2466" s="103" t="s">
        <v>7705</v>
      </c>
      <c r="L2466" s="103" t="s">
        <v>5</v>
      </c>
      <c r="M2466" s="103" t="s">
        <v>201</v>
      </c>
      <c r="N2466" s="103" t="s">
        <v>8323</v>
      </c>
      <c r="O2466" s="103" t="s">
        <v>532</v>
      </c>
      <c r="P2466" s="112">
        <v>778</v>
      </c>
      <c r="Q2466" s="103" t="s">
        <v>365</v>
      </c>
      <c r="R2466" s="248">
        <v>84</v>
      </c>
      <c r="S2466" s="248">
        <v>720</v>
      </c>
      <c r="T2466" s="249">
        <f t="shared" si="254"/>
        <v>60480</v>
      </c>
      <c r="U2466" s="249">
        <f t="shared" si="255"/>
        <v>67737.600000000006</v>
      </c>
      <c r="V2466" s="108"/>
      <c r="W2466" s="112">
        <v>2016</v>
      </c>
      <c r="X2466" s="293"/>
      <c r="Y2466" s="30"/>
      <c r="Z2466" s="27"/>
      <c r="AA2466" s="27"/>
      <c r="AB2466" s="27"/>
      <c r="AC2466" s="27"/>
      <c r="AD2466" s="27"/>
      <c r="AE2466" s="27"/>
      <c r="AF2466" s="27"/>
      <c r="AG2466" s="27"/>
      <c r="AH2466" s="27"/>
      <c r="AI2466" s="27"/>
      <c r="AJ2466" s="27"/>
      <c r="AK2466" s="27"/>
      <c r="AL2466" s="27"/>
      <c r="AM2466" s="27"/>
      <c r="AN2466" s="27"/>
      <c r="AO2466" s="27"/>
      <c r="AP2466" s="27"/>
      <c r="AQ2466" s="27"/>
      <c r="AR2466" s="27"/>
      <c r="AS2466" s="27"/>
      <c r="AT2466" s="27"/>
      <c r="AU2466" s="27"/>
      <c r="AV2466" s="27"/>
      <c r="AW2466" s="27"/>
      <c r="AX2466" s="27"/>
    </row>
    <row r="2467" spans="1:50" s="29" customFormat="1" ht="50.1" customHeight="1">
      <c r="A2467" s="57" t="s">
        <v>8327</v>
      </c>
      <c r="B2467" s="103" t="s">
        <v>5974</v>
      </c>
      <c r="C2467" s="104" t="s">
        <v>8328</v>
      </c>
      <c r="D2467" s="104" t="s">
        <v>4072</v>
      </c>
      <c r="E2467" s="104" t="s">
        <v>8329</v>
      </c>
      <c r="F2467" s="104" t="s">
        <v>8330</v>
      </c>
      <c r="G2467" s="103" t="s">
        <v>4</v>
      </c>
      <c r="H2467" s="103">
        <v>0</v>
      </c>
      <c r="I2467" s="110">
        <v>590000000</v>
      </c>
      <c r="J2467" s="112" t="s">
        <v>5</v>
      </c>
      <c r="K2467" s="103" t="s">
        <v>7705</v>
      </c>
      <c r="L2467" s="103" t="s">
        <v>5</v>
      </c>
      <c r="M2467" s="103" t="s">
        <v>201</v>
      </c>
      <c r="N2467" s="103" t="s">
        <v>8323</v>
      </c>
      <c r="O2467" s="103" t="s">
        <v>532</v>
      </c>
      <c r="P2467" s="112">
        <v>166</v>
      </c>
      <c r="Q2467" s="103" t="s">
        <v>1204</v>
      </c>
      <c r="R2467" s="248">
        <v>3</v>
      </c>
      <c r="S2467" s="682">
        <v>450</v>
      </c>
      <c r="T2467" s="249">
        <f t="shared" si="254"/>
        <v>1350</v>
      </c>
      <c r="U2467" s="249">
        <f t="shared" si="255"/>
        <v>1512.0000000000002</v>
      </c>
      <c r="V2467" s="108"/>
      <c r="W2467" s="112">
        <v>2016</v>
      </c>
      <c r="X2467" s="293"/>
      <c r="Y2467" s="30"/>
      <c r="Z2467" s="27"/>
      <c r="AA2467" s="27"/>
      <c r="AB2467" s="27"/>
      <c r="AC2467" s="27"/>
      <c r="AD2467" s="27"/>
      <c r="AE2467" s="27"/>
      <c r="AF2467" s="27"/>
      <c r="AG2467" s="27"/>
      <c r="AH2467" s="27"/>
      <c r="AI2467" s="27"/>
      <c r="AJ2467" s="27"/>
      <c r="AK2467" s="27"/>
      <c r="AL2467" s="27"/>
      <c r="AM2467" s="27"/>
      <c r="AN2467" s="27"/>
      <c r="AO2467" s="27"/>
      <c r="AP2467" s="27"/>
      <c r="AQ2467" s="27"/>
      <c r="AR2467" s="27"/>
      <c r="AS2467" s="27"/>
      <c r="AT2467" s="27"/>
      <c r="AU2467" s="27"/>
      <c r="AV2467" s="27"/>
      <c r="AW2467" s="27"/>
      <c r="AX2467" s="27"/>
    </row>
    <row r="2468" spans="1:50" s="29" customFormat="1" ht="50.1" customHeight="1">
      <c r="A2468" s="57" t="s">
        <v>8331</v>
      </c>
      <c r="B2468" s="103" t="s">
        <v>5974</v>
      </c>
      <c r="C2468" s="104" t="s">
        <v>8332</v>
      </c>
      <c r="D2468" s="104" t="s">
        <v>2049</v>
      </c>
      <c r="E2468" s="104" t="s">
        <v>8333</v>
      </c>
      <c r="F2468" s="104" t="s">
        <v>8334</v>
      </c>
      <c r="G2468" s="103" t="s">
        <v>4</v>
      </c>
      <c r="H2468" s="103">
        <v>0</v>
      </c>
      <c r="I2468" s="110">
        <v>590000000</v>
      </c>
      <c r="J2468" s="112" t="s">
        <v>5</v>
      </c>
      <c r="K2468" s="103" t="s">
        <v>7705</v>
      </c>
      <c r="L2468" s="103" t="s">
        <v>5</v>
      </c>
      <c r="M2468" s="103" t="s">
        <v>201</v>
      </c>
      <c r="N2468" s="103" t="s">
        <v>8323</v>
      </c>
      <c r="O2468" s="103" t="s">
        <v>532</v>
      </c>
      <c r="P2468" s="112">
        <v>112</v>
      </c>
      <c r="Q2468" s="103" t="s">
        <v>1957</v>
      </c>
      <c r="R2468" s="248">
        <v>47</v>
      </c>
      <c r="S2468" s="248">
        <v>720</v>
      </c>
      <c r="T2468" s="249">
        <f t="shared" si="254"/>
        <v>33840</v>
      </c>
      <c r="U2468" s="249">
        <f t="shared" si="255"/>
        <v>37900.800000000003</v>
      </c>
      <c r="V2468" s="108"/>
      <c r="W2468" s="112">
        <v>2016</v>
      </c>
      <c r="X2468" s="293"/>
      <c r="Y2468" s="30"/>
      <c r="Z2468" s="27"/>
      <c r="AA2468" s="27"/>
      <c r="AB2468" s="27"/>
      <c r="AC2468" s="27"/>
      <c r="AD2468" s="27"/>
      <c r="AE2468" s="27"/>
      <c r="AF2468" s="27"/>
      <c r="AG2468" s="27"/>
      <c r="AH2468" s="27"/>
      <c r="AI2468" s="27"/>
      <c r="AJ2468" s="27"/>
      <c r="AK2468" s="27"/>
      <c r="AL2468" s="27"/>
      <c r="AM2468" s="27"/>
      <c r="AN2468" s="27"/>
      <c r="AO2468" s="27"/>
      <c r="AP2468" s="27"/>
      <c r="AQ2468" s="27"/>
      <c r="AR2468" s="27"/>
      <c r="AS2468" s="27"/>
      <c r="AT2468" s="27"/>
      <c r="AU2468" s="27"/>
      <c r="AV2468" s="27"/>
      <c r="AW2468" s="27"/>
      <c r="AX2468" s="27"/>
    </row>
    <row r="2469" spans="1:50" s="29" customFormat="1" ht="50.1" customHeight="1">
      <c r="A2469" s="57" t="s">
        <v>8335</v>
      </c>
      <c r="B2469" s="103" t="s">
        <v>5974</v>
      </c>
      <c r="C2469" s="104" t="s">
        <v>8336</v>
      </c>
      <c r="D2469" s="104" t="s">
        <v>1828</v>
      </c>
      <c r="E2469" s="104" t="s">
        <v>8337</v>
      </c>
      <c r="F2469" s="104" t="s">
        <v>8338</v>
      </c>
      <c r="G2469" s="103" t="s">
        <v>4</v>
      </c>
      <c r="H2469" s="103">
        <v>0</v>
      </c>
      <c r="I2469" s="110">
        <v>590000000</v>
      </c>
      <c r="J2469" s="112" t="s">
        <v>5</v>
      </c>
      <c r="K2469" s="103" t="s">
        <v>7705</v>
      </c>
      <c r="L2469" s="103" t="s">
        <v>5</v>
      </c>
      <c r="M2469" s="103" t="s">
        <v>201</v>
      </c>
      <c r="N2469" s="103" t="s">
        <v>8323</v>
      </c>
      <c r="O2469" s="103" t="s">
        <v>532</v>
      </c>
      <c r="P2469" s="112">
        <v>796</v>
      </c>
      <c r="Q2469" s="103" t="s">
        <v>57</v>
      </c>
      <c r="R2469" s="248">
        <v>20</v>
      </c>
      <c r="S2469" s="248">
        <v>460</v>
      </c>
      <c r="T2469" s="249">
        <f t="shared" si="254"/>
        <v>9200</v>
      </c>
      <c r="U2469" s="249">
        <f t="shared" si="255"/>
        <v>10304.000000000002</v>
      </c>
      <c r="V2469" s="108"/>
      <c r="W2469" s="112">
        <v>2016</v>
      </c>
      <c r="X2469" s="293"/>
      <c r="Y2469" s="30"/>
      <c r="Z2469" s="27"/>
      <c r="AA2469" s="27"/>
      <c r="AB2469" s="27"/>
      <c r="AC2469" s="27"/>
      <c r="AD2469" s="27"/>
      <c r="AE2469" s="27"/>
      <c r="AF2469" s="27"/>
      <c r="AG2469" s="27"/>
      <c r="AH2469" s="27"/>
      <c r="AI2469" s="27"/>
      <c r="AJ2469" s="27"/>
      <c r="AK2469" s="27"/>
      <c r="AL2469" s="27"/>
      <c r="AM2469" s="27"/>
      <c r="AN2469" s="27"/>
      <c r="AO2469" s="27"/>
      <c r="AP2469" s="27"/>
      <c r="AQ2469" s="27"/>
      <c r="AR2469" s="27"/>
      <c r="AS2469" s="27"/>
      <c r="AT2469" s="27"/>
      <c r="AU2469" s="27"/>
      <c r="AV2469" s="27"/>
      <c r="AW2469" s="27"/>
      <c r="AX2469" s="27"/>
    </row>
    <row r="2470" spans="1:50" s="29" customFormat="1" ht="50.1" customHeight="1">
      <c r="A2470" s="57" t="s">
        <v>8339</v>
      </c>
      <c r="B2470" s="103" t="s">
        <v>5974</v>
      </c>
      <c r="C2470" s="104" t="s">
        <v>8336</v>
      </c>
      <c r="D2470" s="104" t="s">
        <v>1828</v>
      </c>
      <c r="E2470" s="104" t="s">
        <v>8337</v>
      </c>
      <c r="F2470" s="104" t="s">
        <v>8340</v>
      </c>
      <c r="G2470" s="103" t="s">
        <v>4</v>
      </c>
      <c r="H2470" s="103">
        <v>0</v>
      </c>
      <c r="I2470" s="110">
        <v>590000000</v>
      </c>
      <c r="J2470" s="112" t="s">
        <v>5</v>
      </c>
      <c r="K2470" s="103" t="s">
        <v>7705</v>
      </c>
      <c r="L2470" s="103" t="s">
        <v>5</v>
      </c>
      <c r="M2470" s="103" t="s">
        <v>201</v>
      </c>
      <c r="N2470" s="103" t="s">
        <v>8323</v>
      </c>
      <c r="O2470" s="103" t="s">
        <v>532</v>
      </c>
      <c r="P2470" s="112">
        <v>796</v>
      </c>
      <c r="Q2470" s="103" t="s">
        <v>57</v>
      </c>
      <c r="R2470" s="248">
        <v>86</v>
      </c>
      <c r="S2470" s="248">
        <v>460</v>
      </c>
      <c r="T2470" s="249">
        <f t="shared" si="254"/>
        <v>39560</v>
      </c>
      <c r="U2470" s="249">
        <f t="shared" si="255"/>
        <v>44307.200000000004</v>
      </c>
      <c r="V2470" s="108"/>
      <c r="W2470" s="112">
        <v>2016</v>
      </c>
      <c r="X2470" s="293"/>
      <c r="Y2470" s="30"/>
      <c r="Z2470" s="27"/>
      <c r="AA2470" s="27"/>
      <c r="AB2470" s="27"/>
      <c r="AC2470" s="27"/>
      <c r="AD2470" s="27"/>
      <c r="AE2470" s="27"/>
      <c r="AF2470" s="27"/>
      <c r="AG2470" s="27"/>
      <c r="AH2470" s="27"/>
      <c r="AI2470" s="27"/>
      <c r="AJ2470" s="27"/>
      <c r="AK2470" s="27"/>
      <c r="AL2470" s="27"/>
      <c r="AM2470" s="27"/>
      <c r="AN2470" s="27"/>
      <c r="AO2470" s="27"/>
      <c r="AP2470" s="27"/>
      <c r="AQ2470" s="27"/>
      <c r="AR2470" s="27"/>
      <c r="AS2470" s="27"/>
      <c r="AT2470" s="27"/>
      <c r="AU2470" s="27"/>
      <c r="AV2470" s="27"/>
      <c r="AW2470" s="27"/>
      <c r="AX2470" s="27"/>
    </row>
    <row r="2471" spans="1:50" s="29" customFormat="1" ht="50.1" customHeight="1">
      <c r="A2471" s="57" t="s">
        <v>8341</v>
      </c>
      <c r="B2471" s="103" t="s">
        <v>5974</v>
      </c>
      <c r="C2471" s="104" t="s">
        <v>8342</v>
      </c>
      <c r="D2471" s="104" t="s">
        <v>1886</v>
      </c>
      <c r="E2471" s="104" t="s">
        <v>8343</v>
      </c>
      <c r="F2471" s="292" t="s">
        <v>8344</v>
      </c>
      <c r="G2471" s="103" t="s">
        <v>4</v>
      </c>
      <c r="H2471" s="103">
        <v>0</v>
      </c>
      <c r="I2471" s="110">
        <v>590000000</v>
      </c>
      <c r="J2471" s="112" t="s">
        <v>5</v>
      </c>
      <c r="K2471" s="103" t="s">
        <v>7705</v>
      </c>
      <c r="L2471" s="103" t="s">
        <v>5</v>
      </c>
      <c r="M2471" s="103" t="s">
        <v>201</v>
      </c>
      <c r="N2471" s="103" t="s">
        <v>8323</v>
      </c>
      <c r="O2471" s="103" t="s">
        <v>532</v>
      </c>
      <c r="P2471" s="112">
        <v>778</v>
      </c>
      <c r="Q2471" s="103" t="s">
        <v>365</v>
      </c>
      <c r="R2471" s="248">
        <v>19</v>
      </c>
      <c r="S2471" s="248">
        <v>1400</v>
      </c>
      <c r="T2471" s="249">
        <f t="shared" si="254"/>
        <v>26600</v>
      </c>
      <c r="U2471" s="249">
        <f t="shared" si="255"/>
        <v>29792.000000000004</v>
      </c>
      <c r="V2471" s="108"/>
      <c r="W2471" s="112">
        <v>2016</v>
      </c>
      <c r="X2471" s="293"/>
      <c r="Y2471" s="30"/>
      <c r="Z2471" s="27"/>
      <c r="AA2471" s="27"/>
      <c r="AB2471" s="27"/>
      <c r="AC2471" s="27"/>
      <c r="AD2471" s="27"/>
      <c r="AE2471" s="27"/>
      <c r="AF2471" s="27"/>
      <c r="AG2471" s="27"/>
      <c r="AH2471" s="27"/>
      <c r="AI2471" s="27"/>
      <c r="AJ2471" s="27"/>
      <c r="AK2471" s="27"/>
      <c r="AL2471" s="27"/>
      <c r="AM2471" s="27"/>
      <c r="AN2471" s="27"/>
      <c r="AO2471" s="27"/>
      <c r="AP2471" s="27"/>
      <c r="AQ2471" s="27"/>
      <c r="AR2471" s="27"/>
      <c r="AS2471" s="27"/>
      <c r="AT2471" s="27"/>
      <c r="AU2471" s="27"/>
      <c r="AV2471" s="27"/>
      <c r="AW2471" s="27"/>
      <c r="AX2471" s="27"/>
    </row>
    <row r="2472" spans="1:50" s="29" customFormat="1" ht="50.1" customHeight="1">
      <c r="A2472" s="57" t="s">
        <v>8345</v>
      </c>
      <c r="B2472" s="103" t="s">
        <v>5974</v>
      </c>
      <c r="C2472" s="104" t="s">
        <v>1890</v>
      </c>
      <c r="D2472" s="104" t="s">
        <v>1891</v>
      </c>
      <c r="E2472" s="104" t="s">
        <v>1892</v>
      </c>
      <c r="F2472" s="104" t="s">
        <v>8346</v>
      </c>
      <c r="G2472" s="103" t="s">
        <v>4</v>
      </c>
      <c r="H2472" s="103">
        <v>0</v>
      </c>
      <c r="I2472" s="110">
        <v>590000000</v>
      </c>
      <c r="J2472" s="112" t="s">
        <v>5</v>
      </c>
      <c r="K2472" s="103" t="s">
        <v>7705</v>
      </c>
      <c r="L2472" s="103" t="s">
        <v>5</v>
      </c>
      <c r="M2472" s="103" t="s">
        <v>201</v>
      </c>
      <c r="N2472" s="103" t="s">
        <v>8323</v>
      </c>
      <c r="O2472" s="103" t="s">
        <v>532</v>
      </c>
      <c r="P2472" s="112">
        <v>796</v>
      </c>
      <c r="Q2472" s="103" t="s">
        <v>57</v>
      </c>
      <c r="R2472" s="248">
        <v>3</v>
      </c>
      <c r="S2472" s="248">
        <v>715</v>
      </c>
      <c r="T2472" s="249">
        <f t="shared" si="254"/>
        <v>2145</v>
      </c>
      <c r="U2472" s="249">
        <f t="shared" si="255"/>
        <v>2402.4</v>
      </c>
      <c r="V2472" s="108"/>
      <c r="W2472" s="112">
        <v>2016</v>
      </c>
      <c r="X2472" s="293"/>
      <c r="Y2472" s="30"/>
      <c r="Z2472" s="27"/>
      <c r="AA2472" s="27"/>
      <c r="AB2472" s="27"/>
      <c r="AC2472" s="27"/>
      <c r="AD2472" s="27"/>
      <c r="AE2472" s="27"/>
      <c r="AF2472" s="27"/>
      <c r="AG2472" s="27"/>
      <c r="AH2472" s="27"/>
      <c r="AI2472" s="27"/>
      <c r="AJ2472" s="27"/>
      <c r="AK2472" s="27"/>
      <c r="AL2472" s="27"/>
      <c r="AM2472" s="27"/>
      <c r="AN2472" s="27"/>
      <c r="AO2472" s="27"/>
      <c r="AP2472" s="27"/>
      <c r="AQ2472" s="27"/>
      <c r="AR2472" s="27"/>
      <c r="AS2472" s="27"/>
      <c r="AT2472" s="27"/>
      <c r="AU2472" s="27"/>
      <c r="AV2472" s="27"/>
      <c r="AW2472" s="27"/>
      <c r="AX2472" s="27"/>
    </row>
    <row r="2473" spans="1:50" s="29" customFormat="1" ht="50.1" customHeight="1">
      <c r="A2473" s="57" t="s">
        <v>8470</v>
      </c>
      <c r="B2473" s="103" t="s">
        <v>5974</v>
      </c>
      <c r="C2473" s="104" t="s">
        <v>1701</v>
      </c>
      <c r="D2473" s="104" t="s">
        <v>1702</v>
      </c>
      <c r="E2473" s="104" t="s">
        <v>1703</v>
      </c>
      <c r="F2473" s="104" t="s">
        <v>8471</v>
      </c>
      <c r="G2473" s="103" t="s">
        <v>4</v>
      </c>
      <c r="H2473" s="103">
        <v>0</v>
      </c>
      <c r="I2473" s="110">
        <v>590000000</v>
      </c>
      <c r="J2473" s="112" t="s">
        <v>5</v>
      </c>
      <c r="K2473" s="103" t="s">
        <v>7705</v>
      </c>
      <c r="L2473" s="103" t="s">
        <v>5</v>
      </c>
      <c r="M2473" s="103" t="s">
        <v>201</v>
      </c>
      <c r="N2473" s="103" t="s">
        <v>8323</v>
      </c>
      <c r="O2473" s="103" t="s">
        <v>532</v>
      </c>
      <c r="P2473" s="57">
        <v>796</v>
      </c>
      <c r="Q2473" s="103" t="s">
        <v>57</v>
      </c>
      <c r="R2473" s="248">
        <v>1200</v>
      </c>
      <c r="S2473" s="248">
        <v>6</v>
      </c>
      <c r="T2473" s="249">
        <f t="shared" ref="T2473" si="256">S2473*R2473</f>
        <v>7200</v>
      </c>
      <c r="U2473" s="249">
        <f>T2473*1.12</f>
        <v>8064.0000000000009</v>
      </c>
      <c r="V2473" s="108"/>
      <c r="W2473" s="112">
        <v>2016</v>
      </c>
      <c r="X2473" s="293"/>
      <c r="Y2473" s="30"/>
      <c r="Z2473" s="27"/>
      <c r="AA2473" s="27"/>
      <c r="AB2473" s="27"/>
      <c r="AC2473" s="27"/>
      <c r="AD2473" s="27"/>
      <c r="AE2473" s="27"/>
      <c r="AF2473" s="27"/>
      <c r="AG2473" s="27"/>
      <c r="AH2473" s="27"/>
      <c r="AI2473" s="27"/>
      <c r="AJ2473" s="27"/>
      <c r="AK2473" s="27"/>
      <c r="AL2473" s="27"/>
      <c r="AM2473" s="27"/>
      <c r="AN2473" s="27"/>
      <c r="AO2473" s="27"/>
      <c r="AP2473" s="27"/>
      <c r="AQ2473" s="27"/>
      <c r="AR2473" s="27"/>
      <c r="AS2473" s="27"/>
      <c r="AT2473" s="27"/>
      <c r="AU2473" s="27"/>
      <c r="AV2473" s="27"/>
      <c r="AW2473" s="27"/>
      <c r="AX2473" s="27"/>
    </row>
    <row r="2474" spans="1:50" s="27" customFormat="1" ht="50.1" customHeight="1">
      <c r="A2474" s="57" t="s">
        <v>8347</v>
      </c>
      <c r="B2474" s="103" t="s">
        <v>5974</v>
      </c>
      <c r="C2474" s="104" t="s">
        <v>8348</v>
      </c>
      <c r="D2474" s="104" t="s">
        <v>1845</v>
      </c>
      <c r="E2474" s="104" t="s">
        <v>1846</v>
      </c>
      <c r="F2474" s="104" t="s">
        <v>8349</v>
      </c>
      <c r="G2474" s="103" t="s">
        <v>62</v>
      </c>
      <c r="H2474" s="103">
        <v>0</v>
      </c>
      <c r="I2474" s="110">
        <v>590000000</v>
      </c>
      <c r="J2474" s="112" t="s">
        <v>5</v>
      </c>
      <c r="K2474" s="103" t="s">
        <v>7705</v>
      </c>
      <c r="L2474" s="103" t="s">
        <v>5</v>
      </c>
      <c r="M2474" s="103" t="s">
        <v>54</v>
      </c>
      <c r="N2474" s="103" t="s">
        <v>8350</v>
      </c>
      <c r="O2474" s="103" t="s">
        <v>1946</v>
      </c>
      <c r="P2474" s="110" t="s">
        <v>1741</v>
      </c>
      <c r="Q2474" s="103" t="s">
        <v>1742</v>
      </c>
      <c r="R2474" s="248">
        <v>200</v>
      </c>
      <c r="S2474" s="248">
        <v>600</v>
      </c>
      <c r="T2474" s="249">
        <f t="shared" si="254"/>
        <v>120000</v>
      </c>
      <c r="U2474" s="249">
        <f t="shared" si="255"/>
        <v>134400</v>
      </c>
      <c r="V2474" s="108"/>
      <c r="W2474" s="112">
        <v>2016</v>
      </c>
      <c r="X2474" s="293"/>
      <c r="Y2474" s="30"/>
    </row>
    <row r="2475" spans="1:50" s="29" customFormat="1" ht="50.1" customHeight="1">
      <c r="A2475" s="57" t="s">
        <v>8351</v>
      </c>
      <c r="B2475" s="103" t="s">
        <v>5974</v>
      </c>
      <c r="C2475" s="104" t="s">
        <v>8352</v>
      </c>
      <c r="D2475" s="104" t="s">
        <v>1845</v>
      </c>
      <c r="E2475" s="104" t="s">
        <v>1850</v>
      </c>
      <c r="F2475" s="104" t="s">
        <v>8353</v>
      </c>
      <c r="G2475" s="103" t="s">
        <v>62</v>
      </c>
      <c r="H2475" s="103">
        <v>0</v>
      </c>
      <c r="I2475" s="110">
        <v>590000000</v>
      </c>
      <c r="J2475" s="112" t="s">
        <v>5</v>
      </c>
      <c r="K2475" s="103" t="s">
        <v>7705</v>
      </c>
      <c r="L2475" s="103" t="s">
        <v>5</v>
      </c>
      <c r="M2475" s="103" t="s">
        <v>54</v>
      </c>
      <c r="N2475" s="103" t="s">
        <v>8350</v>
      </c>
      <c r="O2475" s="103" t="s">
        <v>1946</v>
      </c>
      <c r="P2475" s="110" t="s">
        <v>1741</v>
      </c>
      <c r="Q2475" s="103" t="s">
        <v>1742</v>
      </c>
      <c r="R2475" s="248">
        <v>3150</v>
      </c>
      <c r="S2475" s="248">
        <v>355</v>
      </c>
      <c r="T2475" s="249">
        <f t="shared" si="254"/>
        <v>1118250</v>
      </c>
      <c r="U2475" s="249">
        <f t="shared" si="255"/>
        <v>1252440.0000000002</v>
      </c>
      <c r="V2475" s="108"/>
      <c r="W2475" s="112">
        <v>2016</v>
      </c>
      <c r="X2475" s="293"/>
      <c r="Y2475" s="30"/>
      <c r="Z2475" s="27"/>
      <c r="AA2475" s="27"/>
      <c r="AB2475" s="27"/>
      <c r="AC2475" s="27"/>
      <c r="AD2475" s="27"/>
      <c r="AE2475" s="27"/>
      <c r="AF2475" s="27"/>
      <c r="AG2475" s="27"/>
      <c r="AH2475" s="27"/>
      <c r="AI2475" s="27"/>
      <c r="AJ2475" s="27"/>
      <c r="AK2475" s="27"/>
      <c r="AL2475" s="27"/>
      <c r="AM2475" s="27"/>
      <c r="AN2475" s="27"/>
      <c r="AO2475" s="27"/>
      <c r="AP2475" s="27"/>
      <c r="AQ2475" s="27"/>
      <c r="AR2475" s="27"/>
      <c r="AS2475" s="27"/>
      <c r="AT2475" s="27"/>
      <c r="AU2475" s="27"/>
      <c r="AV2475" s="27"/>
      <c r="AW2475" s="27"/>
      <c r="AX2475" s="27"/>
    </row>
    <row r="2476" spans="1:50" s="29" customFormat="1" ht="50.1" customHeight="1">
      <c r="A2476" s="57" t="s">
        <v>8354</v>
      </c>
      <c r="B2476" s="103" t="s">
        <v>5974</v>
      </c>
      <c r="C2476" s="104" t="s">
        <v>8355</v>
      </c>
      <c r="D2476" s="104" t="s">
        <v>8356</v>
      </c>
      <c r="E2476" s="104" t="s">
        <v>8357</v>
      </c>
      <c r="F2476" s="104"/>
      <c r="G2476" s="103" t="s">
        <v>4</v>
      </c>
      <c r="H2476" s="488">
        <v>0</v>
      </c>
      <c r="I2476" s="128">
        <v>590000000</v>
      </c>
      <c r="J2476" s="127" t="s">
        <v>5</v>
      </c>
      <c r="K2476" s="127" t="s">
        <v>78</v>
      </c>
      <c r="L2476" s="127" t="s">
        <v>5</v>
      </c>
      <c r="M2476" s="127" t="s">
        <v>54</v>
      </c>
      <c r="N2476" s="127" t="s">
        <v>55</v>
      </c>
      <c r="O2476" s="130" t="s">
        <v>599</v>
      </c>
      <c r="P2476" s="127">
        <v>796</v>
      </c>
      <c r="Q2476" s="127" t="s">
        <v>57</v>
      </c>
      <c r="R2476" s="490">
        <v>5</v>
      </c>
      <c r="S2476" s="248">
        <v>2740</v>
      </c>
      <c r="T2476" s="490">
        <f>R2476*S2476</f>
        <v>13700</v>
      </c>
      <c r="U2476" s="490">
        <f t="shared" si="255"/>
        <v>15344.000000000002</v>
      </c>
      <c r="V2476" s="106"/>
      <c r="W2476" s="139">
        <v>2016</v>
      </c>
      <c r="X2476" s="395"/>
      <c r="Y2476" s="30"/>
      <c r="Z2476" s="27"/>
      <c r="AA2476" s="27"/>
      <c r="AB2476" s="27"/>
      <c r="AC2476" s="27"/>
      <c r="AD2476" s="27"/>
      <c r="AE2476" s="27"/>
      <c r="AF2476" s="27"/>
      <c r="AG2476" s="27"/>
      <c r="AH2476" s="27"/>
      <c r="AI2476" s="27"/>
      <c r="AJ2476" s="27"/>
      <c r="AK2476" s="27"/>
      <c r="AL2476" s="27"/>
      <c r="AM2476" s="27"/>
      <c r="AN2476" s="27"/>
      <c r="AO2476" s="27"/>
      <c r="AP2476" s="27"/>
      <c r="AQ2476" s="27"/>
      <c r="AR2476" s="27"/>
      <c r="AS2476" s="27"/>
      <c r="AT2476" s="27"/>
      <c r="AU2476" s="27"/>
      <c r="AV2476" s="27"/>
      <c r="AW2476" s="27"/>
      <c r="AX2476" s="27"/>
    </row>
    <row r="2477" spans="1:50" s="29" customFormat="1" ht="50.1" customHeight="1">
      <c r="A2477" s="57" t="s">
        <v>8358</v>
      </c>
      <c r="B2477" s="103" t="s">
        <v>8359</v>
      </c>
      <c r="C2477" s="387" t="s">
        <v>8360</v>
      </c>
      <c r="D2477" s="104" t="s">
        <v>8361</v>
      </c>
      <c r="E2477" s="104" t="s">
        <v>8362</v>
      </c>
      <c r="F2477" s="104" t="s">
        <v>8363</v>
      </c>
      <c r="G2477" s="103" t="s">
        <v>4</v>
      </c>
      <c r="H2477" s="103">
        <v>0</v>
      </c>
      <c r="I2477" s="128">
        <v>590000000</v>
      </c>
      <c r="J2477" s="127" t="s">
        <v>5</v>
      </c>
      <c r="K2477" s="127" t="s">
        <v>78</v>
      </c>
      <c r="L2477" s="127" t="s">
        <v>5</v>
      </c>
      <c r="M2477" s="103" t="s">
        <v>144</v>
      </c>
      <c r="N2477" s="103" t="s">
        <v>997</v>
      </c>
      <c r="O2477" s="103" t="s">
        <v>4182</v>
      </c>
      <c r="P2477" s="127">
        <v>796</v>
      </c>
      <c r="Q2477" s="127" t="s">
        <v>57</v>
      </c>
      <c r="R2477" s="248">
        <v>1</v>
      </c>
      <c r="S2477" s="249">
        <v>185400</v>
      </c>
      <c r="T2477" s="249">
        <f>R2477*S2477</f>
        <v>185400</v>
      </c>
      <c r="U2477" s="491">
        <f>T2477*1.12</f>
        <v>207648.00000000003</v>
      </c>
      <c r="V2477" s="115"/>
      <c r="W2477" s="103">
        <v>2016</v>
      </c>
      <c r="X2477" s="103"/>
      <c r="Y2477" s="30"/>
      <c r="Z2477" s="27"/>
      <c r="AA2477" s="27"/>
      <c r="AB2477" s="27"/>
      <c r="AC2477" s="27"/>
      <c r="AD2477" s="27"/>
      <c r="AE2477" s="27"/>
      <c r="AF2477" s="27"/>
      <c r="AG2477" s="27"/>
      <c r="AH2477" s="27"/>
      <c r="AI2477" s="27"/>
      <c r="AJ2477" s="27"/>
      <c r="AK2477" s="27"/>
      <c r="AL2477" s="27"/>
      <c r="AM2477" s="27"/>
      <c r="AN2477" s="27"/>
      <c r="AO2477" s="27"/>
      <c r="AP2477" s="27"/>
      <c r="AQ2477" s="27"/>
      <c r="AR2477" s="27"/>
      <c r="AS2477" s="27"/>
      <c r="AT2477" s="27"/>
      <c r="AU2477" s="27"/>
      <c r="AV2477" s="27"/>
      <c r="AW2477" s="27"/>
      <c r="AX2477" s="27"/>
    </row>
    <row r="2478" spans="1:50" s="29" customFormat="1" ht="50.1" customHeight="1">
      <c r="A2478" s="57" t="s">
        <v>8364</v>
      </c>
      <c r="B2478" s="103" t="s">
        <v>8359</v>
      </c>
      <c r="C2478" s="104" t="s">
        <v>8360</v>
      </c>
      <c r="D2478" s="104" t="s">
        <v>8361</v>
      </c>
      <c r="E2478" s="104" t="s">
        <v>8362</v>
      </c>
      <c r="F2478" s="104" t="s">
        <v>8365</v>
      </c>
      <c r="G2478" s="103" t="s">
        <v>4</v>
      </c>
      <c r="H2478" s="103">
        <v>0</v>
      </c>
      <c r="I2478" s="128">
        <v>590000000</v>
      </c>
      <c r="J2478" s="127" t="s">
        <v>5</v>
      </c>
      <c r="K2478" s="127" t="s">
        <v>78</v>
      </c>
      <c r="L2478" s="127" t="s">
        <v>5</v>
      </c>
      <c r="M2478" s="103" t="s">
        <v>144</v>
      </c>
      <c r="N2478" s="103" t="s">
        <v>997</v>
      </c>
      <c r="O2478" s="103" t="s">
        <v>4182</v>
      </c>
      <c r="P2478" s="127">
        <v>796</v>
      </c>
      <c r="Q2478" s="127" t="s">
        <v>57</v>
      </c>
      <c r="R2478" s="248">
        <v>1</v>
      </c>
      <c r="S2478" s="249">
        <v>167441</v>
      </c>
      <c r="T2478" s="249">
        <f>R2478*S2478</f>
        <v>167441</v>
      </c>
      <c r="U2478" s="491">
        <f>T2478*1.12</f>
        <v>187533.92</v>
      </c>
      <c r="V2478" s="115"/>
      <c r="W2478" s="103">
        <v>2016</v>
      </c>
      <c r="X2478" s="103"/>
      <c r="Y2478" s="30"/>
      <c r="Z2478" s="27"/>
      <c r="AA2478" s="27"/>
      <c r="AB2478" s="27"/>
      <c r="AC2478" s="27"/>
      <c r="AD2478" s="27"/>
      <c r="AE2478" s="27"/>
      <c r="AF2478" s="27"/>
      <c r="AG2478" s="27"/>
      <c r="AH2478" s="27"/>
      <c r="AI2478" s="27"/>
      <c r="AJ2478" s="27"/>
      <c r="AK2478" s="27"/>
      <c r="AL2478" s="27"/>
      <c r="AM2478" s="27"/>
      <c r="AN2478" s="27"/>
      <c r="AO2478" s="27"/>
      <c r="AP2478" s="27"/>
      <c r="AQ2478" s="27"/>
      <c r="AR2478" s="27"/>
      <c r="AS2478" s="27"/>
      <c r="AT2478" s="27"/>
      <c r="AU2478" s="27"/>
      <c r="AV2478" s="27"/>
      <c r="AW2478" s="27"/>
      <c r="AX2478" s="27"/>
    </row>
    <row r="2479" spans="1:50" s="29" customFormat="1" ht="50.1" customHeight="1">
      <c r="A2479" s="57" t="s">
        <v>8366</v>
      </c>
      <c r="B2479" s="125" t="s">
        <v>5974</v>
      </c>
      <c r="C2479" s="104" t="s">
        <v>8367</v>
      </c>
      <c r="D2479" s="104" t="s">
        <v>8368</v>
      </c>
      <c r="E2479" s="104" t="s">
        <v>8369</v>
      </c>
      <c r="F2479" s="288" t="s">
        <v>8370</v>
      </c>
      <c r="G2479" s="103" t="s">
        <v>4</v>
      </c>
      <c r="H2479" s="488">
        <v>0</v>
      </c>
      <c r="I2479" s="128">
        <v>590000000</v>
      </c>
      <c r="J2479" s="127" t="s">
        <v>5</v>
      </c>
      <c r="K2479" s="127" t="s">
        <v>78</v>
      </c>
      <c r="L2479" s="127" t="s">
        <v>5</v>
      </c>
      <c r="M2479" s="127" t="s">
        <v>54</v>
      </c>
      <c r="N2479" s="127" t="s">
        <v>2570</v>
      </c>
      <c r="O2479" s="130" t="s">
        <v>2102</v>
      </c>
      <c r="P2479" s="111" t="s">
        <v>186</v>
      </c>
      <c r="Q2479" s="127" t="s">
        <v>187</v>
      </c>
      <c r="R2479" s="248">
        <v>200</v>
      </c>
      <c r="S2479" s="490">
        <v>848.21</v>
      </c>
      <c r="T2479" s="491">
        <f>R2479*S2479</f>
        <v>169642</v>
      </c>
      <c r="U2479" s="249">
        <f t="shared" ref="U2479:U2486" si="257">T2479*1.12</f>
        <v>189999.04</v>
      </c>
      <c r="V2479" s="456"/>
      <c r="W2479" s="139">
        <v>2016</v>
      </c>
      <c r="X2479" s="395"/>
      <c r="Y2479" s="30"/>
      <c r="Z2479" s="27"/>
      <c r="AA2479" s="27"/>
      <c r="AB2479" s="27"/>
      <c r="AC2479" s="27"/>
      <c r="AD2479" s="27"/>
      <c r="AE2479" s="27"/>
      <c r="AF2479" s="27"/>
      <c r="AG2479" s="27"/>
      <c r="AH2479" s="27"/>
      <c r="AI2479" s="27"/>
      <c r="AJ2479" s="27"/>
      <c r="AK2479" s="27"/>
      <c r="AL2479" s="27"/>
      <c r="AM2479" s="27"/>
      <c r="AN2479" s="27"/>
      <c r="AO2479" s="27"/>
      <c r="AP2479" s="27"/>
      <c r="AQ2479" s="27"/>
      <c r="AR2479" s="27"/>
      <c r="AS2479" s="27"/>
      <c r="AT2479" s="27"/>
      <c r="AU2479" s="27"/>
      <c r="AV2479" s="27"/>
      <c r="AW2479" s="27"/>
      <c r="AX2479" s="27"/>
    </row>
    <row r="2480" spans="1:50" s="29" customFormat="1" ht="50.1" customHeight="1">
      <c r="A2480" s="57" t="s">
        <v>8371</v>
      </c>
      <c r="B2480" s="456" t="s">
        <v>5974</v>
      </c>
      <c r="C2480" s="143" t="s">
        <v>8372</v>
      </c>
      <c r="D2480" s="143" t="s">
        <v>8373</v>
      </c>
      <c r="E2480" s="143" t="s">
        <v>8374</v>
      </c>
      <c r="F2480" s="127"/>
      <c r="G2480" s="110" t="s">
        <v>4</v>
      </c>
      <c r="H2480" s="139">
        <v>0</v>
      </c>
      <c r="I2480" s="112">
        <v>590000000</v>
      </c>
      <c r="J2480" s="110" t="s">
        <v>132</v>
      </c>
      <c r="K2480" s="110" t="s">
        <v>78</v>
      </c>
      <c r="L2480" s="110" t="s">
        <v>132</v>
      </c>
      <c r="M2480" s="110" t="s">
        <v>54</v>
      </c>
      <c r="N2480" s="110" t="s">
        <v>8375</v>
      </c>
      <c r="O2480" s="110" t="s">
        <v>7140</v>
      </c>
      <c r="P2480" s="127">
        <v>704</v>
      </c>
      <c r="Q2480" s="110" t="s">
        <v>3350</v>
      </c>
      <c r="R2480" s="248">
        <v>2</v>
      </c>
      <c r="S2480" s="248">
        <v>35715</v>
      </c>
      <c r="T2480" s="248">
        <f>S2480*R2480</f>
        <v>71430</v>
      </c>
      <c r="U2480" s="248">
        <f t="shared" si="257"/>
        <v>80001.600000000006</v>
      </c>
      <c r="V2480" s="110"/>
      <c r="W2480" s="127">
        <v>2016</v>
      </c>
      <c r="X2480" s="110"/>
      <c r="Y2480" s="30"/>
      <c r="Z2480" s="27"/>
      <c r="AA2480" s="27"/>
      <c r="AB2480" s="27"/>
      <c r="AC2480" s="27"/>
      <c r="AD2480" s="27"/>
      <c r="AE2480" s="27"/>
      <c r="AF2480" s="27"/>
      <c r="AG2480" s="27"/>
      <c r="AH2480" s="27"/>
      <c r="AI2480" s="27"/>
      <c r="AJ2480" s="27"/>
      <c r="AK2480" s="27"/>
      <c r="AL2480" s="27"/>
      <c r="AM2480" s="27"/>
      <c r="AN2480" s="27"/>
      <c r="AO2480" s="27"/>
      <c r="AP2480" s="27"/>
      <c r="AQ2480" s="27"/>
      <c r="AR2480" s="27"/>
      <c r="AS2480" s="27"/>
      <c r="AT2480" s="27"/>
      <c r="AU2480" s="27"/>
      <c r="AV2480" s="27"/>
      <c r="AW2480" s="27"/>
      <c r="AX2480" s="27"/>
    </row>
    <row r="2481" spans="1:50" s="29" customFormat="1" ht="50.1" customHeight="1">
      <c r="A2481" s="57" t="s">
        <v>8376</v>
      </c>
      <c r="B2481" s="125" t="s">
        <v>5974</v>
      </c>
      <c r="C2481" s="104" t="s">
        <v>3460</v>
      </c>
      <c r="D2481" s="104" t="s">
        <v>666</v>
      </c>
      <c r="E2481" s="104" t="s">
        <v>3461</v>
      </c>
      <c r="F2481" s="104" t="s">
        <v>3474</v>
      </c>
      <c r="G2481" s="103" t="s">
        <v>4</v>
      </c>
      <c r="H2481" s="464">
        <v>0</v>
      </c>
      <c r="I2481" s="465">
        <v>590000000</v>
      </c>
      <c r="J2481" s="127" t="s">
        <v>6882</v>
      </c>
      <c r="K2481" s="110" t="s">
        <v>78</v>
      </c>
      <c r="L2481" s="127" t="s">
        <v>6882</v>
      </c>
      <c r="M2481" s="103" t="s">
        <v>144</v>
      </c>
      <c r="N2481" s="103" t="s">
        <v>55</v>
      </c>
      <c r="O2481" s="103" t="s">
        <v>8377</v>
      </c>
      <c r="P2481" s="57">
        <v>796</v>
      </c>
      <c r="Q2481" s="103" t="s">
        <v>57</v>
      </c>
      <c r="R2481" s="248">
        <v>2</v>
      </c>
      <c r="S2481" s="248">
        <v>27000</v>
      </c>
      <c r="T2481" s="248">
        <f>S2481*R2481</f>
        <v>54000</v>
      </c>
      <c r="U2481" s="248">
        <f t="shared" si="257"/>
        <v>60480.000000000007</v>
      </c>
      <c r="V2481" s="466"/>
      <c r="W2481" s="118">
        <v>2016</v>
      </c>
      <c r="X2481" s="103"/>
      <c r="Y2481" s="30"/>
      <c r="Z2481" s="27"/>
      <c r="AA2481" s="27"/>
      <c r="AB2481" s="27"/>
      <c r="AC2481" s="27"/>
      <c r="AD2481" s="27"/>
      <c r="AE2481" s="27"/>
      <c r="AF2481" s="27"/>
      <c r="AG2481" s="27"/>
      <c r="AH2481" s="27"/>
      <c r="AI2481" s="27"/>
      <c r="AJ2481" s="27"/>
      <c r="AK2481" s="27"/>
      <c r="AL2481" s="27"/>
      <c r="AM2481" s="27"/>
      <c r="AN2481" s="27"/>
      <c r="AO2481" s="27"/>
      <c r="AP2481" s="27"/>
      <c r="AQ2481" s="27"/>
      <c r="AR2481" s="27"/>
      <c r="AS2481" s="27"/>
      <c r="AT2481" s="27"/>
      <c r="AU2481" s="27"/>
      <c r="AV2481" s="27"/>
      <c r="AW2481" s="27"/>
      <c r="AX2481" s="27"/>
    </row>
    <row r="2482" spans="1:50" s="29" customFormat="1" ht="50.1" customHeight="1">
      <c r="A2482" s="57" t="s">
        <v>8378</v>
      </c>
      <c r="B2482" s="125" t="s">
        <v>5974</v>
      </c>
      <c r="C2482" s="104" t="s">
        <v>8379</v>
      </c>
      <c r="D2482" s="104" t="s">
        <v>8380</v>
      </c>
      <c r="E2482" s="104" t="s">
        <v>8381</v>
      </c>
      <c r="F2482" s="104" t="s">
        <v>8382</v>
      </c>
      <c r="G2482" s="112" t="s">
        <v>4</v>
      </c>
      <c r="H2482" s="112">
        <v>0</v>
      </c>
      <c r="I2482" s="465">
        <v>590000000</v>
      </c>
      <c r="J2482" s="127" t="s">
        <v>6882</v>
      </c>
      <c r="K2482" s="103" t="s">
        <v>78</v>
      </c>
      <c r="L2482" s="127" t="s">
        <v>6882</v>
      </c>
      <c r="M2482" s="103" t="s">
        <v>144</v>
      </c>
      <c r="N2482" s="103" t="s">
        <v>8383</v>
      </c>
      <c r="O2482" s="103" t="s">
        <v>6928</v>
      </c>
      <c r="P2482" s="103">
        <v>796</v>
      </c>
      <c r="Q2482" s="103" t="s">
        <v>57</v>
      </c>
      <c r="R2482" s="248">
        <v>3</v>
      </c>
      <c r="S2482" s="248">
        <v>5000</v>
      </c>
      <c r="T2482" s="248">
        <f t="shared" ref="T2482:T2488" si="258">R2482*S2482</f>
        <v>15000</v>
      </c>
      <c r="U2482" s="492">
        <f t="shared" si="257"/>
        <v>16800</v>
      </c>
      <c r="V2482" s="293"/>
      <c r="W2482" s="127">
        <v>2016</v>
      </c>
      <c r="X2482" s="293"/>
      <c r="Y2482" s="30"/>
      <c r="Z2482" s="27"/>
      <c r="AA2482" s="27"/>
      <c r="AB2482" s="27"/>
      <c r="AC2482" s="27"/>
      <c r="AD2482" s="27"/>
      <c r="AE2482" s="27"/>
      <c r="AF2482" s="27"/>
      <c r="AG2482" s="27"/>
      <c r="AH2482" s="27"/>
      <c r="AI2482" s="27"/>
      <c r="AJ2482" s="27"/>
      <c r="AK2482" s="27"/>
      <c r="AL2482" s="27"/>
      <c r="AM2482" s="27"/>
      <c r="AN2482" s="27"/>
      <c r="AO2482" s="27"/>
      <c r="AP2482" s="27"/>
      <c r="AQ2482" s="27"/>
      <c r="AR2482" s="27"/>
      <c r="AS2482" s="27"/>
      <c r="AT2482" s="27"/>
      <c r="AU2482" s="27"/>
      <c r="AV2482" s="27"/>
      <c r="AW2482" s="27"/>
      <c r="AX2482" s="27"/>
    </row>
    <row r="2483" spans="1:50" s="29" customFormat="1" ht="50.1" customHeight="1">
      <c r="A2483" s="57" t="s">
        <v>8384</v>
      </c>
      <c r="B2483" s="125" t="s">
        <v>5974</v>
      </c>
      <c r="C2483" s="104" t="s">
        <v>8385</v>
      </c>
      <c r="D2483" s="104" t="s">
        <v>8380</v>
      </c>
      <c r="E2483" s="104" t="s">
        <v>8386</v>
      </c>
      <c r="F2483" s="217" t="s">
        <v>8387</v>
      </c>
      <c r="G2483" s="112" t="s">
        <v>4</v>
      </c>
      <c r="H2483" s="112">
        <v>0</v>
      </c>
      <c r="I2483" s="465">
        <v>590000000</v>
      </c>
      <c r="J2483" s="127" t="s">
        <v>6882</v>
      </c>
      <c r="K2483" s="103" t="s">
        <v>78</v>
      </c>
      <c r="L2483" s="127" t="s">
        <v>6882</v>
      </c>
      <c r="M2483" s="103" t="s">
        <v>144</v>
      </c>
      <c r="N2483" s="103" t="s">
        <v>8383</v>
      </c>
      <c r="O2483" s="106" t="s">
        <v>6928</v>
      </c>
      <c r="P2483" s="103">
        <v>796</v>
      </c>
      <c r="Q2483" s="103" t="s">
        <v>57</v>
      </c>
      <c r="R2483" s="248">
        <v>3</v>
      </c>
      <c r="S2483" s="248">
        <v>20000</v>
      </c>
      <c r="T2483" s="490">
        <f t="shared" si="258"/>
        <v>60000</v>
      </c>
      <c r="U2483" s="248">
        <f t="shared" si="257"/>
        <v>67200</v>
      </c>
      <c r="V2483" s="293"/>
      <c r="W2483" s="127">
        <v>2016</v>
      </c>
      <c r="X2483" s="293"/>
      <c r="Y2483" s="30"/>
      <c r="Z2483" s="27"/>
      <c r="AA2483" s="27"/>
      <c r="AB2483" s="27"/>
      <c r="AC2483" s="27"/>
      <c r="AD2483" s="27"/>
      <c r="AE2483" s="27"/>
      <c r="AF2483" s="27"/>
      <c r="AG2483" s="27"/>
      <c r="AH2483" s="27"/>
      <c r="AI2483" s="27"/>
      <c r="AJ2483" s="27"/>
      <c r="AK2483" s="27"/>
      <c r="AL2483" s="27"/>
      <c r="AM2483" s="27"/>
      <c r="AN2483" s="27"/>
      <c r="AO2483" s="27"/>
      <c r="AP2483" s="27"/>
      <c r="AQ2483" s="27"/>
      <c r="AR2483" s="27"/>
      <c r="AS2483" s="27"/>
      <c r="AT2483" s="27"/>
      <c r="AU2483" s="27"/>
      <c r="AV2483" s="27"/>
      <c r="AW2483" s="27"/>
      <c r="AX2483" s="27"/>
    </row>
    <row r="2484" spans="1:50" s="29" customFormat="1" ht="50.1" customHeight="1">
      <c r="A2484" s="57" t="s">
        <v>8388</v>
      </c>
      <c r="B2484" s="125" t="s">
        <v>5974</v>
      </c>
      <c r="C2484" s="493" t="s">
        <v>8389</v>
      </c>
      <c r="D2484" s="104" t="s">
        <v>8390</v>
      </c>
      <c r="E2484" s="104" t="s">
        <v>8391</v>
      </c>
      <c r="F2484" s="104" t="s">
        <v>8392</v>
      </c>
      <c r="G2484" s="112" t="s">
        <v>4</v>
      </c>
      <c r="H2484" s="112">
        <v>0</v>
      </c>
      <c r="I2484" s="465">
        <v>590000000</v>
      </c>
      <c r="J2484" s="127" t="s">
        <v>6882</v>
      </c>
      <c r="K2484" s="103" t="s">
        <v>78</v>
      </c>
      <c r="L2484" s="127" t="s">
        <v>6882</v>
      </c>
      <c r="M2484" s="103" t="s">
        <v>144</v>
      </c>
      <c r="N2484" s="103" t="s">
        <v>8383</v>
      </c>
      <c r="O2484" s="103" t="s">
        <v>6928</v>
      </c>
      <c r="P2484" s="103">
        <v>796</v>
      </c>
      <c r="Q2484" s="103" t="s">
        <v>57</v>
      </c>
      <c r="R2484" s="248">
        <v>1</v>
      </c>
      <c r="S2484" s="248">
        <v>42000</v>
      </c>
      <c r="T2484" s="490">
        <f t="shared" si="258"/>
        <v>42000</v>
      </c>
      <c r="U2484" s="248">
        <f t="shared" si="257"/>
        <v>47040.000000000007</v>
      </c>
      <c r="V2484" s="293"/>
      <c r="W2484" s="127">
        <v>2016</v>
      </c>
      <c r="X2484" s="293"/>
      <c r="Y2484" s="30"/>
      <c r="Z2484" s="27"/>
      <c r="AA2484" s="27"/>
      <c r="AB2484" s="27"/>
      <c r="AC2484" s="27"/>
      <c r="AD2484" s="27"/>
      <c r="AE2484" s="27"/>
      <c r="AF2484" s="27"/>
      <c r="AG2484" s="27"/>
      <c r="AH2484" s="27"/>
      <c r="AI2484" s="27"/>
      <c r="AJ2484" s="27"/>
      <c r="AK2484" s="27"/>
      <c r="AL2484" s="27"/>
      <c r="AM2484" s="27"/>
      <c r="AN2484" s="27"/>
      <c r="AO2484" s="27"/>
      <c r="AP2484" s="27"/>
      <c r="AQ2484" s="27"/>
      <c r="AR2484" s="27"/>
      <c r="AS2484" s="27"/>
      <c r="AT2484" s="27"/>
      <c r="AU2484" s="27"/>
      <c r="AV2484" s="27"/>
      <c r="AW2484" s="27"/>
      <c r="AX2484" s="27"/>
    </row>
    <row r="2485" spans="1:50" s="29" customFormat="1" ht="50.1" customHeight="1">
      <c r="A2485" s="57" t="s">
        <v>8393</v>
      </c>
      <c r="B2485" s="125" t="s">
        <v>5974</v>
      </c>
      <c r="C2485" s="104" t="s">
        <v>8394</v>
      </c>
      <c r="D2485" s="104" t="s">
        <v>8395</v>
      </c>
      <c r="E2485" s="104" t="s">
        <v>8396</v>
      </c>
      <c r="F2485" s="104" t="s">
        <v>8397</v>
      </c>
      <c r="G2485" s="112" t="s">
        <v>4</v>
      </c>
      <c r="H2485" s="112">
        <v>0</v>
      </c>
      <c r="I2485" s="465">
        <v>590000000</v>
      </c>
      <c r="J2485" s="127" t="s">
        <v>6882</v>
      </c>
      <c r="K2485" s="103" t="s">
        <v>78</v>
      </c>
      <c r="L2485" s="127" t="s">
        <v>6882</v>
      </c>
      <c r="M2485" s="103" t="s">
        <v>144</v>
      </c>
      <c r="N2485" s="103" t="s">
        <v>8383</v>
      </c>
      <c r="O2485" s="103" t="s">
        <v>6928</v>
      </c>
      <c r="P2485" s="103">
        <v>796</v>
      </c>
      <c r="Q2485" s="103" t="s">
        <v>57</v>
      </c>
      <c r="R2485" s="248">
        <v>1</v>
      </c>
      <c r="S2485" s="248">
        <v>19000</v>
      </c>
      <c r="T2485" s="490">
        <f t="shared" si="258"/>
        <v>19000</v>
      </c>
      <c r="U2485" s="248">
        <f t="shared" si="257"/>
        <v>21280.000000000004</v>
      </c>
      <c r="V2485" s="293"/>
      <c r="W2485" s="127">
        <v>2016</v>
      </c>
      <c r="X2485" s="293"/>
      <c r="Y2485" s="30"/>
      <c r="Z2485" s="27"/>
      <c r="AA2485" s="27"/>
      <c r="AB2485" s="27"/>
      <c r="AC2485" s="27"/>
      <c r="AD2485" s="27"/>
      <c r="AE2485" s="27"/>
      <c r="AF2485" s="27"/>
      <c r="AG2485" s="27"/>
      <c r="AH2485" s="27"/>
      <c r="AI2485" s="27"/>
      <c r="AJ2485" s="27"/>
      <c r="AK2485" s="27"/>
      <c r="AL2485" s="27"/>
      <c r="AM2485" s="27"/>
      <c r="AN2485" s="27"/>
      <c r="AO2485" s="27"/>
      <c r="AP2485" s="27"/>
      <c r="AQ2485" s="27"/>
      <c r="AR2485" s="27"/>
      <c r="AS2485" s="27"/>
      <c r="AT2485" s="27"/>
      <c r="AU2485" s="27"/>
      <c r="AV2485" s="27"/>
      <c r="AW2485" s="27"/>
      <c r="AX2485" s="27"/>
    </row>
    <row r="2486" spans="1:50" s="29" customFormat="1" ht="50.1" customHeight="1">
      <c r="A2486" s="57" t="s">
        <v>8398</v>
      </c>
      <c r="B2486" s="125" t="s">
        <v>5974</v>
      </c>
      <c r="C2486" s="104" t="s">
        <v>8399</v>
      </c>
      <c r="D2486" s="292" t="s">
        <v>881</v>
      </c>
      <c r="E2486" s="104" t="s">
        <v>8400</v>
      </c>
      <c r="F2486" s="104" t="s">
        <v>8401</v>
      </c>
      <c r="G2486" s="112" t="s">
        <v>4</v>
      </c>
      <c r="H2486" s="112">
        <v>0</v>
      </c>
      <c r="I2486" s="465">
        <v>590000000</v>
      </c>
      <c r="J2486" s="127" t="s">
        <v>6882</v>
      </c>
      <c r="K2486" s="103" t="s">
        <v>78</v>
      </c>
      <c r="L2486" s="127" t="s">
        <v>6882</v>
      </c>
      <c r="M2486" s="103" t="s">
        <v>144</v>
      </c>
      <c r="N2486" s="103" t="s">
        <v>8383</v>
      </c>
      <c r="O2486" s="103" t="s">
        <v>6928</v>
      </c>
      <c r="P2486" s="103">
        <v>796</v>
      </c>
      <c r="Q2486" s="103" t="s">
        <v>57</v>
      </c>
      <c r="R2486" s="248">
        <v>1</v>
      </c>
      <c r="S2486" s="248">
        <v>17000</v>
      </c>
      <c r="T2486" s="490">
        <f t="shared" si="258"/>
        <v>17000</v>
      </c>
      <c r="U2486" s="248">
        <f t="shared" si="257"/>
        <v>19040</v>
      </c>
      <c r="V2486" s="293"/>
      <c r="W2486" s="127">
        <v>2016</v>
      </c>
      <c r="X2486" s="293"/>
      <c r="Y2486" s="30"/>
      <c r="Z2486" s="27"/>
      <c r="AA2486" s="27"/>
      <c r="AB2486" s="27"/>
      <c r="AC2486" s="27"/>
      <c r="AD2486" s="27"/>
      <c r="AE2486" s="27"/>
      <c r="AF2486" s="27"/>
      <c r="AG2486" s="27"/>
      <c r="AH2486" s="27"/>
      <c r="AI2486" s="27"/>
      <c r="AJ2486" s="27"/>
      <c r="AK2486" s="27"/>
      <c r="AL2486" s="27"/>
      <c r="AM2486" s="27"/>
      <c r="AN2486" s="27"/>
      <c r="AO2486" s="27"/>
      <c r="AP2486" s="27"/>
      <c r="AQ2486" s="27"/>
      <c r="AR2486" s="27"/>
      <c r="AS2486" s="27"/>
      <c r="AT2486" s="27"/>
      <c r="AU2486" s="27"/>
      <c r="AV2486" s="27"/>
      <c r="AW2486" s="27"/>
      <c r="AX2486" s="27"/>
    </row>
    <row r="2487" spans="1:50" s="29" customFormat="1" ht="50.1" customHeight="1">
      <c r="A2487" s="57" t="s">
        <v>8402</v>
      </c>
      <c r="B2487" s="125" t="s">
        <v>5974</v>
      </c>
      <c r="C2487" s="104" t="s">
        <v>8403</v>
      </c>
      <c r="D2487" s="104" t="s">
        <v>8404</v>
      </c>
      <c r="E2487" s="104" t="s">
        <v>8405</v>
      </c>
      <c r="F2487" s="104" t="s">
        <v>8406</v>
      </c>
      <c r="G2487" s="103" t="s">
        <v>4</v>
      </c>
      <c r="H2487" s="464">
        <v>0</v>
      </c>
      <c r="I2487" s="465">
        <v>590000000</v>
      </c>
      <c r="J2487" s="127" t="s">
        <v>6882</v>
      </c>
      <c r="K2487" s="103" t="s">
        <v>78</v>
      </c>
      <c r="L2487" s="127" t="s">
        <v>6882</v>
      </c>
      <c r="M2487" s="103" t="s">
        <v>144</v>
      </c>
      <c r="N2487" s="103" t="s">
        <v>2570</v>
      </c>
      <c r="O2487" s="103" t="s">
        <v>2102</v>
      </c>
      <c r="P2487" s="57">
        <v>796</v>
      </c>
      <c r="Q2487" s="103" t="s">
        <v>57</v>
      </c>
      <c r="R2487" s="492">
        <v>2</v>
      </c>
      <c r="S2487" s="248">
        <v>108790</v>
      </c>
      <c r="T2487" s="490">
        <f t="shared" si="258"/>
        <v>217580</v>
      </c>
      <c r="U2487" s="248">
        <f>T2487*1.12</f>
        <v>243689.60000000003</v>
      </c>
      <c r="V2487" s="103"/>
      <c r="W2487" s="127">
        <v>2016</v>
      </c>
      <c r="X2487" s="103"/>
      <c r="Y2487" s="30"/>
      <c r="Z2487" s="27"/>
      <c r="AA2487" s="27"/>
      <c r="AB2487" s="27"/>
      <c r="AC2487" s="27"/>
      <c r="AD2487" s="27"/>
      <c r="AE2487" s="27"/>
      <c r="AF2487" s="27"/>
      <c r="AG2487" s="27"/>
      <c r="AH2487" s="27"/>
      <c r="AI2487" s="27"/>
      <c r="AJ2487" s="27"/>
      <c r="AK2487" s="27"/>
      <c r="AL2487" s="27"/>
      <c r="AM2487" s="27"/>
      <c r="AN2487" s="27"/>
      <c r="AO2487" s="27"/>
      <c r="AP2487" s="27"/>
      <c r="AQ2487" s="27"/>
      <c r="AR2487" s="27"/>
      <c r="AS2487" s="27"/>
      <c r="AT2487" s="27"/>
      <c r="AU2487" s="27"/>
      <c r="AV2487" s="27"/>
      <c r="AW2487" s="27"/>
      <c r="AX2487" s="27"/>
    </row>
    <row r="2488" spans="1:50" s="29" customFormat="1" ht="50.1" customHeight="1">
      <c r="A2488" s="57" t="s">
        <v>8407</v>
      </c>
      <c r="B2488" s="125" t="s">
        <v>5974</v>
      </c>
      <c r="C2488" s="104" t="s">
        <v>8403</v>
      </c>
      <c r="D2488" s="104" t="s">
        <v>8404</v>
      </c>
      <c r="E2488" s="104" t="s">
        <v>8405</v>
      </c>
      <c r="F2488" s="104" t="s">
        <v>8408</v>
      </c>
      <c r="G2488" s="118" t="s">
        <v>4</v>
      </c>
      <c r="H2488" s="103">
        <v>0</v>
      </c>
      <c r="I2488" s="118">
        <v>590000000</v>
      </c>
      <c r="J2488" s="112" t="s">
        <v>5</v>
      </c>
      <c r="K2488" s="112" t="s">
        <v>78</v>
      </c>
      <c r="L2488" s="127" t="s">
        <v>6882</v>
      </c>
      <c r="M2488" s="118" t="s">
        <v>144</v>
      </c>
      <c r="N2488" s="112" t="s">
        <v>2570</v>
      </c>
      <c r="O2488" s="112" t="s">
        <v>2102</v>
      </c>
      <c r="P2488" s="112">
        <v>796</v>
      </c>
      <c r="Q2488" s="112" t="s">
        <v>57</v>
      </c>
      <c r="R2488" s="492">
        <v>2</v>
      </c>
      <c r="S2488" s="248">
        <v>141680</v>
      </c>
      <c r="T2488" s="490">
        <f t="shared" si="258"/>
        <v>283360</v>
      </c>
      <c r="U2488" s="248">
        <f>T2488*1.12</f>
        <v>317363.20000000001</v>
      </c>
      <c r="V2488" s="158"/>
      <c r="W2488" s="112">
        <v>2016</v>
      </c>
      <c r="X2488" s="112"/>
      <c r="Y2488" s="30"/>
      <c r="Z2488" s="27"/>
      <c r="AA2488" s="27"/>
      <c r="AB2488" s="27"/>
      <c r="AC2488" s="27"/>
      <c r="AD2488" s="27"/>
      <c r="AE2488" s="27"/>
      <c r="AF2488" s="27"/>
      <c r="AG2488" s="27"/>
      <c r="AH2488" s="27"/>
      <c r="AI2488" s="27"/>
      <c r="AJ2488" s="27"/>
      <c r="AK2488" s="27"/>
      <c r="AL2488" s="27"/>
      <c r="AM2488" s="27"/>
      <c r="AN2488" s="27"/>
      <c r="AO2488" s="27"/>
      <c r="AP2488" s="27"/>
      <c r="AQ2488" s="27"/>
      <c r="AR2488" s="27"/>
      <c r="AS2488" s="27"/>
      <c r="AT2488" s="27"/>
      <c r="AU2488" s="27"/>
      <c r="AV2488" s="27"/>
      <c r="AW2488" s="27"/>
      <c r="AX2488" s="27"/>
    </row>
    <row r="2489" spans="1:50" s="29" customFormat="1" ht="50.1" customHeight="1">
      <c r="A2489" s="57" t="s">
        <v>8409</v>
      </c>
      <c r="B2489" s="125" t="s">
        <v>5974</v>
      </c>
      <c r="C2489" s="105" t="s">
        <v>8410</v>
      </c>
      <c r="D2489" s="105" t="s">
        <v>8411</v>
      </c>
      <c r="E2489" s="679" t="s">
        <v>8412</v>
      </c>
      <c r="F2489" s="104" t="s">
        <v>8413</v>
      </c>
      <c r="G2489" s="118" t="s">
        <v>4</v>
      </c>
      <c r="H2489" s="103">
        <v>0</v>
      </c>
      <c r="I2489" s="118">
        <v>590000000</v>
      </c>
      <c r="J2489" s="112" t="s">
        <v>5</v>
      </c>
      <c r="K2489" s="103" t="s">
        <v>78</v>
      </c>
      <c r="L2489" s="127" t="s">
        <v>6882</v>
      </c>
      <c r="M2489" s="118" t="s">
        <v>144</v>
      </c>
      <c r="N2489" s="103" t="s">
        <v>8414</v>
      </c>
      <c r="O2489" s="103" t="s">
        <v>2102</v>
      </c>
      <c r="P2489" s="112">
        <v>796</v>
      </c>
      <c r="Q2489" s="112" t="s">
        <v>57</v>
      </c>
      <c r="R2489" s="248">
        <v>20</v>
      </c>
      <c r="S2489" s="248">
        <v>300</v>
      </c>
      <c r="T2489" s="490">
        <f t="shared" ref="T2489:T2500" si="259">R2489*S2489</f>
        <v>6000</v>
      </c>
      <c r="U2489" s="248">
        <f t="shared" ref="U2489:U2502" si="260">T2489*1.12</f>
        <v>6720.0000000000009</v>
      </c>
      <c r="V2489" s="293"/>
      <c r="W2489" s="103">
        <v>2016</v>
      </c>
      <c r="X2489" s="103"/>
      <c r="Y2489" s="30"/>
      <c r="Z2489" s="27"/>
      <c r="AA2489" s="27"/>
      <c r="AB2489" s="27"/>
      <c r="AC2489" s="27"/>
      <c r="AD2489" s="27"/>
      <c r="AE2489" s="27"/>
      <c r="AF2489" s="27"/>
      <c r="AG2489" s="27"/>
      <c r="AH2489" s="27"/>
      <c r="AI2489" s="27"/>
      <c r="AJ2489" s="27"/>
      <c r="AK2489" s="27"/>
      <c r="AL2489" s="27"/>
      <c r="AM2489" s="27"/>
      <c r="AN2489" s="27"/>
      <c r="AO2489" s="27"/>
      <c r="AP2489" s="27"/>
      <c r="AQ2489" s="27"/>
      <c r="AR2489" s="27"/>
      <c r="AS2489" s="27"/>
      <c r="AT2489" s="27"/>
      <c r="AU2489" s="27"/>
      <c r="AV2489" s="27"/>
      <c r="AW2489" s="27"/>
      <c r="AX2489" s="27"/>
    </row>
    <row r="2490" spans="1:50" s="29" customFormat="1" ht="50.1" customHeight="1">
      <c r="A2490" s="57" t="s">
        <v>8415</v>
      </c>
      <c r="B2490" s="125" t="s">
        <v>5974</v>
      </c>
      <c r="C2490" s="104" t="s">
        <v>8416</v>
      </c>
      <c r="D2490" s="104" t="s">
        <v>8417</v>
      </c>
      <c r="E2490" s="104" t="s">
        <v>8418</v>
      </c>
      <c r="F2490" s="104" t="s">
        <v>8419</v>
      </c>
      <c r="G2490" s="118" t="s">
        <v>4</v>
      </c>
      <c r="H2490" s="103">
        <v>0</v>
      </c>
      <c r="I2490" s="118">
        <v>590000000</v>
      </c>
      <c r="J2490" s="112" t="s">
        <v>5</v>
      </c>
      <c r="K2490" s="112" t="s">
        <v>78</v>
      </c>
      <c r="L2490" s="127" t="s">
        <v>6882</v>
      </c>
      <c r="M2490" s="118" t="s">
        <v>144</v>
      </c>
      <c r="N2490" s="103" t="s">
        <v>8414</v>
      </c>
      <c r="O2490" s="112" t="s">
        <v>2102</v>
      </c>
      <c r="P2490" s="112">
        <v>796</v>
      </c>
      <c r="Q2490" s="112" t="s">
        <v>57</v>
      </c>
      <c r="R2490" s="248">
        <v>1</v>
      </c>
      <c r="S2490" s="248">
        <v>70000</v>
      </c>
      <c r="T2490" s="248">
        <f t="shared" si="259"/>
        <v>70000</v>
      </c>
      <c r="U2490" s="248">
        <f t="shared" si="260"/>
        <v>78400.000000000015</v>
      </c>
      <c r="V2490" s="158"/>
      <c r="W2490" s="112">
        <v>2016</v>
      </c>
      <c r="X2490" s="112"/>
      <c r="Y2490" s="30"/>
      <c r="Z2490" s="27"/>
      <c r="AA2490" s="27"/>
      <c r="AB2490" s="27"/>
      <c r="AC2490" s="27"/>
      <c r="AD2490" s="27"/>
      <c r="AE2490" s="27"/>
      <c r="AF2490" s="27"/>
      <c r="AG2490" s="27"/>
      <c r="AH2490" s="27"/>
      <c r="AI2490" s="27"/>
      <c r="AJ2490" s="27"/>
      <c r="AK2490" s="27"/>
      <c r="AL2490" s="27"/>
      <c r="AM2490" s="27"/>
      <c r="AN2490" s="27"/>
      <c r="AO2490" s="27"/>
      <c r="AP2490" s="27"/>
      <c r="AQ2490" s="27"/>
      <c r="AR2490" s="27"/>
      <c r="AS2490" s="27"/>
      <c r="AT2490" s="27"/>
      <c r="AU2490" s="27"/>
      <c r="AV2490" s="27"/>
      <c r="AW2490" s="27"/>
      <c r="AX2490" s="27"/>
    </row>
    <row r="2491" spans="1:50" s="29" customFormat="1" ht="50.1" customHeight="1">
      <c r="A2491" s="57" t="s">
        <v>8420</v>
      </c>
      <c r="B2491" s="125" t="s">
        <v>5974</v>
      </c>
      <c r="C2491" s="104" t="s">
        <v>8421</v>
      </c>
      <c r="D2491" s="104" t="s">
        <v>8422</v>
      </c>
      <c r="E2491" s="104" t="s">
        <v>8423</v>
      </c>
      <c r="F2491" s="104" t="s">
        <v>8424</v>
      </c>
      <c r="G2491" s="118" t="s">
        <v>4</v>
      </c>
      <c r="H2491" s="103">
        <v>0</v>
      </c>
      <c r="I2491" s="118">
        <v>590000000</v>
      </c>
      <c r="J2491" s="112" t="s">
        <v>5</v>
      </c>
      <c r="K2491" s="103" t="s">
        <v>78</v>
      </c>
      <c r="L2491" s="127" t="s">
        <v>6882</v>
      </c>
      <c r="M2491" s="118" t="s">
        <v>144</v>
      </c>
      <c r="N2491" s="103" t="s">
        <v>8414</v>
      </c>
      <c r="O2491" s="103" t="s">
        <v>2102</v>
      </c>
      <c r="P2491" s="112">
        <v>796</v>
      </c>
      <c r="Q2491" s="112" t="s">
        <v>57</v>
      </c>
      <c r="R2491" s="248">
        <v>2</v>
      </c>
      <c r="S2491" s="248">
        <v>148900</v>
      </c>
      <c r="T2491" s="490">
        <f t="shared" si="259"/>
        <v>297800</v>
      </c>
      <c r="U2491" s="248">
        <f t="shared" si="260"/>
        <v>333536.00000000006</v>
      </c>
      <c r="V2491" s="293"/>
      <c r="W2491" s="103">
        <v>2016</v>
      </c>
      <c r="X2491" s="103"/>
      <c r="Y2491" s="30"/>
      <c r="Z2491" s="27"/>
      <c r="AA2491" s="27"/>
      <c r="AB2491" s="27"/>
      <c r="AC2491" s="27"/>
      <c r="AD2491" s="27"/>
      <c r="AE2491" s="27"/>
      <c r="AF2491" s="27"/>
      <c r="AG2491" s="27"/>
      <c r="AH2491" s="27"/>
      <c r="AI2491" s="27"/>
      <c r="AJ2491" s="27"/>
      <c r="AK2491" s="27"/>
      <c r="AL2491" s="27"/>
      <c r="AM2491" s="27"/>
      <c r="AN2491" s="27"/>
      <c r="AO2491" s="27"/>
      <c r="AP2491" s="27"/>
      <c r="AQ2491" s="27"/>
      <c r="AR2491" s="27"/>
      <c r="AS2491" s="27"/>
      <c r="AT2491" s="27"/>
      <c r="AU2491" s="27"/>
      <c r="AV2491" s="27"/>
      <c r="AW2491" s="27"/>
      <c r="AX2491" s="27"/>
    </row>
    <row r="2492" spans="1:50" s="29" customFormat="1" ht="50.1" customHeight="1">
      <c r="A2492" s="57" t="s">
        <v>8425</v>
      </c>
      <c r="B2492" s="125" t="s">
        <v>5974</v>
      </c>
      <c r="C2492" s="105" t="s">
        <v>8426</v>
      </c>
      <c r="D2492" s="104" t="s">
        <v>8427</v>
      </c>
      <c r="E2492" s="104" t="s">
        <v>8428</v>
      </c>
      <c r="F2492" s="104" t="s">
        <v>8429</v>
      </c>
      <c r="G2492" s="103" t="s">
        <v>4</v>
      </c>
      <c r="H2492" s="464">
        <v>0</v>
      </c>
      <c r="I2492" s="465">
        <v>590000000</v>
      </c>
      <c r="J2492" s="127" t="s">
        <v>6882</v>
      </c>
      <c r="K2492" s="112" t="s">
        <v>78</v>
      </c>
      <c r="L2492" s="127" t="s">
        <v>6882</v>
      </c>
      <c r="M2492" s="103" t="s">
        <v>144</v>
      </c>
      <c r="N2492" s="103" t="s">
        <v>8414</v>
      </c>
      <c r="O2492" s="112" t="s">
        <v>2102</v>
      </c>
      <c r="P2492" s="112">
        <v>796</v>
      </c>
      <c r="Q2492" s="112" t="s">
        <v>57</v>
      </c>
      <c r="R2492" s="248">
        <v>2</v>
      </c>
      <c r="S2492" s="248">
        <v>37000</v>
      </c>
      <c r="T2492" s="248">
        <f t="shared" si="259"/>
        <v>74000</v>
      </c>
      <c r="U2492" s="248">
        <f t="shared" si="260"/>
        <v>82880.000000000015</v>
      </c>
      <c r="V2492" s="293"/>
      <c r="W2492" s="103">
        <v>2016</v>
      </c>
      <c r="X2492" s="103"/>
      <c r="Y2492" s="30"/>
      <c r="Z2492" s="27"/>
      <c r="AA2492" s="27"/>
      <c r="AB2492" s="27"/>
      <c r="AC2492" s="27"/>
      <c r="AD2492" s="27"/>
      <c r="AE2492" s="27"/>
      <c r="AF2492" s="27"/>
      <c r="AG2492" s="27"/>
      <c r="AH2492" s="27"/>
      <c r="AI2492" s="27"/>
      <c r="AJ2492" s="27"/>
      <c r="AK2492" s="27"/>
      <c r="AL2492" s="27"/>
      <c r="AM2492" s="27"/>
      <c r="AN2492" s="27"/>
      <c r="AO2492" s="27"/>
      <c r="AP2492" s="27"/>
      <c r="AQ2492" s="27"/>
      <c r="AR2492" s="27"/>
      <c r="AS2492" s="27"/>
      <c r="AT2492" s="27"/>
      <c r="AU2492" s="27"/>
      <c r="AV2492" s="27"/>
      <c r="AW2492" s="27"/>
      <c r="AX2492" s="27"/>
    </row>
    <row r="2493" spans="1:50" s="29" customFormat="1" ht="50.1" customHeight="1">
      <c r="A2493" s="57" t="s">
        <v>8430</v>
      </c>
      <c r="B2493" s="125" t="s">
        <v>5974</v>
      </c>
      <c r="C2493" s="105" t="s">
        <v>8431</v>
      </c>
      <c r="D2493" s="104" t="s">
        <v>8427</v>
      </c>
      <c r="E2493" s="104" t="s">
        <v>8432</v>
      </c>
      <c r="F2493" s="104" t="s">
        <v>8433</v>
      </c>
      <c r="G2493" s="118" t="s">
        <v>4</v>
      </c>
      <c r="H2493" s="103">
        <v>0</v>
      </c>
      <c r="I2493" s="118">
        <v>590000000</v>
      </c>
      <c r="J2493" s="112" t="s">
        <v>5</v>
      </c>
      <c r="K2493" s="103" t="s">
        <v>78</v>
      </c>
      <c r="L2493" s="127" t="s">
        <v>6882</v>
      </c>
      <c r="M2493" s="118" t="s">
        <v>144</v>
      </c>
      <c r="N2493" s="103" t="s">
        <v>8414</v>
      </c>
      <c r="O2493" s="103" t="s">
        <v>2102</v>
      </c>
      <c r="P2493" s="112">
        <v>796</v>
      </c>
      <c r="Q2493" s="112" t="s">
        <v>57</v>
      </c>
      <c r="R2493" s="492">
        <v>2</v>
      </c>
      <c r="S2493" s="248">
        <v>400000</v>
      </c>
      <c r="T2493" s="490">
        <f t="shared" si="259"/>
        <v>800000</v>
      </c>
      <c r="U2493" s="248">
        <f t="shared" si="260"/>
        <v>896000.00000000012</v>
      </c>
      <c r="V2493" s="158"/>
      <c r="W2493" s="112">
        <v>2016</v>
      </c>
      <c r="X2493" s="112"/>
      <c r="Y2493" s="30"/>
      <c r="Z2493" s="27"/>
      <c r="AA2493" s="27"/>
      <c r="AB2493" s="27"/>
      <c r="AC2493" s="27"/>
      <c r="AD2493" s="27"/>
      <c r="AE2493" s="27"/>
      <c r="AF2493" s="27"/>
      <c r="AG2493" s="27"/>
      <c r="AH2493" s="27"/>
      <c r="AI2493" s="27"/>
      <c r="AJ2493" s="27"/>
      <c r="AK2493" s="27"/>
      <c r="AL2493" s="27"/>
      <c r="AM2493" s="27"/>
      <c r="AN2493" s="27"/>
      <c r="AO2493" s="27"/>
      <c r="AP2493" s="27"/>
      <c r="AQ2493" s="27"/>
      <c r="AR2493" s="27"/>
      <c r="AS2493" s="27"/>
      <c r="AT2493" s="27"/>
      <c r="AU2493" s="27"/>
      <c r="AV2493" s="27"/>
      <c r="AW2493" s="27"/>
      <c r="AX2493" s="27"/>
    </row>
    <row r="2494" spans="1:50" s="29" customFormat="1" ht="50.1" customHeight="1">
      <c r="A2494" s="57" t="s">
        <v>8434</v>
      </c>
      <c r="B2494" s="125" t="s">
        <v>5974</v>
      </c>
      <c r="C2494" s="104" t="s">
        <v>8435</v>
      </c>
      <c r="D2494" s="104" t="s">
        <v>8436</v>
      </c>
      <c r="E2494" s="104" t="s">
        <v>8437</v>
      </c>
      <c r="F2494" s="683" t="s">
        <v>8438</v>
      </c>
      <c r="G2494" s="118" t="s">
        <v>4</v>
      </c>
      <c r="H2494" s="103">
        <v>0</v>
      </c>
      <c r="I2494" s="118">
        <v>590000000</v>
      </c>
      <c r="J2494" s="112" t="s">
        <v>5</v>
      </c>
      <c r="K2494" s="112" t="s">
        <v>78</v>
      </c>
      <c r="L2494" s="127" t="s">
        <v>6882</v>
      </c>
      <c r="M2494" s="118" t="s">
        <v>144</v>
      </c>
      <c r="N2494" s="103" t="s">
        <v>8414</v>
      </c>
      <c r="O2494" s="112" t="s">
        <v>2102</v>
      </c>
      <c r="P2494" s="112">
        <v>796</v>
      </c>
      <c r="Q2494" s="112" t="s">
        <v>57</v>
      </c>
      <c r="R2494" s="492">
        <v>2</v>
      </c>
      <c r="S2494" s="248">
        <v>300000</v>
      </c>
      <c r="T2494" s="490">
        <f t="shared" si="259"/>
        <v>600000</v>
      </c>
      <c r="U2494" s="248">
        <f t="shared" si="260"/>
        <v>672000.00000000012</v>
      </c>
      <c r="V2494" s="293"/>
      <c r="W2494" s="103">
        <v>2016</v>
      </c>
      <c r="X2494" s="103"/>
      <c r="Y2494" s="30"/>
      <c r="Z2494" s="27"/>
      <c r="AA2494" s="27"/>
      <c r="AB2494" s="27"/>
      <c r="AC2494" s="27"/>
      <c r="AD2494" s="27"/>
      <c r="AE2494" s="27"/>
      <c r="AF2494" s="27"/>
      <c r="AG2494" s="27"/>
      <c r="AH2494" s="27"/>
      <c r="AI2494" s="27"/>
      <c r="AJ2494" s="27"/>
      <c r="AK2494" s="27"/>
      <c r="AL2494" s="27"/>
      <c r="AM2494" s="27"/>
      <c r="AN2494" s="27"/>
      <c r="AO2494" s="27"/>
      <c r="AP2494" s="27"/>
      <c r="AQ2494" s="27"/>
      <c r="AR2494" s="27"/>
      <c r="AS2494" s="27"/>
      <c r="AT2494" s="27"/>
      <c r="AU2494" s="27"/>
      <c r="AV2494" s="27"/>
      <c r="AW2494" s="27"/>
      <c r="AX2494" s="27"/>
    </row>
    <row r="2495" spans="1:50" s="29" customFormat="1" ht="50.1" customHeight="1">
      <c r="A2495" s="57" t="s">
        <v>8439</v>
      </c>
      <c r="B2495" s="125" t="s">
        <v>5974</v>
      </c>
      <c r="C2495" s="104" t="s">
        <v>8440</v>
      </c>
      <c r="D2495" s="104" t="s">
        <v>203</v>
      </c>
      <c r="E2495" s="104" t="s">
        <v>8441</v>
      </c>
      <c r="F2495" s="104" t="s">
        <v>8442</v>
      </c>
      <c r="G2495" s="103" t="s">
        <v>4</v>
      </c>
      <c r="H2495" s="464">
        <v>0</v>
      </c>
      <c r="I2495" s="465">
        <v>590000000</v>
      </c>
      <c r="J2495" s="127" t="s">
        <v>6882</v>
      </c>
      <c r="K2495" s="103" t="s">
        <v>78</v>
      </c>
      <c r="L2495" s="127" t="s">
        <v>6882</v>
      </c>
      <c r="M2495" s="103" t="s">
        <v>144</v>
      </c>
      <c r="N2495" s="103" t="s">
        <v>8414</v>
      </c>
      <c r="O2495" s="103" t="s">
        <v>2102</v>
      </c>
      <c r="P2495" s="112">
        <v>796</v>
      </c>
      <c r="Q2495" s="112" t="s">
        <v>57</v>
      </c>
      <c r="R2495" s="492">
        <v>2</v>
      </c>
      <c r="S2495" s="248">
        <v>110000</v>
      </c>
      <c r="T2495" s="490">
        <f t="shared" si="259"/>
        <v>220000</v>
      </c>
      <c r="U2495" s="248">
        <f t="shared" si="260"/>
        <v>246400.00000000003</v>
      </c>
      <c r="V2495" s="293"/>
      <c r="W2495" s="103">
        <v>2016</v>
      </c>
      <c r="X2495" s="103"/>
      <c r="Y2495" s="30"/>
      <c r="Z2495" s="27"/>
      <c r="AA2495" s="27"/>
      <c r="AB2495" s="27"/>
      <c r="AC2495" s="27"/>
      <c r="AD2495" s="27"/>
      <c r="AE2495" s="27"/>
      <c r="AF2495" s="27"/>
      <c r="AG2495" s="27"/>
      <c r="AH2495" s="27"/>
      <c r="AI2495" s="27"/>
      <c r="AJ2495" s="27"/>
      <c r="AK2495" s="27"/>
      <c r="AL2495" s="27"/>
      <c r="AM2495" s="27"/>
      <c r="AN2495" s="27"/>
      <c r="AO2495" s="27"/>
      <c r="AP2495" s="27"/>
      <c r="AQ2495" s="27"/>
      <c r="AR2495" s="27"/>
      <c r="AS2495" s="27"/>
      <c r="AT2495" s="27"/>
      <c r="AU2495" s="27"/>
      <c r="AV2495" s="27"/>
      <c r="AW2495" s="27"/>
      <c r="AX2495" s="27"/>
    </row>
    <row r="2496" spans="1:50" s="29" customFormat="1" ht="50.1" customHeight="1">
      <c r="A2496" s="57" t="s">
        <v>8443</v>
      </c>
      <c r="B2496" s="125" t="s">
        <v>5974</v>
      </c>
      <c r="C2496" s="104" t="s">
        <v>8444</v>
      </c>
      <c r="D2496" s="104" t="s">
        <v>8445</v>
      </c>
      <c r="E2496" s="104" t="s">
        <v>8446</v>
      </c>
      <c r="F2496" s="104" t="s">
        <v>8447</v>
      </c>
      <c r="G2496" s="118" t="s">
        <v>4</v>
      </c>
      <c r="H2496" s="103">
        <v>0</v>
      </c>
      <c r="I2496" s="465">
        <v>590000000</v>
      </c>
      <c r="J2496" s="127" t="s">
        <v>6882</v>
      </c>
      <c r="K2496" s="112" t="s">
        <v>78</v>
      </c>
      <c r="L2496" s="127" t="s">
        <v>6882</v>
      </c>
      <c r="M2496" s="118" t="s">
        <v>144</v>
      </c>
      <c r="N2496" s="103" t="s">
        <v>8414</v>
      </c>
      <c r="O2496" s="112" t="s">
        <v>2102</v>
      </c>
      <c r="P2496" s="112">
        <v>796</v>
      </c>
      <c r="Q2496" s="112" t="s">
        <v>57</v>
      </c>
      <c r="R2496" s="492">
        <v>1</v>
      </c>
      <c r="S2496" s="492">
        <v>39900</v>
      </c>
      <c r="T2496" s="492">
        <f t="shared" si="259"/>
        <v>39900</v>
      </c>
      <c r="U2496" s="492">
        <f t="shared" si="260"/>
        <v>44688.000000000007</v>
      </c>
      <c r="V2496" s="293"/>
      <c r="W2496" s="103">
        <v>2016</v>
      </c>
      <c r="X2496" s="293"/>
      <c r="Y2496" s="30"/>
      <c r="Z2496" s="27"/>
      <c r="AA2496" s="27"/>
      <c r="AB2496" s="27"/>
      <c r="AC2496" s="27"/>
      <c r="AD2496" s="27"/>
      <c r="AE2496" s="27"/>
      <c r="AF2496" s="27"/>
      <c r="AG2496" s="27"/>
      <c r="AH2496" s="27"/>
      <c r="AI2496" s="27"/>
      <c r="AJ2496" s="27"/>
      <c r="AK2496" s="27"/>
      <c r="AL2496" s="27"/>
      <c r="AM2496" s="27"/>
      <c r="AN2496" s="27"/>
      <c r="AO2496" s="27"/>
      <c r="AP2496" s="27"/>
      <c r="AQ2496" s="27"/>
      <c r="AR2496" s="27"/>
      <c r="AS2496" s="27"/>
      <c r="AT2496" s="27"/>
      <c r="AU2496" s="27"/>
      <c r="AV2496" s="27"/>
      <c r="AW2496" s="27"/>
      <c r="AX2496" s="27"/>
    </row>
    <row r="2497" spans="1:50" s="29" customFormat="1" ht="50.1" customHeight="1">
      <c r="A2497" s="57" t="s">
        <v>8448</v>
      </c>
      <c r="B2497" s="125" t="s">
        <v>5974</v>
      </c>
      <c r="C2497" s="104" t="s">
        <v>8449</v>
      </c>
      <c r="D2497" s="104" t="s">
        <v>8450</v>
      </c>
      <c r="E2497" s="104" t="s">
        <v>8451</v>
      </c>
      <c r="F2497" s="104" t="s">
        <v>8452</v>
      </c>
      <c r="G2497" s="103" t="s">
        <v>4</v>
      </c>
      <c r="H2497" s="464">
        <v>0</v>
      </c>
      <c r="I2497" s="465">
        <v>590000000</v>
      </c>
      <c r="J2497" s="127" t="s">
        <v>6882</v>
      </c>
      <c r="K2497" s="103" t="s">
        <v>78</v>
      </c>
      <c r="L2497" s="127" t="s">
        <v>6882</v>
      </c>
      <c r="M2497" s="103" t="s">
        <v>144</v>
      </c>
      <c r="N2497" s="103" t="s">
        <v>8414</v>
      </c>
      <c r="O2497" s="103" t="s">
        <v>2102</v>
      </c>
      <c r="P2497" s="112">
        <v>796</v>
      </c>
      <c r="Q2497" s="112" t="s">
        <v>57</v>
      </c>
      <c r="R2497" s="492">
        <v>1</v>
      </c>
      <c r="S2497" s="492">
        <v>49900</v>
      </c>
      <c r="T2497" s="492">
        <f t="shared" si="259"/>
        <v>49900</v>
      </c>
      <c r="U2497" s="492">
        <f t="shared" si="260"/>
        <v>55888.000000000007</v>
      </c>
      <c r="V2497" s="293"/>
      <c r="W2497" s="103">
        <v>2016</v>
      </c>
      <c r="X2497" s="293"/>
      <c r="Y2497" s="30"/>
      <c r="Z2497" s="27"/>
      <c r="AA2497" s="27"/>
      <c r="AB2497" s="27"/>
      <c r="AC2497" s="27"/>
      <c r="AD2497" s="27"/>
      <c r="AE2497" s="27"/>
      <c r="AF2497" s="27"/>
      <c r="AG2497" s="27"/>
      <c r="AH2497" s="27"/>
      <c r="AI2497" s="27"/>
      <c r="AJ2497" s="27"/>
      <c r="AK2497" s="27"/>
      <c r="AL2497" s="27"/>
      <c r="AM2497" s="27"/>
      <c r="AN2497" s="27"/>
      <c r="AO2497" s="27"/>
      <c r="AP2497" s="27"/>
      <c r="AQ2497" s="27"/>
      <c r="AR2497" s="27"/>
      <c r="AS2497" s="27"/>
      <c r="AT2497" s="27"/>
      <c r="AU2497" s="27"/>
      <c r="AV2497" s="27"/>
      <c r="AW2497" s="27"/>
      <c r="AX2497" s="27"/>
    </row>
    <row r="2498" spans="1:50" s="29" customFormat="1" ht="50.1" customHeight="1">
      <c r="A2498" s="57" t="s">
        <v>8453</v>
      </c>
      <c r="B2498" s="684" t="s">
        <v>5974</v>
      </c>
      <c r="C2498" s="104" t="s">
        <v>8454</v>
      </c>
      <c r="D2498" s="104" t="s">
        <v>8455</v>
      </c>
      <c r="E2498" s="104" t="s">
        <v>8456</v>
      </c>
      <c r="F2498" s="239" t="s">
        <v>8457</v>
      </c>
      <c r="G2498" s="118" t="s">
        <v>4</v>
      </c>
      <c r="H2498" s="103">
        <v>0</v>
      </c>
      <c r="I2498" s="465">
        <v>590000000</v>
      </c>
      <c r="J2498" s="127" t="s">
        <v>6882</v>
      </c>
      <c r="K2498" s="112" t="s">
        <v>78</v>
      </c>
      <c r="L2498" s="127" t="s">
        <v>6882</v>
      </c>
      <c r="M2498" s="118" t="s">
        <v>144</v>
      </c>
      <c r="N2498" s="103" t="s">
        <v>8414</v>
      </c>
      <c r="O2498" s="112" t="s">
        <v>2102</v>
      </c>
      <c r="P2498" s="112">
        <v>796</v>
      </c>
      <c r="Q2498" s="112" t="s">
        <v>57</v>
      </c>
      <c r="R2498" s="492">
        <v>2</v>
      </c>
      <c r="S2498" s="492">
        <v>6500</v>
      </c>
      <c r="T2498" s="492">
        <f t="shared" si="259"/>
        <v>13000</v>
      </c>
      <c r="U2498" s="492">
        <f t="shared" si="260"/>
        <v>14560.000000000002</v>
      </c>
      <c r="V2498" s="293"/>
      <c r="W2498" s="103">
        <v>2016</v>
      </c>
      <c r="X2498" s="293"/>
      <c r="Y2498" s="30"/>
      <c r="Z2498" s="27"/>
      <c r="AA2498" s="27"/>
      <c r="AB2498" s="27"/>
      <c r="AC2498" s="27"/>
      <c r="AD2498" s="27"/>
      <c r="AE2498" s="27"/>
      <c r="AF2498" s="27"/>
      <c r="AG2498" s="27"/>
      <c r="AH2498" s="27"/>
      <c r="AI2498" s="27"/>
      <c r="AJ2498" s="27"/>
      <c r="AK2498" s="27"/>
      <c r="AL2498" s="27"/>
      <c r="AM2498" s="27"/>
      <c r="AN2498" s="27"/>
      <c r="AO2498" s="27"/>
      <c r="AP2498" s="27"/>
      <c r="AQ2498" s="27"/>
      <c r="AR2498" s="27"/>
      <c r="AS2498" s="27"/>
      <c r="AT2498" s="27"/>
      <c r="AU2498" s="27"/>
      <c r="AV2498" s="27"/>
      <c r="AW2498" s="27"/>
      <c r="AX2498" s="27"/>
    </row>
    <row r="2499" spans="1:50" s="29" customFormat="1" ht="50.1" customHeight="1">
      <c r="A2499" s="57" t="s">
        <v>8458</v>
      </c>
      <c r="B2499" s="125" t="s">
        <v>5974</v>
      </c>
      <c r="C2499" s="104" t="s">
        <v>8454</v>
      </c>
      <c r="D2499" s="104" t="s">
        <v>8455</v>
      </c>
      <c r="E2499" s="104" t="s">
        <v>8456</v>
      </c>
      <c r="F2499" s="104" t="s">
        <v>8459</v>
      </c>
      <c r="G2499" s="103" t="s">
        <v>4</v>
      </c>
      <c r="H2499" s="464">
        <v>0</v>
      </c>
      <c r="I2499" s="465">
        <v>590000000</v>
      </c>
      <c r="J2499" s="127" t="s">
        <v>6882</v>
      </c>
      <c r="K2499" s="103" t="s">
        <v>78</v>
      </c>
      <c r="L2499" s="127" t="s">
        <v>6882</v>
      </c>
      <c r="M2499" s="103" t="s">
        <v>144</v>
      </c>
      <c r="N2499" s="103" t="s">
        <v>8414</v>
      </c>
      <c r="O2499" s="103" t="s">
        <v>2102</v>
      </c>
      <c r="P2499" s="112">
        <v>796</v>
      </c>
      <c r="Q2499" s="112" t="s">
        <v>57</v>
      </c>
      <c r="R2499" s="492">
        <v>2</v>
      </c>
      <c r="S2499" s="492">
        <v>8500</v>
      </c>
      <c r="T2499" s="492">
        <f t="shared" si="259"/>
        <v>17000</v>
      </c>
      <c r="U2499" s="492">
        <f t="shared" si="260"/>
        <v>19040</v>
      </c>
      <c r="V2499" s="293"/>
      <c r="W2499" s="103">
        <v>2016</v>
      </c>
      <c r="X2499" s="293"/>
      <c r="Y2499" s="30"/>
      <c r="Z2499" s="27"/>
      <c r="AA2499" s="27"/>
      <c r="AB2499" s="27"/>
      <c r="AC2499" s="27"/>
      <c r="AD2499" s="27"/>
      <c r="AE2499" s="27"/>
      <c r="AF2499" s="27"/>
      <c r="AG2499" s="27"/>
      <c r="AH2499" s="27"/>
      <c r="AI2499" s="27"/>
      <c r="AJ2499" s="27"/>
      <c r="AK2499" s="27"/>
      <c r="AL2499" s="27"/>
      <c r="AM2499" s="27"/>
      <c r="AN2499" s="27"/>
      <c r="AO2499" s="27"/>
      <c r="AP2499" s="27"/>
      <c r="AQ2499" s="27"/>
      <c r="AR2499" s="27"/>
      <c r="AS2499" s="27"/>
      <c r="AT2499" s="27"/>
      <c r="AU2499" s="27"/>
      <c r="AV2499" s="27"/>
      <c r="AW2499" s="27"/>
      <c r="AX2499" s="27"/>
    </row>
    <row r="2500" spans="1:50" s="29" customFormat="1" ht="50.1" customHeight="1">
      <c r="A2500" s="57" t="s">
        <v>8460</v>
      </c>
      <c r="B2500" s="125" t="s">
        <v>5974</v>
      </c>
      <c r="C2500" s="104" t="s">
        <v>279</v>
      </c>
      <c r="D2500" s="104" t="s">
        <v>280</v>
      </c>
      <c r="E2500" s="104" t="s">
        <v>281</v>
      </c>
      <c r="F2500" s="104" t="s">
        <v>8461</v>
      </c>
      <c r="G2500" s="118" t="s">
        <v>4</v>
      </c>
      <c r="H2500" s="103">
        <v>0</v>
      </c>
      <c r="I2500" s="465">
        <v>590000000</v>
      </c>
      <c r="J2500" s="127" t="s">
        <v>6882</v>
      </c>
      <c r="K2500" s="112" t="s">
        <v>78</v>
      </c>
      <c r="L2500" s="127" t="s">
        <v>6882</v>
      </c>
      <c r="M2500" s="118" t="s">
        <v>144</v>
      </c>
      <c r="N2500" s="103" t="s">
        <v>8414</v>
      </c>
      <c r="O2500" s="112" t="s">
        <v>2102</v>
      </c>
      <c r="P2500" s="112">
        <v>796</v>
      </c>
      <c r="Q2500" s="112" t="s">
        <v>57</v>
      </c>
      <c r="R2500" s="492">
        <v>2</v>
      </c>
      <c r="S2500" s="492">
        <v>3500</v>
      </c>
      <c r="T2500" s="492">
        <f t="shared" si="259"/>
        <v>7000</v>
      </c>
      <c r="U2500" s="492">
        <f t="shared" si="260"/>
        <v>7840.0000000000009</v>
      </c>
      <c r="V2500" s="293"/>
      <c r="W2500" s="103">
        <v>2016</v>
      </c>
      <c r="X2500" s="293"/>
      <c r="Y2500" s="30"/>
      <c r="Z2500" s="27"/>
      <c r="AA2500" s="27"/>
      <c r="AB2500" s="27"/>
      <c r="AC2500" s="27"/>
      <c r="AD2500" s="27"/>
      <c r="AE2500" s="27"/>
      <c r="AF2500" s="27"/>
      <c r="AG2500" s="27"/>
      <c r="AH2500" s="27"/>
      <c r="AI2500" s="27"/>
      <c r="AJ2500" s="27"/>
      <c r="AK2500" s="27"/>
      <c r="AL2500" s="27"/>
      <c r="AM2500" s="27"/>
      <c r="AN2500" s="27"/>
      <c r="AO2500" s="27"/>
      <c r="AP2500" s="27"/>
      <c r="AQ2500" s="27"/>
      <c r="AR2500" s="27"/>
      <c r="AS2500" s="27"/>
      <c r="AT2500" s="27"/>
      <c r="AU2500" s="27"/>
      <c r="AV2500" s="27"/>
      <c r="AW2500" s="27"/>
      <c r="AX2500" s="27"/>
    </row>
    <row r="2501" spans="1:50" s="29" customFormat="1" ht="50.1" customHeight="1">
      <c r="A2501" s="57" t="s">
        <v>8462</v>
      </c>
      <c r="B2501" s="125" t="s">
        <v>5974</v>
      </c>
      <c r="C2501" s="104" t="s">
        <v>8463</v>
      </c>
      <c r="D2501" s="104" t="s">
        <v>183</v>
      </c>
      <c r="E2501" s="104" t="s">
        <v>8464</v>
      </c>
      <c r="F2501" s="104" t="s">
        <v>8465</v>
      </c>
      <c r="G2501" s="103" t="s">
        <v>4</v>
      </c>
      <c r="H2501" s="464">
        <v>0</v>
      </c>
      <c r="I2501" s="465">
        <v>590000000</v>
      </c>
      <c r="J2501" s="127" t="s">
        <v>6882</v>
      </c>
      <c r="K2501" s="103" t="s">
        <v>78</v>
      </c>
      <c r="L2501" s="127" t="s">
        <v>6882</v>
      </c>
      <c r="M2501" s="103" t="s">
        <v>144</v>
      </c>
      <c r="N2501" s="103" t="s">
        <v>8414</v>
      </c>
      <c r="O2501" s="103" t="s">
        <v>2102</v>
      </c>
      <c r="P2501" s="112">
        <v>796</v>
      </c>
      <c r="Q2501" s="112" t="s">
        <v>57</v>
      </c>
      <c r="R2501" s="492">
        <v>4</v>
      </c>
      <c r="S2501" s="492">
        <v>4600</v>
      </c>
      <c r="T2501" s="492">
        <f t="shared" ref="T2501:T2506" si="261">R2501*S2501</f>
        <v>18400</v>
      </c>
      <c r="U2501" s="492">
        <f t="shared" si="260"/>
        <v>20608.000000000004</v>
      </c>
      <c r="V2501" s="293"/>
      <c r="W2501" s="103">
        <v>2016</v>
      </c>
      <c r="X2501" s="293"/>
      <c r="Y2501" s="30"/>
      <c r="Z2501" s="27"/>
      <c r="AA2501" s="27"/>
      <c r="AB2501" s="27"/>
      <c r="AC2501" s="27"/>
      <c r="AD2501" s="27"/>
      <c r="AE2501" s="27"/>
      <c r="AF2501" s="27"/>
      <c r="AG2501" s="27"/>
      <c r="AH2501" s="27"/>
      <c r="AI2501" s="27"/>
      <c r="AJ2501" s="27"/>
      <c r="AK2501" s="27"/>
      <c r="AL2501" s="27"/>
      <c r="AM2501" s="27"/>
      <c r="AN2501" s="27"/>
      <c r="AO2501" s="27"/>
      <c r="AP2501" s="27"/>
      <c r="AQ2501" s="27"/>
      <c r="AR2501" s="27"/>
      <c r="AS2501" s="27"/>
      <c r="AT2501" s="27"/>
      <c r="AU2501" s="27"/>
      <c r="AV2501" s="27"/>
      <c r="AW2501" s="27"/>
      <c r="AX2501" s="27"/>
    </row>
    <row r="2502" spans="1:50" s="29" customFormat="1" ht="50.1" customHeight="1">
      <c r="A2502" s="57" t="s">
        <v>8466</v>
      </c>
      <c r="B2502" s="125" t="s">
        <v>5974</v>
      </c>
      <c r="C2502" s="104" t="s">
        <v>8467</v>
      </c>
      <c r="D2502" s="104" t="s">
        <v>183</v>
      </c>
      <c r="E2502" s="104" t="s">
        <v>8468</v>
      </c>
      <c r="F2502" s="104" t="s">
        <v>8469</v>
      </c>
      <c r="G2502" s="118" t="s">
        <v>4</v>
      </c>
      <c r="H2502" s="103">
        <v>0</v>
      </c>
      <c r="I2502" s="465">
        <v>590000000</v>
      </c>
      <c r="J2502" s="127" t="s">
        <v>6882</v>
      </c>
      <c r="K2502" s="112" t="s">
        <v>78</v>
      </c>
      <c r="L2502" s="127" t="s">
        <v>6882</v>
      </c>
      <c r="M2502" s="118" t="s">
        <v>144</v>
      </c>
      <c r="N2502" s="103" t="s">
        <v>8414</v>
      </c>
      <c r="O2502" s="112" t="s">
        <v>2102</v>
      </c>
      <c r="P2502" s="112">
        <v>796</v>
      </c>
      <c r="Q2502" s="112" t="s">
        <v>57</v>
      </c>
      <c r="R2502" s="492">
        <v>3</v>
      </c>
      <c r="S2502" s="492">
        <v>25000</v>
      </c>
      <c r="T2502" s="492">
        <f t="shared" si="261"/>
        <v>75000</v>
      </c>
      <c r="U2502" s="492">
        <f t="shared" si="260"/>
        <v>84000.000000000015</v>
      </c>
      <c r="V2502" s="293"/>
      <c r="W2502" s="103">
        <v>2016</v>
      </c>
      <c r="X2502" s="293"/>
      <c r="Y2502" s="30"/>
      <c r="Z2502" s="27"/>
      <c r="AA2502" s="27"/>
      <c r="AB2502" s="27"/>
      <c r="AC2502" s="27"/>
      <c r="AD2502" s="27"/>
      <c r="AE2502" s="27"/>
      <c r="AF2502" s="27"/>
      <c r="AG2502" s="27"/>
      <c r="AH2502" s="27"/>
      <c r="AI2502" s="27"/>
      <c r="AJ2502" s="27"/>
      <c r="AK2502" s="27"/>
      <c r="AL2502" s="27"/>
      <c r="AM2502" s="27"/>
      <c r="AN2502" s="27"/>
      <c r="AO2502" s="27"/>
      <c r="AP2502" s="27"/>
      <c r="AQ2502" s="27"/>
      <c r="AR2502" s="27"/>
      <c r="AS2502" s="27"/>
      <c r="AT2502" s="27"/>
      <c r="AU2502" s="27"/>
      <c r="AV2502" s="27"/>
      <c r="AW2502" s="27"/>
      <c r="AX2502" s="27"/>
    </row>
    <row r="2503" spans="1:50" s="29" customFormat="1" ht="50.1" customHeight="1">
      <c r="A2503" s="64" t="s">
        <v>8721</v>
      </c>
      <c r="B2503" s="220" t="s">
        <v>5974</v>
      </c>
      <c r="C2503" s="221" t="s">
        <v>8722</v>
      </c>
      <c r="D2503" s="221" t="s">
        <v>8723</v>
      </c>
      <c r="E2503" s="221" t="s">
        <v>8724</v>
      </c>
      <c r="F2503" s="221" t="s">
        <v>8725</v>
      </c>
      <c r="G2503" s="220" t="s">
        <v>4</v>
      </c>
      <c r="H2503" s="222">
        <v>0</v>
      </c>
      <c r="I2503" s="433">
        <v>590000000</v>
      </c>
      <c r="J2503" s="70" t="s">
        <v>6882</v>
      </c>
      <c r="K2503" s="220" t="s">
        <v>8258</v>
      </c>
      <c r="L2503" s="220" t="s">
        <v>93</v>
      </c>
      <c r="M2503" s="220" t="s">
        <v>54</v>
      </c>
      <c r="N2503" s="220" t="s">
        <v>8323</v>
      </c>
      <c r="O2503" s="220" t="s">
        <v>146</v>
      </c>
      <c r="P2503" s="220">
        <v>796</v>
      </c>
      <c r="Q2503" s="220" t="s">
        <v>57</v>
      </c>
      <c r="R2503" s="505">
        <v>1</v>
      </c>
      <c r="S2503" s="506">
        <v>1300000</v>
      </c>
      <c r="T2503" s="506">
        <f t="shared" si="261"/>
        <v>1300000</v>
      </c>
      <c r="U2503" s="506">
        <f>T2503*1.12</f>
        <v>1456000.0000000002</v>
      </c>
      <c r="V2503" s="685"/>
      <c r="W2503" s="220">
        <v>2016</v>
      </c>
      <c r="X2503" s="685"/>
      <c r="Y2503" s="30"/>
      <c r="Z2503" s="27"/>
      <c r="AA2503" s="27"/>
      <c r="AB2503" s="27"/>
      <c r="AC2503" s="27"/>
      <c r="AD2503" s="27"/>
      <c r="AE2503" s="27"/>
      <c r="AF2503" s="27"/>
      <c r="AG2503" s="27"/>
      <c r="AH2503" s="27"/>
      <c r="AI2503" s="27"/>
      <c r="AJ2503" s="27"/>
      <c r="AK2503" s="27"/>
      <c r="AL2503" s="27"/>
      <c r="AM2503" s="27"/>
      <c r="AN2503" s="27"/>
      <c r="AO2503" s="27"/>
      <c r="AP2503" s="27"/>
      <c r="AQ2503" s="27"/>
      <c r="AR2503" s="27"/>
      <c r="AS2503" s="27"/>
      <c r="AT2503" s="27"/>
      <c r="AU2503" s="27"/>
      <c r="AV2503" s="27"/>
      <c r="AW2503" s="27"/>
      <c r="AX2503" s="27"/>
    </row>
    <row r="2504" spans="1:50" s="29" customFormat="1" ht="50.1" customHeight="1">
      <c r="A2504" s="57" t="s">
        <v>8601</v>
      </c>
      <c r="B2504" s="125" t="s">
        <v>5974</v>
      </c>
      <c r="C2504" s="104" t="s">
        <v>8602</v>
      </c>
      <c r="D2504" s="104" t="s">
        <v>8603</v>
      </c>
      <c r="E2504" s="104" t="s">
        <v>8604</v>
      </c>
      <c r="F2504" s="104" t="s">
        <v>8605</v>
      </c>
      <c r="G2504" s="103" t="s">
        <v>4</v>
      </c>
      <c r="H2504" s="112">
        <v>0</v>
      </c>
      <c r="I2504" s="465">
        <v>590000000</v>
      </c>
      <c r="J2504" s="127" t="s">
        <v>6882</v>
      </c>
      <c r="K2504" s="103" t="s">
        <v>78</v>
      </c>
      <c r="L2504" s="103" t="s">
        <v>6884</v>
      </c>
      <c r="M2504" s="103" t="s">
        <v>2432</v>
      </c>
      <c r="N2504" s="103" t="s">
        <v>8606</v>
      </c>
      <c r="O2504" s="103" t="s">
        <v>7523</v>
      </c>
      <c r="P2504" s="103">
        <v>796</v>
      </c>
      <c r="Q2504" s="103" t="s">
        <v>57</v>
      </c>
      <c r="R2504" s="492">
        <v>5</v>
      </c>
      <c r="S2504" s="249">
        <v>4500</v>
      </c>
      <c r="T2504" s="686">
        <f t="shared" si="261"/>
        <v>22500</v>
      </c>
      <c r="U2504" s="500">
        <f t="shared" ref="U2504:U2522" si="262">T2504*1.12</f>
        <v>25200.000000000004</v>
      </c>
      <c r="V2504" s="293"/>
      <c r="W2504" s="127">
        <v>2016</v>
      </c>
      <c r="X2504" s="293"/>
      <c r="Y2504" s="30"/>
      <c r="Z2504" s="27"/>
      <c r="AA2504" s="27"/>
      <c r="AB2504" s="27"/>
      <c r="AC2504" s="27"/>
      <c r="AD2504" s="27"/>
      <c r="AE2504" s="27"/>
      <c r="AF2504" s="27"/>
      <c r="AG2504" s="27"/>
      <c r="AH2504" s="27"/>
      <c r="AI2504" s="27"/>
      <c r="AJ2504" s="27"/>
      <c r="AK2504" s="27"/>
      <c r="AL2504" s="27"/>
      <c r="AM2504" s="27"/>
      <c r="AN2504" s="27"/>
      <c r="AO2504" s="27"/>
      <c r="AP2504" s="27"/>
      <c r="AQ2504" s="27"/>
      <c r="AR2504" s="27"/>
      <c r="AS2504" s="27"/>
      <c r="AT2504" s="27"/>
      <c r="AU2504" s="27"/>
      <c r="AV2504" s="27"/>
      <c r="AW2504" s="27"/>
      <c r="AX2504" s="27"/>
    </row>
    <row r="2505" spans="1:50" s="29" customFormat="1" ht="50.1" customHeight="1">
      <c r="A2505" s="57" t="s">
        <v>8607</v>
      </c>
      <c r="B2505" s="125" t="s">
        <v>5974</v>
      </c>
      <c r="C2505" s="104" t="s">
        <v>8602</v>
      </c>
      <c r="D2505" s="104" t="s">
        <v>8603</v>
      </c>
      <c r="E2505" s="104" t="s">
        <v>8604</v>
      </c>
      <c r="F2505" s="104" t="s">
        <v>8608</v>
      </c>
      <c r="G2505" s="103" t="s">
        <v>4</v>
      </c>
      <c r="H2505" s="112">
        <v>0</v>
      </c>
      <c r="I2505" s="465">
        <v>590000000</v>
      </c>
      <c r="J2505" s="127" t="s">
        <v>6882</v>
      </c>
      <c r="K2505" s="103" t="s">
        <v>78</v>
      </c>
      <c r="L2505" s="103" t="s">
        <v>6884</v>
      </c>
      <c r="M2505" s="103" t="s">
        <v>2432</v>
      </c>
      <c r="N2505" s="103" t="s">
        <v>8606</v>
      </c>
      <c r="O2505" s="103" t="s">
        <v>7523</v>
      </c>
      <c r="P2505" s="103">
        <v>796</v>
      </c>
      <c r="Q2505" s="103" t="s">
        <v>57</v>
      </c>
      <c r="R2505" s="492">
        <v>10</v>
      </c>
      <c r="S2505" s="249">
        <v>3000</v>
      </c>
      <c r="T2505" s="686">
        <f t="shared" si="261"/>
        <v>30000</v>
      </c>
      <c r="U2505" s="500">
        <f t="shared" si="262"/>
        <v>33600</v>
      </c>
      <c r="V2505" s="293"/>
      <c r="W2505" s="127">
        <v>2016</v>
      </c>
      <c r="X2505" s="293"/>
      <c r="Y2505" s="30"/>
      <c r="Z2505" s="27"/>
      <c r="AA2505" s="27"/>
      <c r="AB2505" s="27"/>
      <c r="AC2505" s="27"/>
      <c r="AD2505" s="27"/>
      <c r="AE2505" s="27"/>
      <c r="AF2505" s="27"/>
      <c r="AG2505" s="27"/>
      <c r="AH2505" s="27"/>
      <c r="AI2505" s="27"/>
      <c r="AJ2505" s="27"/>
      <c r="AK2505" s="27"/>
      <c r="AL2505" s="27"/>
      <c r="AM2505" s="27"/>
      <c r="AN2505" s="27"/>
      <c r="AO2505" s="27"/>
      <c r="AP2505" s="27"/>
      <c r="AQ2505" s="27"/>
      <c r="AR2505" s="27"/>
      <c r="AS2505" s="27"/>
      <c r="AT2505" s="27"/>
      <c r="AU2505" s="27"/>
      <c r="AV2505" s="27"/>
      <c r="AW2505" s="27"/>
      <c r="AX2505" s="27"/>
    </row>
    <row r="2506" spans="1:50" s="29" customFormat="1" ht="50.1" customHeight="1">
      <c r="A2506" s="57" t="s">
        <v>8609</v>
      </c>
      <c r="B2506" s="125" t="s">
        <v>5974</v>
      </c>
      <c r="C2506" s="104" t="s">
        <v>8602</v>
      </c>
      <c r="D2506" s="104" t="s">
        <v>8603</v>
      </c>
      <c r="E2506" s="104" t="s">
        <v>8604</v>
      </c>
      <c r="F2506" s="104" t="s">
        <v>8610</v>
      </c>
      <c r="G2506" s="103" t="s">
        <v>4</v>
      </c>
      <c r="H2506" s="112">
        <v>0</v>
      </c>
      <c r="I2506" s="465">
        <v>590000000</v>
      </c>
      <c r="J2506" s="127" t="s">
        <v>6882</v>
      </c>
      <c r="K2506" s="103" t="s">
        <v>78</v>
      </c>
      <c r="L2506" s="103" t="s">
        <v>6884</v>
      </c>
      <c r="M2506" s="103" t="s">
        <v>2432</v>
      </c>
      <c r="N2506" s="103" t="s">
        <v>8606</v>
      </c>
      <c r="O2506" s="103" t="s">
        <v>7523</v>
      </c>
      <c r="P2506" s="103">
        <v>796</v>
      </c>
      <c r="Q2506" s="103" t="s">
        <v>57</v>
      </c>
      <c r="R2506" s="492">
        <v>60</v>
      </c>
      <c r="S2506" s="249">
        <v>1500</v>
      </c>
      <c r="T2506" s="686">
        <f t="shared" si="261"/>
        <v>90000</v>
      </c>
      <c r="U2506" s="500">
        <f t="shared" si="262"/>
        <v>100800.00000000001</v>
      </c>
      <c r="V2506" s="293"/>
      <c r="W2506" s="127">
        <v>2016</v>
      </c>
      <c r="X2506" s="293"/>
      <c r="Y2506" s="30"/>
      <c r="Z2506" s="27"/>
      <c r="AA2506" s="27"/>
      <c r="AB2506" s="27"/>
      <c r="AC2506" s="27"/>
      <c r="AD2506" s="27"/>
      <c r="AE2506" s="27"/>
      <c r="AF2506" s="27"/>
      <c r="AG2506" s="27"/>
      <c r="AH2506" s="27"/>
      <c r="AI2506" s="27"/>
      <c r="AJ2506" s="27"/>
      <c r="AK2506" s="27"/>
      <c r="AL2506" s="27"/>
      <c r="AM2506" s="27"/>
      <c r="AN2506" s="27"/>
      <c r="AO2506" s="27"/>
      <c r="AP2506" s="27"/>
      <c r="AQ2506" s="27"/>
      <c r="AR2506" s="27"/>
      <c r="AS2506" s="27"/>
      <c r="AT2506" s="27"/>
      <c r="AU2506" s="27"/>
      <c r="AV2506" s="27"/>
      <c r="AW2506" s="27"/>
      <c r="AX2506" s="27"/>
    </row>
    <row r="2507" spans="1:50" s="29" customFormat="1" ht="50.1" customHeight="1">
      <c r="A2507" s="57" t="s">
        <v>8611</v>
      </c>
      <c r="B2507" s="125" t="s">
        <v>5974</v>
      </c>
      <c r="C2507" s="104" t="s">
        <v>8602</v>
      </c>
      <c r="D2507" s="104" t="s">
        <v>8603</v>
      </c>
      <c r="E2507" s="104" t="s">
        <v>8604</v>
      </c>
      <c r="F2507" s="104" t="s">
        <v>8612</v>
      </c>
      <c r="G2507" s="103" t="s">
        <v>4</v>
      </c>
      <c r="H2507" s="112">
        <v>0</v>
      </c>
      <c r="I2507" s="465">
        <v>590000000</v>
      </c>
      <c r="J2507" s="127" t="s">
        <v>6882</v>
      </c>
      <c r="K2507" s="103" t="s">
        <v>78</v>
      </c>
      <c r="L2507" s="103" t="s">
        <v>6884</v>
      </c>
      <c r="M2507" s="103" t="s">
        <v>2432</v>
      </c>
      <c r="N2507" s="103" t="s">
        <v>8606</v>
      </c>
      <c r="O2507" s="103" t="s">
        <v>7523</v>
      </c>
      <c r="P2507" s="103">
        <v>796</v>
      </c>
      <c r="Q2507" s="103" t="s">
        <v>57</v>
      </c>
      <c r="R2507" s="492">
        <v>1</v>
      </c>
      <c r="S2507" s="687">
        <v>12500</v>
      </c>
      <c r="T2507" s="687">
        <f t="shared" ref="T2507:T2520" si="263">R2507*S2507</f>
        <v>12500</v>
      </c>
      <c r="U2507" s="500">
        <f t="shared" si="262"/>
        <v>14000.000000000002</v>
      </c>
      <c r="V2507" s="293"/>
      <c r="W2507" s="127">
        <v>2016</v>
      </c>
      <c r="X2507" s="293"/>
      <c r="Y2507" s="30"/>
      <c r="Z2507" s="27"/>
      <c r="AA2507" s="27"/>
      <c r="AB2507" s="27"/>
      <c r="AC2507" s="27"/>
      <c r="AD2507" s="27"/>
      <c r="AE2507" s="27"/>
      <c r="AF2507" s="27"/>
      <c r="AG2507" s="27"/>
      <c r="AH2507" s="27"/>
      <c r="AI2507" s="27"/>
      <c r="AJ2507" s="27"/>
      <c r="AK2507" s="27"/>
      <c r="AL2507" s="27"/>
      <c r="AM2507" s="27"/>
      <c r="AN2507" s="27"/>
      <c r="AO2507" s="27"/>
      <c r="AP2507" s="27"/>
      <c r="AQ2507" s="27"/>
      <c r="AR2507" s="27"/>
      <c r="AS2507" s="27"/>
      <c r="AT2507" s="27"/>
      <c r="AU2507" s="27"/>
      <c r="AV2507" s="27"/>
      <c r="AW2507" s="27"/>
      <c r="AX2507" s="27"/>
    </row>
    <row r="2508" spans="1:50" s="29" customFormat="1" ht="50.1" customHeight="1">
      <c r="A2508" s="57" t="s">
        <v>8613</v>
      </c>
      <c r="B2508" s="125" t="s">
        <v>5974</v>
      </c>
      <c r="C2508" s="104" t="s">
        <v>8602</v>
      </c>
      <c r="D2508" s="104" t="s">
        <v>8603</v>
      </c>
      <c r="E2508" s="104" t="s">
        <v>8604</v>
      </c>
      <c r="F2508" s="104" t="s">
        <v>8614</v>
      </c>
      <c r="G2508" s="103" t="s">
        <v>4</v>
      </c>
      <c r="H2508" s="112">
        <v>0</v>
      </c>
      <c r="I2508" s="465">
        <v>590000000</v>
      </c>
      <c r="J2508" s="127" t="s">
        <v>6882</v>
      </c>
      <c r="K2508" s="103" t="s">
        <v>78</v>
      </c>
      <c r="L2508" s="103" t="s">
        <v>6884</v>
      </c>
      <c r="M2508" s="103" t="s">
        <v>2432</v>
      </c>
      <c r="N2508" s="103" t="s">
        <v>8606</v>
      </c>
      <c r="O2508" s="103" t="s">
        <v>7523</v>
      </c>
      <c r="P2508" s="103">
        <v>796</v>
      </c>
      <c r="Q2508" s="103" t="s">
        <v>57</v>
      </c>
      <c r="R2508" s="492">
        <v>1</v>
      </c>
      <c r="S2508" s="686">
        <v>13500</v>
      </c>
      <c r="T2508" s="686">
        <f t="shared" si="263"/>
        <v>13500</v>
      </c>
      <c r="U2508" s="500">
        <f t="shared" si="262"/>
        <v>15120.000000000002</v>
      </c>
      <c r="V2508" s="293"/>
      <c r="W2508" s="127">
        <v>2016</v>
      </c>
      <c r="X2508" s="293"/>
      <c r="Y2508" s="30"/>
      <c r="Z2508" s="27"/>
      <c r="AA2508" s="27"/>
      <c r="AB2508" s="27"/>
      <c r="AC2508" s="27"/>
      <c r="AD2508" s="27"/>
      <c r="AE2508" s="27"/>
      <c r="AF2508" s="27"/>
      <c r="AG2508" s="27"/>
      <c r="AH2508" s="27"/>
      <c r="AI2508" s="27"/>
      <c r="AJ2508" s="27"/>
      <c r="AK2508" s="27"/>
      <c r="AL2508" s="27"/>
      <c r="AM2508" s="27"/>
      <c r="AN2508" s="27"/>
      <c r="AO2508" s="27"/>
      <c r="AP2508" s="27"/>
      <c r="AQ2508" s="27"/>
      <c r="AR2508" s="27"/>
      <c r="AS2508" s="27"/>
      <c r="AT2508" s="27"/>
      <c r="AU2508" s="27"/>
      <c r="AV2508" s="27"/>
      <c r="AW2508" s="27"/>
      <c r="AX2508" s="27"/>
    </row>
    <row r="2509" spans="1:50" s="29" customFormat="1" ht="50.1" customHeight="1">
      <c r="A2509" s="57" t="s">
        <v>8615</v>
      </c>
      <c r="B2509" s="125" t="s">
        <v>5974</v>
      </c>
      <c r="C2509" s="104" t="s">
        <v>8602</v>
      </c>
      <c r="D2509" s="104" t="s">
        <v>8603</v>
      </c>
      <c r="E2509" s="104" t="s">
        <v>8604</v>
      </c>
      <c r="F2509" s="104" t="s">
        <v>8616</v>
      </c>
      <c r="G2509" s="103" t="s">
        <v>4</v>
      </c>
      <c r="H2509" s="112">
        <v>0</v>
      </c>
      <c r="I2509" s="465">
        <v>590000000</v>
      </c>
      <c r="J2509" s="127" t="s">
        <v>6882</v>
      </c>
      <c r="K2509" s="103" t="s">
        <v>78</v>
      </c>
      <c r="L2509" s="103" t="s">
        <v>6884</v>
      </c>
      <c r="M2509" s="103" t="s">
        <v>2432</v>
      </c>
      <c r="N2509" s="103" t="s">
        <v>8606</v>
      </c>
      <c r="O2509" s="103" t="s">
        <v>7523</v>
      </c>
      <c r="P2509" s="103">
        <v>796</v>
      </c>
      <c r="Q2509" s="103" t="s">
        <v>57</v>
      </c>
      <c r="R2509" s="492">
        <v>5</v>
      </c>
      <c r="S2509" s="686">
        <v>7500</v>
      </c>
      <c r="T2509" s="686">
        <f t="shared" si="263"/>
        <v>37500</v>
      </c>
      <c r="U2509" s="500">
        <f t="shared" si="262"/>
        <v>42000.000000000007</v>
      </c>
      <c r="V2509" s="293"/>
      <c r="W2509" s="127">
        <v>2016</v>
      </c>
      <c r="X2509" s="293"/>
      <c r="Y2509" s="30"/>
      <c r="Z2509" s="27"/>
      <c r="AA2509" s="27"/>
      <c r="AB2509" s="27"/>
      <c r="AC2509" s="27"/>
      <c r="AD2509" s="27"/>
      <c r="AE2509" s="27"/>
      <c r="AF2509" s="27"/>
      <c r="AG2509" s="27"/>
      <c r="AH2509" s="27"/>
      <c r="AI2509" s="27"/>
      <c r="AJ2509" s="27"/>
      <c r="AK2509" s="27"/>
      <c r="AL2509" s="27"/>
      <c r="AM2509" s="27"/>
      <c r="AN2509" s="27"/>
      <c r="AO2509" s="27"/>
      <c r="AP2509" s="27"/>
      <c r="AQ2509" s="27"/>
      <c r="AR2509" s="27"/>
      <c r="AS2509" s="27"/>
      <c r="AT2509" s="27"/>
      <c r="AU2509" s="27"/>
      <c r="AV2509" s="27"/>
      <c r="AW2509" s="27"/>
      <c r="AX2509" s="27"/>
    </row>
    <row r="2510" spans="1:50" s="29" customFormat="1" ht="50.1" customHeight="1">
      <c r="A2510" s="57" t="s">
        <v>8617</v>
      </c>
      <c r="B2510" s="125" t="s">
        <v>5974</v>
      </c>
      <c r="C2510" s="104" t="s">
        <v>8602</v>
      </c>
      <c r="D2510" s="104" t="s">
        <v>8603</v>
      </c>
      <c r="E2510" s="104" t="s">
        <v>8604</v>
      </c>
      <c r="F2510" s="104" t="s">
        <v>8618</v>
      </c>
      <c r="G2510" s="103" t="s">
        <v>4</v>
      </c>
      <c r="H2510" s="112">
        <v>0</v>
      </c>
      <c r="I2510" s="465">
        <v>590000000</v>
      </c>
      <c r="J2510" s="127" t="s">
        <v>6882</v>
      </c>
      <c r="K2510" s="103" t="s">
        <v>78</v>
      </c>
      <c r="L2510" s="103" t="s">
        <v>6884</v>
      </c>
      <c r="M2510" s="103" t="s">
        <v>2432</v>
      </c>
      <c r="N2510" s="103" t="s">
        <v>8606</v>
      </c>
      <c r="O2510" s="103" t="s">
        <v>7523</v>
      </c>
      <c r="P2510" s="103">
        <v>796</v>
      </c>
      <c r="Q2510" s="103" t="s">
        <v>57</v>
      </c>
      <c r="R2510" s="492">
        <v>5</v>
      </c>
      <c r="S2510" s="686">
        <v>7000</v>
      </c>
      <c r="T2510" s="686">
        <f t="shared" si="263"/>
        <v>35000</v>
      </c>
      <c r="U2510" s="500">
        <f t="shared" si="262"/>
        <v>39200.000000000007</v>
      </c>
      <c r="V2510" s="293"/>
      <c r="W2510" s="127">
        <v>2016</v>
      </c>
      <c r="X2510" s="293"/>
      <c r="Y2510" s="30"/>
      <c r="Z2510" s="27"/>
      <c r="AA2510" s="27"/>
      <c r="AB2510" s="27"/>
      <c r="AC2510" s="27"/>
      <c r="AD2510" s="27"/>
      <c r="AE2510" s="27"/>
      <c r="AF2510" s="27"/>
      <c r="AG2510" s="27"/>
      <c r="AH2510" s="27"/>
      <c r="AI2510" s="27"/>
      <c r="AJ2510" s="27"/>
      <c r="AK2510" s="27"/>
      <c r="AL2510" s="27"/>
      <c r="AM2510" s="27"/>
      <c r="AN2510" s="27"/>
      <c r="AO2510" s="27"/>
      <c r="AP2510" s="27"/>
      <c r="AQ2510" s="27"/>
      <c r="AR2510" s="27"/>
      <c r="AS2510" s="27"/>
      <c r="AT2510" s="27"/>
      <c r="AU2510" s="27"/>
      <c r="AV2510" s="27"/>
      <c r="AW2510" s="27"/>
      <c r="AX2510" s="27"/>
    </row>
    <row r="2511" spans="1:50" s="29" customFormat="1" ht="50.1" customHeight="1">
      <c r="A2511" s="57" t="s">
        <v>8619</v>
      </c>
      <c r="B2511" s="125" t="s">
        <v>5974</v>
      </c>
      <c r="C2511" s="104" t="s">
        <v>8602</v>
      </c>
      <c r="D2511" s="104" t="s">
        <v>8603</v>
      </c>
      <c r="E2511" s="104" t="s">
        <v>8604</v>
      </c>
      <c r="F2511" s="104" t="s">
        <v>8620</v>
      </c>
      <c r="G2511" s="103" t="s">
        <v>4</v>
      </c>
      <c r="H2511" s="112">
        <v>0</v>
      </c>
      <c r="I2511" s="465">
        <v>590000000</v>
      </c>
      <c r="J2511" s="127" t="s">
        <v>6882</v>
      </c>
      <c r="K2511" s="103" t="s">
        <v>78</v>
      </c>
      <c r="L2511" s="103" t="s">
        <v>6884</v>
      </c>
      <c r="M2511" s="103" t="s">
        <v>2432</v>
      </c>
      <c r="N2511" s="103" t="s">
        <v>8606</v>
      </c>
      <c r="O2511" s="103" t="s">
        <v>7523</v>
      </c>
      <c r="P2511" s="103">
        <v>796</v>
      </c>
      <c r="Q2511" s="103" t="s">
        <v>57</v>
      </c>
      <c r="R2511" s="492">
        <v>5</v>
      </c>
      <c r="S2511" s="686">
        <v>17000</v>
      </c>
      <c r="T2511" s="686">
        <f t="shared" si="263"/>
        <v>85000</v>
      </c>
      <c r="U2511" s="500">
        <f t="shared" si="262"/>
        <v>95200.000000000015</v>
      </c>
      <c r="V2511" s="293"/>
      <c r="W2511" s="127">
        <v>2016</v>
      </c>
      <c r="X2511" s="293"/>
      <c r="Y2511" s="30"/>
      <c r="Z2511" s="27"/>
      <c r="AA2511" s="27"/>
      <c r="AB2511" s="27"/>
      <c r="AC2511" s="27"/>
      <c r="AD2511" s="27"/>
      <c r="AE2511" s="27"/>
      <c r="AF2511" s="27"/>
      <c r="AG2511" s="27"/>
      <c r="AH2511" s="27"/>
      <c r="AI2511" s="27"/>
      <c r="AJ2511" s="27"/>
      <c r="AK2511" s="27"/>
      <c r="AL2511" s="27"/>
      <c r="AM2511" s="27"/>
      <c r="AN2511" s="27"/>
      <c r="AO2511" s="27"/>
      <c r="AP2511" s="27"/>
      <c r="AQ2511" s="27"/>
      <c r="AR2511" s="27"/>
      <c r="AS2511" s="27"/>
      <c r="AT2511" s="27"/>
      <c r="AU2511" s="27"/>
      <c r="AV2511" s="27"/>
      <c r="AW2511" s="27"/>
      <c r="AX2511" s="27"/>
    </row>
    <row r="2512" spans="1:50" s="29" customFormat="1" ht="50.1" customHeight="1">
      <c r="A2512" s="57" t="s">
        <v>8621</v>
      </c>
      <c r="B2512" s="125" t="s">
        <v>5974</v>
      </c>
      <c r="C2512" s="104" t="s">
        <v>8602</v>
      </c>
      <c r="D2512" s="104" t="s">
        <v>8603</v>
      </c>
      <c r="E2512" s="104" t="s">
        <v>8604</v>
      </c>
      <c r="F2512" s="104" t="s">
        <v>8622</v>
      </c>
      <c r="G2512" s="103" t="s">
        <v>4</v>
      </c>
      <c r="H2512" s="112">
        <v>0</v>
      </c>
      <c r="I2512" s="465">
        <v>590000000</v>
      </c>
      <c r="J2512" s="127" t="s">
        <v>6882</v>
      </c>
      <c r="K2512" s="103" t="s">
        <v>78</v>
      </c>
      <c r="L2512" s="103" t="s">
        <v>6884</v>
      </c>
      <c r="M2512" s="103" t="s">
        <v>2432</v>
      </c>
      <c r="N2512" s="103" t="s">
        <v>8606</v>
      </c>
      <c r="O2512" s="103" t="s">
        <v>7523</v>
      </c>
      <c r="P2512" s="103">
        <v>796</v>
      </c>
      <c r="Q2512" s="103" t="s">
        <v>57</v>
      </c>
      <c r="R2512" s="492">
        <v>5</v>
      </c>
      <c r="S2512" s="686">
        <v>5000</v>
      </c>
      <c r="T2512" s="686">
        <f t="shared" si="263"/>
        <v>25000</v>
      </c>
      <c r="U2512" s="500">
        <f t="shared" si="262"/>
        <v>28000.000000000004</v>
      </c>
      <c r="V2512" s="293"/>
      <c r="W2512" s="127">
        <v>2016</v>
      </c>
      <c r="X2512" s="293"/>
      <c r="Y2512" s="30"/>
      <c r="Z2512" s="27"/>
      <c r="AA2512" s="27"/>
      <c r="AB2512" s="27"/>
      <c r="AC2512" s="27"/>
      <c r="AD2512" s="27"/>
      <c r="AE2512" s="27"/>
      <c r="AF2512" s="27"/>
      <c r="AG2512" s="27"/>
      <c r="AH2512" s="27"/>
      <c r="AI2512" s="27"/>
      <c r="AJ2512" s="27"/>
      <c r="AK2512" s="27"/>
      <c r="AL2512" s="27"/>
      <c r="AM2512" s="27"/>
      <c r="AN2512" s="27"/>
      <c r="AO2512" s="27"/>
      <c r="AP2512" s="27"/>
      <c r="AQ2512" s="27"/>
      <c r="AR2512" s="27"/>
      <c r="AS2512" s="27"/>
      <c r="AT2512" s="27"/>
      <c r="AU2512" s="27"/>
      <c r="AV2512" s="27"/>
      <c r="AW2512" s="27"/>
      <c r="AX2512" s="27"/>
    </row>
    <row r="2513" spans="1:50" s="29" customFormat="1" ht="50.1" customHeight="1">
      <c r="A2513" s="57" t="s">
        <v>8623</v>
      </c>
      <c r="B2513" s="125" t="s">
        <v>5974</v>
      </c>
      <c r="C2513" s="104" t="s">
        <v>8602</v>
      </c>
      <c r="D2513" s="104" t="s">
        <v>8603</v>
      </c>
      <c r="E2513" s="104" t="s">
        <v>8604</v>
      </c>
      <c r="F2513" s="104" t="s">
        <v>8624</v>
      </c>
      <c r="G2513" s="103" t="s">
        <v>4</v>
      </c>
      <c r="H2513" s="112">
        <v>0</v>
      </c>
      <c r="I2513" s="465">
        <v>590000000</v>
      </c>
      <c r="J2513" s="127" t="s">
        <v>6882</v>
      </c>
      <c r="K2513" s="103" t="s">
        <v>78</v>
      </c>
      <c r="L2513" s="103" t="s">
        <v>6884</v>
      </c>
      <c r="M2513" s="103" t="s">
        <v>2432</v>
      </c>
      <c r="N2513" s="103" t="s">
        <v>8606</v>
      </c>
      <c r="O2513" s="103" t="s">
        <v>7523</v>
      </c>
      <c r="P2513" s="103">
        <v>796</v>
      </c>
      <c r="Q2513" s="103" t="s">
        <v>57</v>
      </c>
      <c r="R2513" s="492">
        <v>4</v>
      </c>
      <c r="S2513" s="686">
        <v>9500</v>
      </c>
      <c r="T2513" s="686">
        <f t="shared" si="263"/>
        <v>38000</v>
      </c>
      <c r="U2513" s="500">
        <f t="shared" si="262"/>
        <v>42560.000000000007</v>
      </c>
      <c r="V2513" s="293"/>
      <c r="W2513" s="127">
        <v>2016</v>
      </c>
      <c r="X2513" s="293"/>
      <c r="Y2513" s="30"/>
      <c r="Z2513" s="27"/>
      <c r="AA2513" s="27"/>
      <c r="AB2513" s="27"/>
      <c r="AC2513" s="27"/>
      <c r="AD2513" s="27"/>
      <c r="AE2513" s="27"/>
      <c r="AF2513" s="27"/>
      <c r="AG2513" s="27"/>
      <c r="AH2513" s="27"/>
      <c r="AI2513" s="27"/>
      <c r="AJ2513" s="27"/>
      <c r="AK2513" s="27"/>
      <c r="AL2513" s="27"/>
      <c r="AM2513" s="27"/>
      <c r="AN2513" s="27"/>
      <c r="AO2513" s="27"/>
      <c r="AP2513" s="27"/>
      <c r="AQ2513" s="27"/>
      <c r="AR2513" s="27"/>
      <c r="AS2513" s="27"/>
      <c r="AT2513" s="27"/>
      <c r="AU2513" s="27"/>
      <c r="AV2513" s="27"/>
      <c r="AW2513" s="27"/>
      <c r="AX2513" s="27"/>
    </row>
    <row r="2514" spans="1:50" s="29" customFormat="1" ht="50.1" customHeight="1">
      <c r="A2514" s="57" t="s">
        <v>8625</v>
      </c>
      <c r="B2514" s="125" t="s">
        <v>5974</v>
      </c>
      <c r="C2514" s="104" t="s">
        <v>8602</v>
      </c>
      <c r="D2514" s="104" t="s">
        <v>8603</v>
      </c>
      <c r="E2514" s="104" t="s">
        <v>8604</v>
      </c>
      <c r="F2514" s="104" t="s">
        <v>8626</v>
      </c>
      <c r="G2514" s="103" t="s">
        <v>4</v>
      </c>
      <c r="H2514" s="112">
        <v>0</v>
      </c>
      <c r="I2514" s="465">
        <v>590000000</v>
      </c>
      <c r="J2514" s="127" t="s">
        <v>6882</v>
      </c>
      <c r="K2514" s="103" t="s">
        <v>78</v>
      </c>
      <c r="L2514" s="103" t="s">
        <v>6884</v>
      </c>
      <c r="M2514" s="103" t="s">
        <v>2432</v>
      </c>
      <c r="N2514" s="103" t="s">
        <v>8606</v>
      </c>
      <c r="O2514" s="103" t="s">
        <v>7523</v>
      </c>
      <c r="P2514" s="103">
        <v>796</v>
      </c>
      <c r="Q2514" s="103" t="s">
        <v>57</v>
      </c>
      <c r="R2514" s="492">
        <v>10</v>
      </c>
      <c r="S2514" s="686">
        <v>2500</v>
      </c>
      <c r="T2514" s="686">
        <f t="shared" si="263"/>
        <v>25000</v>
      </c>
      <c r="U2514" s="500">
        <f t="shared" si="262"/>
        <v>28000.000000000004</v>
      </c>
      <c r="V2514" s="293"/>
      <c r="W2514" s="127">
        <v>2016</v>
      </c>
      <c r="X2514" s="293"/>
      <c r="Y2514" s="30"/>
      <c r="Z2514" s="27"/>
      <c r="AA2514" s="27"/>
      <c r="AB2514" s="27"/>
      <c r="AC2514" s="27"/>
      <c r="AD2514" s="27"/>
      <c r="AE2514" s="27"/>
      <c r="AF2514" s="27"/>
      <c r="AG2514" s="27"/>
      <c r="AH2514" s="27"/>
      <c r="AI2514" s="27"/>
      <c r="AJ2514" s="27"/>
      <c r="AK2514" s="27"/>
      <c r="AL2514" s="27"/>
      <c r="AM2514" s="27"/>
      <c r="AN2514" s="27"/>
      <c r="AO2514" s="27"/>
      <c r="AP2514" s="27"/>
      <c r="AQ2514" s="27"/>
      <c r="AR2514" s="27"/>
      <c r="AS2514" s="27"/>
      <c r="AT2514" s="27"/>
      <c r="AU2514" s="27"/>
      <c r="AV2514" s="27"/>
      <c r="AW2514" s="27"/>
      <c r="AX2514" s="27"/>
    </row>
    <row r="2515" spans="1:50" s="29" customFormat="1" ht="50.1" customHeight="1">
      <c r="A2515" s="57" t="s">
        <v>8627</v>
      </c>
      <c r="B2515" s="125" t="s">
        <v>5974</v>
      </c>
      <c r="C2515" s="104" t="s">
        <v>8602</v>
      </c>
      <c r="D2515" s="104" t="s">
        <v>8603</v>
      </c>
      <c r="E2515" s="104" t="s">
        <v>8604</v>
      </c>
      <c r="F2515" s="104" t="s">
        <v>8628</v>
      </c>
      <c r="G2515" s="103" t="s">
        <v>4</v>
      </c>
      <c r="H2515" s="112">
        <v>0</v>
      </c>
      <c r="I2515" s="465">
        <v>590000000</v>
      </c>
      <c r="J2515" s="127" t="s">
        <v>6882</v>
      </c>
      <c r="K2515" s="103" t="s">
        <v>78</v>
      </c>
      <c r="L2515" s="103" t="s">
        <v>6884</v>
      </c>
      <c r="M2515" s="103" t="s">
        <v>2432</v>
      </c>
      <c r="N2515" s="103" t="s">
        <v>8606</v>
      </c>
      <c r="O2515" s="103" t="s">
        <v>7523</v>
      </c>
      <c r="P2515" s="103">
        <v>796</v>
      </c>
      <c r="Q2515" s="103" t="s">
        <v>57</v>
      </c>
      <c r="R2515" s="492">
        <v>5</v>
      </c>
      <c r="S2515" s="686">
        <v>3500</v>
      </c>
      <c r="T2515" s="686">
        <f t="shared" si="263"/>
        <v>17500</v>
      </c>
      <c r="U2515" s="500">
        <f t="shared" si="262"/>
        <v>19600.000000000004</v>
      </c>
      <c r="V2515" s="293"/>
      <c r="W2515" s="127">
        <v>2016</v>
      </c>
      <c r="X2515" s="293"/>
      <c r="Y2515" s="30"/>
      <c r="Z2515" s="27"/>
      <c r="AA2515" s="27"/>
      <c r="AB2515" s="27"/>
      <c r="AC2515" s="27"/>
      <c r="AD2515" s="27"/>
      <c r="AE2515" s="27"/>
      <c r="AF2515" s="27"/>
      <c r="AG2515" s="27"/>
      <c r="AH2515" s="27"/>
      <c r="AI2515" s="27"/>
      <c r="AJ2515" s="27"/>
      <c r="AK2515" s="27"/>
      <c r="AL2515" s="27"/>
      <c r="AM2515" s="27"/>
      <c r="AN2515" s="27"/>
      <c r="AO2515" s="27"/>
      <c r="AP2515" s="27"/>
      <c r="AQ2515" s="27"/>
      <c r="AR2515" s="27"/>
      <c r="AS2515" s="27"/>
      <c r="AT2515" s="27"/>
      <c r="AU2515" s="27"/>
      <c r="AV2515" s="27"/>
      <c r="AW2515" s="27"/>
      <c r="AX2515" s="27"/>
    </row>
    <row r="2516" spans="1:50" s="29" customFormat="1" ht="50.1" customHeight="1">
      <c r="A2516" s="57" t="s">
        <v>8629</v>
      </c>
      <c r="B2516" s="125" t="s">
        <v>5974</v>
      </c>
      <c r="C2516" s="104" t="s">
        <v>8602</v>
      </c>
      <c r="D2516" s="104" t="s">
        <v>8603</v>
      </c>
      <c r="E2516" s="104" t="s">
        <v>8604</v>
      </c>
      <c r="F2516" s="104" t="s">
        <v>8630</v>
      </c>
      <c r="G2516" s="103" t="s">
        <v>4</v>
      </c>
      <c r="H2516" s="112">
        <v>0</v>
      </c>
      <c r="I2516" s="465">
        <v>590000000</v>
      </c>
      <c r="J2516" s="127" t="s">
        <v>6882</v>
      </c>
      <c r="K2516" s="103" t="s">
        <v>78</v>
      </c>
      <c r="L2516" s="103" t="s">
        <v>6884</v>
      </c>
      <c r="M2516" s="103" t="s">
        <v>2432</v>
      </c>
      <c r="N2516" s="103" t="s">
        <v>8606</v>
      </c>
      <c r="O2516" s="103" t="s">
        <v>7523</v>
      </c>
      <c r="P2516" s="103">
        <v>796</v>
      </c>
      <c r="Q2516" s="103" t="s">
        <v>57</v>
      </c>
      <c r="R2516" s="492">
        <v>8</v>
      </c>
      <c r="S2516" s="686">
        <v>3000</v>
      </c>
      <c r="T2516" s="686">
        <f t="shared" si="263"/>
        <v>24000</v>
      </c>
      <c r="U2516" s="500">
        <f t="shared" si="262"/>
        <v>26880.000000000004</v>
      </c>
      <c r="V2516" s="293"/>
      <c r="W2516" s="127">
        <v>2016</v>
      </c>
      <c r="X2516" s="293"/>
      <c r="Y2516" s="30"/>
      <c r="Z2516" s="27"/>
      <c r="AA2516" s="27"/>
      <c r="AB2516" s="27"/>
      <c r="AC2516" s="27"/>
      <c r="AD2516" s="27"/>
      <c r="AE2516" s="27"/>
      <c r="AF2516" s="27"/>
      <c r="AG2516" s="27"/>
      <c r="AH2516" s="27"/>
      <c r="AI2516" s="27"/>
      <c r="AJ2516" s="27"/>
      <c r="AK2516" s="27"/>
      <c r="AL2516" s="27"/>
      <c r="AM2516" s="27"/>
      <c r="AN2516" s="27"/>
      <c r="AO2516" s="27"/>
      <c r="AP2516" s="27"/>
      <c r="AQ2516" s="27"/>
      <c r="AR2516" s="27"/>
      <c r="AS2516" s="27"/>
      <c r="AT2516" s="27"/>
      <c r="AU2516" s="27"/>
      <c r="AV2516" s="27"/>
      <c r="AW2516" s="27"/>
      <c r="AX2516" s="27"/>
    </row>
    <row r="2517" spans="1:50" s="29" customFormat="1" ht="50.1" customHeight="1">
      <c r="A2517" s="57" t="s">
        <v>8631</v>
      </c>
      <c r="B2517" s="125" t="s">
        <v>5974</v>
      </c>
      <c r="C2517" s="104" t="s">
        <v>8602</v>
      </c>
      <c r="D2517" s="104" t="s">
        <v>8603</v>
      </c>
      <c r="E2517" s="104" t="s">
        <v>8604</v>
      </c>
      <c r="F2517" s="104" t="s">
        <v>8632</v>
      </c>
      <c r="G2517" s="103" t="s">
        <v>4</v>
      </c>
      <c r="H2517" s="112">
        <v>0</v>
      </c>
      <c r="I2517" s="465">
        <v>590000000</v>
      </c>
      <c r="J2517" s="127" t="s">
        <v>6882</v>
      </c>
      <c r="K2517" s="103" t="s">
        <v>78</v>
      </c>
      <c r="L2517" s="103" t="s">
        <v>6884</v>
      </c>
      <c r="M2517" s="103" t="s">
        <v>2432</v>
      </c>
      <c r="N2517" s="103" t="s">
        <v>8606</v>
      </c>
      <c r="O2517" s="103" t="s">
        <v>7523</v>
      </c>
      <c r="P2517" s="103">
        <v>796</v>
      </c>
      <c r="Q2517" s="103" t="s">
        <v>57</v>
      </c>
      <c r="R2517" s="492">
        <v>30</v>
      </c>
      <c r="S2517" s="686">
        <v>1500</v>
      </c>
      <c r="T2517" s="686">
        <f t="shared" si="263"/>
        <v>45000</v>
      </c>
      <c r="U2517" s="500">
        <f t="shared" si="262"/>
        <v>50400.000000000007</v>
      </c>
      <c r="V2517" s="293"/>
      <c r="W2517" s="127">
        <v>2016</v>
      </c>
      <c r="X2517" s="293"/>
      <c r="Y2517" s="30"/>
      <c r="Z2517" s="27"/>
      <c r="AA2517" s="27"/>
      <c r="AB2517" s="27"/>
      <c r="AC2517" s="27"/>
      <c r="AD2517" s="27"/>
      <c r="AE2517" s="27"/>
      <c r="AF2517" s="27"/>
      <c r="AG2517" s="27"/>
      <c r="AH2517" s="27"/>
      <c r="AI2517" s="27"/>
      <c r="AJ2517" s="27"/>
      <c r="AK2517" s="27"/>
      <c r="AL2517" s="27"/>
      <c r="AM2517" s="27"/>
      <c r="AN2517" s="27"/>
      <c r="AO2517" s="27"/>
      <c r="AP2517" s="27"/>
      <c r="AQ2517" s="27"/>
      <c r="AR2517" s="27"/>
      <c r="AS2517" s="27"/>
      <c r="AT2517" s="27"/>
      <c r="AU2517" s="27"/>
      <c r="AV2517" s="27"/>
      <c r="AW2517" s="27"/>
      <c r="AX2517" s="27"/>
    </row>
    <row r="2518" spans="1:50" s="29" customFormat="1" ht="50.1" customHeight="1">
      <c r="A2518" s="57" t="s">
        <v>8633</v>
      </c>
      <c r="B2518" s="125" t="s">
        <v>5974</v>
      </c>
      <c r="C2518" s="104" t="s">
        <v>8602</v>
      </c>
      <c r="D2518" s="104" t="s">
        <v>8603</v>
      </c>
      <c r="E2518" s="104" t="s">
        <v>8604</v>
      </c>
      <c r="F2518" s="104" t="s">
        <v>8634</v>
      </c>
      <c r="G2518" s="103" t="s">
        <v>4</v>
      </c>
      <c r="H2518" s="112">
        <v>0</v>
      </c>
      <c r="I2518" s="465">
        <v>590000000</v>
      </c>
      <c r="J2518" s="127" t="s">
        <v>6882</v>
      </c>
      <c r="K2518" s="103" t="s">
        <v>78</v>
      </c>
      <c r="L2518" s="103" t="s">
        <v>6884</v>
      </c>
      <c r="M2518" s="103" t="s">
        <v>2432</v>
      </c>
      <c r="N2518" s="103" t="s">
        <v>8606</v>
      </c>
      <c r="O2518" s="103" t="s">
        <v>7523</v>
      </c>
      <c r="P2518" s="103">
        <v>796</v>
      </c>
      <c r="Q2518" s="103" t="s">
        <v>57</v>
      </c>
      <c r="R2518" s="492">
        <v>2</v>
      </c>
      <c r="S2518" s="686">
        <v>13000</v>
      </c>
      <c r="T2518" s="686">
        <f t="shared" si="263"/>
        <v>26000</v>
      </c>
      <c r="U2518" s="500">
        <f t="shared" si="262"/>
        <v>29120.000000000004</v>
      </c>
      <c r="V2518" s="293"/>
      <c r="W2518" s="127">
        <v>2016</v>
      </c>
      <c r="X2518" s="293"/>
      <c r="Y2518" s="30"/>
      <c r="Z2518" s="27"/>
      <c r="AA2518" s="27"/>
      <c r="AB2518" s="27"/>
      <c r="AC2518" s="27"/>
      <c r="AD2518" s="27"/>
      <c r="AE2518" s="27"/>
      <c r="AF2518" s="27"/>
      <c r="AG2518" s="27"/>
      <c r="AH2518" s="27"/>
      <c r="AI2518" s="27"/>
      <c r="AJ2518" s="27"/>
      <c r="AK2518" s="27"/>
      <c r="AL2518" s="27"/>
      <c r="AM2518" s="27"/>
      <c r="AN2518" s="27"/>
      <c r="AO2518" s="27"/>
      <c r="AP2518" s="27"/>
      <c r="AQ2518" s="27"/>
      <c r="AR2518" s="27"/>
      <c r="AS2518" s="27"/>
      <c r="AT2518" s="27"/>
      <c r="AU2518" s="27"/>
      <c r="AV2518" s="27"/>
      <c r="AW2518" s="27"/>
      <c r="AX2518" s="27"/>
    </row>
    <row r="2519" spans="1:50" s="29" customFormat="1" ht="50.1" customHeight="1">
      <c r="A2519" s="57" t="s">
        <v>8635</v>
      </c>
      <c r="B2519" s="125" t="s">
        <v>5974</v>
      </c>
      <c r="C2519" s="104" t="s">
        <v>8602</v>
      </c>
      <c r="D2519" s="104" t="s">
        <v>8603</v>
      </c>
      <c r="E2519" s="104" t="s">
        <v>8604</v>
      </c>
      <c r="F2519" s="104" t="s">
        <v>8636</v>
      </c>
      <c r="G2519" s="103" t="s">
        <v>4</v>
      </c>
      <c r="H2519" s="112">
        <v>0</v>
      </c>
      <c r="I2519" s="465">
        <v>590000000</v>
      </c>
      <c r="J2519" s="127" t="s">
        <v>6882</v>
      </c>
      <c r="K2519" s="103" t="s">
        <v>78</v>
      </c>
      <c r="L2519" s="103" t="s">
        <v>6884</v>
      </c>
      <c r="M2519" s="103" t="s">
        <v>2432</v>
      </c>
      <c r="N2519" s="103" t="s">
        <v>8606</v>
      </c>
      <c r="O2519" s="103" t="s">
        <v>7523</v>
      </c>
      <c r="P2519" s="103">
        <v>796</v>
      </c>
      <c r="Q2519" s="103" t="s">
        <v>57</v>
      </c>
      <c r="R2519" s="492">
        <v>2</v>
      </c>
      <c r="S2519" s="686">
        <v>13000</v>
      </c>
      <c r="T2519" s="686">
        <f t="shared" si="263"/>
        <v>26000</v>
      </c>
      <c r="U2519" s="500">
        <f t="shared" si="262"/>
        <v>29120.000000000004</v>
      </c>
      <c r="V2519" s="293"/>
      <c r="W2519" s="127">
        <v>2016</v>
      </c>
      <c r="X2519" s="293"/>
      <c r="Y2519" s="30"/>
      <c r="Z2519" s="27"/>
      <c r="AA2519" s="27"/>
      <c r="AB2519" s="27"/>
      <c r="AC2519" s="27"/>
      <c r="AD2519" s="27"/>
      <c r="AE2519" s="27"/>
      <c r="AF2519" s="27"/>
      <c r="AG2519" s="27"/>
      <c r="AH2519" s="27"/>
      <c r="AI2519" s="27"/>
      <c r="AJ2519" s="27"/>
      <c r="AK2519" s="27"/>
      <c r="AL2519" s="27"/>
      <c r="AM2519" s="27"/>
      <c r="AN2519" s="27"/>
      <c r="AO2519" s="27"/>
      <c r="AP2519" s="27"/>
      <c r="AQ2519" s="27"/>
      <c r="AR2519" s="27"/>
      <c r="AS2519" s="27"/>
      <c r="AT2519" s="27"/>
      <c r="AU2519" s="27"/>
      <c r="AV2519" s="27"/>
      <c r="AW2519" s="27"/>
      <c r="AX2519" s="27"/>
    </row>
    <row r="2520" spans="1:50" s="29" customFormat="1" ht="50.1" customHeight="1">
      <c r="A2520" s="57" t="s">
        <v>8637</v>
      </c>
      <c r="B2520" s="125" t="s">
        <v>5974</v>
      </c>
      <c r="C2520" s="104" t="s">
        <v>8602</v>
      </c>
      <c r="D2520" s="104" t="s">
        <v>8603</v>
      </c>
      <c r="E2520" s="104" t="s">
        <v>8604</v>
      </c>
      <c r="F2520" s="104" t="s">
        <v>8638</v>
      </c>
      <c r="G2520" s="103" t="s">
        <v>4</v>
      </c>
      <c r="H2520" s="112">
        <v>0</v>
      </c>
      <c r="I2520" s="465">
        <v>590000000</v>
      </c>
      <c r="J2520" s="127" t="s">
        <v>6882</v>
      </c>
      <c r="K2520" s="103" t="s">
        <v>78</v>
      </c>
      <c r="L2520" s="103" t="s">
        <v>6884</v>
      </c>
      <c r="M2520" s="103" t="s">
        <v>2432</v>
      </c>
      <c r="N2520" s="103" t="s">
        <v>8606</v>
      </c>
      <c r="O2520" s="103" t="s">
        <v>7523</v>
      </c>
      <c r="P2520" s="103">
        <v>796</v>
      </c>
      <c r="Q2520" s="103" t="s">
        <v>57</v>
      </c>
      <c r="R2520" s="492">
        <v>16</v>
      </c>
      <c r="S2520" s="686">
        <v>3000</v>
      </c>
      <c r="T2520" s="686">
        <f t="shared" si="263"/>
        <v>48000</v>
      </c>
      <c r="U2520" s="500">
        <f t="shared" si="262"/>
        <v>53760.000000000007</v>
      </c>
      <c r="V2520" s="293"/>
      <c r="W2520" s="127">
        <v>2016</v>
      </c>
      <c r="X2520" s="293"/>
      <c r="Y2520" s="30"/>
      <c r="Z2520" s="27"/>
      <c r="AA2520" s="27"/>
      <c r="AB2520" s="27"/>
      <c r="AC2520" s="27"/>
      <c r="AD2520" s="27"/>
      <c r="AE2520" s="27"/>
      <c r="AF2520" s="27"/>
      <c r="AG2520" s="27"/>
      <c r="AH2520" s="27"/>
      <c r="AI2520" s="27"/>
      <c r="AJ2520" s="27"/>
      <c r="AK2520" s="27"/>
      <c r="AL2520" s="27"/>
      <c r="AM2520" s="27"/>
      <c r="AN2520" s="27"/>
      <c r="AO2520" s="27"/>
      <c r="AP2520" s="27"/>
      <c r="AQ2520" s="27"/>
      <c r="AR2520" s="27"/>
      <c r="AS2520" s="27"/>
      <c r="AT2520" s="27"/>
      <c r="AU2520" s="27"/>
      <c r="AV2520" s="27"/>
      <c r="AW2520" s="27"/>
      <c r="AX2520" s="27"/>
    </row>
    <row r="2521" spans="1:50" s="29" customFormat="1" ht="50.1" customHeight="1">
      <c r="A2521" s="57" t="s">
        <v>8472</v>
      </c>
      <c r="B2521" s="103" t="s">
        <v>5974</v>
      </c>
      <c r="C2521" s="104" t="s">
        <v>6792</v>
      </c>
      <c r="D2521" s="104" t="s">
        <v>6793</v>
      </c>
      <c r="E2521" s="104" t="s">
        <v>6794</v>
      </c>
      <c r="F2521" s="104" t="s">
        <v>6795</v>
      </c>
      <c r="G2521" s="103" t="s">
        <v>4</v>
      </c>
      <c r="H2521" s="103">
        <v>0</v>
      </c>
      <c r="I2521" s="112">
        <v>590000000</v>
      </c>
      <c r="J2521" s="112" t="s">
        <v>5</v>
      </c>
      <c r="K2521" s="103" t="s">
        <v>7705</v>
      </c>
      <c r="L2521" s="103" t="s">
        <v>5</v>
      </c>
      <c r="M2521" s="103" t="s">
        <v>54</v>
      </c>
      <c r="N2521" s="103" t="s">
        <v>879</v>
      </c>
      <c r="O2521" s="103" t="s">
        <v>532</v>
      </c>
      <c r="P2521" s="110" t="s">
        <v>186</v>
      </c>
      <c r="Q2521" s="57" t="s">
        <v>187</v>
      </c>
      <c r="R2521" s="248">
        <v>290</v>
      </c>
      <c r="S2521" s="248">
        <v>1050</v>
      </c>
      <c r="T2521" s="248">
        <f>R2521*S2521</f>
        <v>304500</v>
      </c>
      <c r="U2521" s="248">
        <f t="shared" si="262"/>
        <v>341040.00000000006</v>
      </c>
      <c r="V2521" s="103"/>
      <c r="W2521" s="112">
        <v>2016</v>
      </c>
      <c r="X2521" s="293"/>
      <c r="Y2521" s="30"/>
      <c r="Z2521" s="27"/>
      <c r="AA2521" s="27"/>
      <c r="AB2521" s="27"/>
      <c r="AC2521" s="27"/>
      <c r="AD2521" s="27"/>
      <c r="AE2521" s="27"/>
      <c r="AF2521" s="27"/>
      <c r="AG2521" s="27"/>
      <c r="AH2521" s="27"/>
      <c r="AI2521" s="27"/>
      <c r="AJ2521" s="27"/>
      <c r="AK2521" s="27"/>
      <c r="AL2521" s="27"/>
      <c r="AM2521" s="27"/>
      <c r="AN2521" s="27"/>
      <c r="AO2521" s="27"/>
      <c r="AP2521" s="27"/>
      <c r="AQ2521" s="27"/>
      <c r="AR2521" s="27"/>
      <c r="AS2521" s="27"/>
      <c r="AT2521" s="27"/>
      <c r="AU2521" s="27"/>
      <c r="AV2521" s="27"/>
      <c r="AW2521" s="27"/>
      <c r="AX2521" s="27"/>
    </row>
    <row r="2522" spans="1:50" s="29" customFormat="1" ht="50.1" customHeight="1">
      <c r="A2522" s="57" t="s">
        <v>8473</v>
      </c>
      <c r="B2522" s="103" t="s">
        <v>5974</v>
      </c>
      <c r="C2522" s="104" t="s">
        <v>8474</v>
      </c>
      <c r="D2522" s="104" t="s">
        <v>666</v>
      </c>
      <c r="E2522" s="104" t="s">
        <v>8475</v>
      </c>
      <c r="F2522" s="104" t="s">
        <v>8476</v>
      </c>
      <c r="G2522" s="103" t="s">
        <v>4</v>
      </c>
      <c r="H2522" s="103">
        <v>0</v>
      </c>
      <c r="I2522" s="110">
        <v>590000000</v>
      </c>
      <c r="J2522" s="112" t="s">
        <v>5</v>
      </c>
      <c r="K2522" s="103" t="s">
        <v>7705</v>
      </c>
      <c r="L2522" s="103" t="s">
        <v>5</v>
      </c>
      <c r="M2522" s="103" t="s">
        <v>54</v>
      </c>
      <c r="N2522" s="103" t="s">
        <v>8323</v>
      </c>
      <c r="O2522" s="103" t="s">
        <v>532</v>
      </c>
      <c r="P2522" s="112">
        <v>796</v>
      </c>
      <c r="Q2522" s="103" t="s">
        <v>57</v>
      </c>
      <c r="R2522" s="492">
        <v>8</v>
      </c>
      <c r="S2522" s="492">
        <v>33440</v>
      </c>
      <c r="T2522" s="248">
        <f>S2522*R2522</f>
        <v>267520</v>
      </c>
      <c r="U2522" s="248">
        <f t="shared" si="262"/>
        <v>299622.40000000002</v>
      </c>
      <c r="V2522" s="108"/>
      <c r="W2522" s="112">
        <v>2016</v>
      </c>
      <c r="X2522" s="293"/>
      <c r="Y2522" s="30"/>
      <c r="Z2522" s="27"/>
      <c r="AA2522" s="27"/>
      <c r="AB2522" s="27"/>
      <c r="AC2522" s="27"/>
      <c r="AD2522" s="27"/>
      <c r="AE2522" s="27"/>
      <c r="AF2522" s="27"/>
      <c r="AG2522" s="27"/>
      <c r="AH2522" s="27"/>
      <c r="AI2522" s="27"/>
      <c r="AJ2522" s="27"/>
      <c r="AK2522" s="27"/>
      <c r="AL2522" s="27"/>
      <c r="AM2522" s="27"/>
      <c r="AN2522" s="27"/>
      <c r="AO2522" s="27"/>
      <c r="AP2522" s="27"/>
      <c r="AQ2522" s="27"/>
      <c r="AR2522" s="27"/>
      <c r="AS2522" s="27"/>
      <c r="AT2522" s="27"/>
      <c r="AU2522" s="27"/>
      <c r="AV2522" s="27"/>
      <c r="AW2522" s="27"/>
      <c r="AX2522" s="27"/>
    </row>
    <row r="2523" spans="1:50" s="29" customFormat="1" ht="50.1" customHeight="1">
      <c r="A2523" s="57" t="s">
        <v>8477</v>
      </c>
      <c r="B2523" s="103" t="s">
        <v>5974</v>
      </c>
      <c r="C2523" s="104" t="s">
        <v>761</v>
      </c>
      <c r="D2523" s="104" t="s">
        <v>666</v>
      </c>
      <c r="E2523" s="104" t="s">
        <v>762</v>
      </c>
      <c r="F2523" s="104" t="s">
        <v>763</v>
      </c>
      <c r="G2523" s="103" t="s">
        <v>4</v>
      </c>
      <c r="H2523" s="103">
        <v>0</v>
      </c>
      <c r="I2523" s="110">
        <v>590000000</v>
      </c>
      <c r="J2523" s="112" t="s">
        <v>5</v>
      </c>
      <c r="K2523" s="103" t="s">
        <v>7705</v>
      </c>
      <c r="L2523" s="103" t="s">
        <v>5</v>
      </c>
      <c r="M2523" s="103" t="s">
        <v>54</v>
      </c>
      <c r="N2523" s="103" t="s">
        <v>8323</v>
      </c>
      <c r="O2523" s="103" t="s">
        <v>532</v>
      </c>
      <c r="P2523" s="112">
        <v>796</v>
      </c>
      <c r="Q2523" s="103" t="s">
        <v>57</v>
      </c>
      <c r="R2523" s="492">
        <v>8</v>
      </c>
      <c r="S2523" s="492">
        <v>10560</v>
      </c>
      <c r="T2523" s="248">
        <f t="shared" ref="T2523:T2530" si="264">S2523*R2523</f>
        <v>84480</v>
      </c>
      <c r="U2523" s="248">
        <f t="shared" ref="U2523:U2530" si="265">T2523*1.12</f>
        <v>94617.600000000006</v>
      </c>
      <c r="V2523" s="108"/>
      <c r="W2523" s="112">
        <v>2016</v>
      </c>
      <c r="X2523" s="293"/>
      <c r="Y2523" s="30"/>
      <c r="Z2523" s="27"/>
      <c r="AA2523" s="27"/>
      <c r="AB2523" s="27"/>
      <c r="AC2523" s="27"/>
      <c r="AD2523" s="27"/>
      <c r="AE2523" s="27"/>
      <c r="AF2523" s="27"/>
      <c r="AG2523" s="27"/>
      <c r="AH2523" s="27"/>
      <c r="AI2523" s="27"/>
      <c r="AJ2523" s="27"/>
      <c r="AK2523" s="27"/>
      <c r="AL2523" s="27"/>
      <c r="AM2523" s="27"/>
      <c r="AN2523" s="27"/>
      <c r="AO2523" s="27"/>
      <c r="AP2523" s="27"/>
      <c r="AQ2523" s="27"/>
      <c r="AR2523" s="27"/>
      <c r="AS2523" s="27"/>
      <c r="AT2523" s="27"/>
      <c r="AU2523" s="27"/>
      <c r="AV2523" s="27"/>
      <c r="AW2523" s="27"/>
      <c r="AX2523" s="27"/>
    </row>
    <row r="2524" spans="1:50" s="29" customFormat="1" ht="50.1" customHeight="1">
      <c r="A2524" s="57" t="s">
        <v>8478</v>
      </c>
      <c r="B2524" s="103" t="s">
        <v>5974</v>
      </c>
      <c r="C2524" s="104" t="s">
        <v>645</v>
      </c>
      <c r="D2524" s="104" t="s">
        <v>628</v>
      </c>
      <c r="E2524" s="104" t="s">
        <v>646</v>
      </c>
      <c r="F2524" s="104" t="s">
        <v>8479</v>
      </c>
      <c r="G2524" s="103" t="s">
        <v>4</v>
      </c>
      <c r="H2524" s="103">
        <v>0</v>
      </c>
      <c r="I2524" s="110">
        <v>590000000</v>
      </c>
      <c r="J2524" s="112" t="s">
        <v>5</v>
      </c>
      <c r="K2524" s="103" t="s">
        <v>7705</v>
      </c>
      <c r="L2524" s="103" t="s">
        <v>5</v>
      </c>
      <c r="M2524" s="103" t="s">
        <v>54</v>
      </c>
      <c r="N2524" s="103" t="s">
        <v>8323</v>
      </c>
      <c r="O2524" s="103" t="s">
        <v>532</v>
      </c>
      <c r="P2524" s="112">
        <v>796</v>
      </c>
      <c r="Q2524" s="103" t="s">
        <v>57</v>
      </c>
      <c r="R2524" s="492">
        <v>8</v>
      </c>
      <c r="S2524" s="492">
        <v>3344</v>
      </c>
      <c r="T2524" s="248">
        <f t="shared" si="264"/>
        <v>26752</v>
      </c>
      <c r="U2524" s="248">
        <f t="shared" si="265"/>
        <v>29962.240000000002</v>
      </c>
      <c r="V2524" s="108"/>
      <c r="W2524" s="112">
        <v>2016</v>
      </c>
      <c r="X2524" s="293"/>
      <c r="Y2524" s="30"/>
      <c r="Z2524" s="27"/>
      <c r="AA2524" s="27"/>
      <c r="AB2524" s="27"/>
      <c r="AC2524" s="27"/>
      <c r="AD2524" s="27"/>
      <c r="AE2524" s="27"/>
      <c r="AF2524" s="27"/>
      <c r="AG2524" s="27"/>
      <c r="AH2524" s="27"/>
      <c r="AI2524" s="27"/>
      <c r="AJ2524" s="27"/>
      <c r="AK2524" s="27"/>
      <c r="AL2524" s="27"/>
      <c r="AM2524" s="27"/>
      <c r="AN2524" s="27"/>
      <c r="AO2524" s="27"/>
      <c r="AP2524" s="27"/>
      <c r="AQ2524" s="27"/>
      <c r="AR2524" s="27"/>
      <c r="AS2524" s="27"/>
      <c r="AT2524" s="27"/>
      <c r="AU2524" s="27"/>
      <c r="AV2524" s="27"/>
      <c r="AW2524" s="27"/>
      <c r="AX2524" s="27"/>
    </row>
    <row r="2525" spans="1:50" s="29" customFormat="1" ht="50.1" customHeight="1">
      <c r="A2525" s="57" t="s">
        <v>8480</v>
      </c>
      <c r="B2525" s="103" t="s">
        <v>5974</v>
      </c>
      <c r="C2525" s="104" t="s">
        <v>645</v>
      </c>
      <c r="D2525" s="104" t="s">
        <v>628</v>
      </c>
      <c r="E2525" s="104" t="s">
        <v>646</v>
      </c>
      <c r="F2525" s="104" t="s">
        <v>658</v>
      </c>
      <c r="G2525" s="103" t="s">
        <v>4</v>
      </c>
      <c r="H2525" s="103">
        <v>0</v>
      </c>
      <c r="I2525" s="110">
        <v>590000000</v>
      </c>
      <c r="J2525" s="112" t="s">
        <v>5</v>
      </c>
      <c r="K2525" s="103" t="s">
        <v>7705</v>
      </c>
      <c r="L2525" s="103" t="s">
        <v>5</v>
      </c>
      <c r="M2525" s="103" t="s">
        <v>54</v>
      </c>
      <c r="N2525" s="103" t="s">
        <v>8323</v>
      </c>
      <c r="O2525" s="103" t="s">
        <v>532</v>
      </c>
      <c r="P2525" s="112">
        <v>796</v>
      </c>
      <c r="Q2525" s="103" t="s">
        <v>57</v>
      </c>
      <c r="R2525" s="492">
        <v>10</v>
      </c>
      <c r="S2525" s="492">
        <v>3696</v>
      </c>
      <c r="T2525" s="248">
        <f t="shared" si="264"/>
        <v>36960</v>
      </c>
      <c r="U2525" s="248">
        <f t="shared" si="265"/>
        <v>41395.200000000004</v>
      </c>
      <c r="V2525" s="108"/>
      <c r="W2525" s="112">
        <v>2016</v>
      </c>
      <c r="X2525" s="293"/>
      <c r="Y2525" s="30"/>
      <c r="Z2525" s="27"/>
      <c r="AA2525" s="27"/>
      <c r="AB2525" s="27"/>
      <c r="AC2525" s="27"/>
      <c r="AD2525" s="27"/>
      <c r="AE2525" s="27"/>
      <c r="AF2525" s="27"/>
      <c r="AG2525" s="27"/>
      <c r="AH2525" s="27"/>
      <c r="AI2525" s="27"/>
      <c r="AJ2525" s="27"/>
      <c r="AK2525" s="27"/>
      <c r="AL2525" s="27"/>
      <c r="AM2525" s="27"/>
      <c r="AN2525" s="27"/>
      <c r="AO2525" s="27"/>
      <c r="AP2525" s="27"/>
      <c r="AQ2525" s="27"/>
      <c r="AR2525" s="27"/>
      <c r="AS2525" s="27"/>
      <c r="AT2525" s="27"/>
      <c r="AU2525" s="27"/>
      <c r="AV2525" s="27"/>
      <c r="AW2525" s="27"/>
      <c r="AX2525" s="27"/>
    </row>
    <row r="2526" spans="1:50" s="29" customFormat="1" ht="50.1" customHeight="1">
      <c r="A2526" s="57" t="s">
        <v>8481</v>
      </c>
      <c r="B2526" s="103" t="s">
        <v>5974</v>
      </c>
      <c r="C2526" s="104" t="s">
        <v>3454</v>
      </c>
      <c r="D2526" s="104" t="s">
        <v>628</v>
      </c>
      <c r="E2526" s="104" t="s">
        <v>3455</v>
      </c>
      <c r="F2526" s="104" t="s">
        <v>3456</v>
      </c>
      <c r="G2526" s="103" t="s">
        <v>4</v>
      </c>
      <c r="H2526" s="103">
        <v>0</v>
      </c>
      <c r="I2526" s="110">
        <v>590000000</v>
      </c>
      <c r="J2526" s="112" t="s">
        <v>5</v>
      </c>
      <c r="K2526" s="103" t="s">
        <v>7705</v>
      </c>
      <c r="L2526" s="103" t="s">
        <v>5</v>
      </c>
      <c r="M2526" s="103" t="s">
        <v>54</v>
      </c>
      <c r="N2526" s="103" t="s">
        <v>8323</v>
      </c>
      <c r="O2526" s="103" t="s">
        <v>532</v>
      </c>
      <c r="P2526" s="112">
        <v>796</v>
      </c>
      <c r="Q2526" s="103" t="s">
        <v>57</v>
      </c>
      <c r="R2526" s="492">
        <v>8</v>
      </c>
      <c r="S2526" s="492">
        <v>4268</v>
      </c>
      <c r="T2526" s="248">
        <f t="shared" si="264"/>
        <v>34144</v>
      </c>
      <c r="U2526" s="248">
        <f t="shared" si="265"/>
        <v>38241.280000000006</v>
      </c>
      <c r="V2526" s="108"/>
      <c r="W2526" s="112">
        <v>2016</v>
      </c>
      <c r="X2526" s="293"/>
      <c r="Y2526" s="30"/>
      <c r="Z2526" s="27"/>
      <c r="AA2526" s="27"/>
      <c r="AB2526" s="27"/>
      <c r="AC2526" s="27"/>
      <c r="AD2526" s="27"/>
      <c r="AE2526" s="27"/>
      <c r="AF2526" s="27"/>
      <c r="AG2526" s="27"/>
      <c r="AH2526" s="27"/>
      <c r="AI2526" s="27"/>
      <c r="AJ2526" s="27"/>
      <c r="AK2526" s="27"/>
      <c r="AL2526" s="27"/>
      <c r="AM2526" s="27"/>
      <c r="AN2526" s="27"/>
      <c r="AO2526" s="27"/>
      <c r="AP2526" s="27"/>
      <c r="AQ2526" s="27"/>
      <c r="AR2526" s="27"/>
      <c r="AS2526" s="27"/>
      <c r="AT2526" s="27"/>
      <c r="AU2526" s="27"/>
      <c r="AV2526" s="27"/>
      <c r="AW2526" s="27"/>
      <c r="AX2526" s="27"/>
    </row>
    <row r="2527" spans="1:50" s="29" customFormat="1" ht="50.1" customHeight="1">
      <c r="A2527" s="57" t="s">
        <v>8482</v>
      </c>
      <c r="B2527" s="103" t="s">
        <v>5974</v>
      </c>
      <c r="C2527" s="104" t="s">
        <v>639</v>
      </c>
      <c r="D2527" s="104" t="s">
        <v>628</v>
      </c>
      <c r="E2527" s="104" t="s">
        <v>640</v>
      </c>
      <c r="F2527" s="104" t="s">
        <v>695</v>
      </c>
      <c r="G2527" s="103" t="s">
        <v>4</v>
      </c>
      <c r="H2527" s="103">
        <v>0</v>
      </c>
      <c r="I2527" s="110">
        <v>590000000</v>
      </c>
      <c r="J2527" s="112" t="s">
        <v>5</v>
      </c>
      <c r="K2527" s="103" t="s">
        <v>7705</v>
      </c>
      <c r="L2527" s="103" t="s">
        <v>5</v>
      </c>
      <c r="M2527" s="103" t="s">
        <v>54</v>
      </c>
      <c r="N2527" s="103" t="s">
        <v>8323</v>
      </c>
      <c r="O2527" s="103" t="s">
        <v>532</v>
      </c>
      <c r="P2527" s="112">
        <v>796</v>
      </c>
      <c r="Q2527" s="103" t="s">
        <v>57</v>
      </c>
      <c r="R2527" s="492">
        <v>8</v>
      </c>
      <c r="S2527" s="492">
        <v>1056</v>
      </c>
      <c r="T2527" s="248">
        <f t="shared" si="264"/>
        <v>8448</v>
      </c>
      <c r="U2527" s="248">
        <f t="shared" si="265"/>
        <v>9461.76</v>
      </c>
      <c r="V2527" s="108"/>
      <c r="W2527" s="112">
        <v>2016</v>
      </c>
      <c r="X2527" s="293"/>
      <c r="Y2527" s="30"/>
      <c r="Z2527" s="27"/>
      <c r="AA2527" s="27"/>
      <c r="AB2527" s="27"/>
      <c r="AC2527" s="27"/>
      <c r="AD2527" s="27"/>
      <c r="AE2527" s="27"/>
      <c r="AF2527" s="27"/>
      <c r="AG2527" s="27"/>
      <c r="AH2527" s="27"/>
      <c r="AI2527" s="27"/>
      <c r="AJ2527" s="27"/>
      <c r="AK2527" s="27"/>
      <c r="AL2527" s="27"/>
      <c r="AM2527" s="27"/>
      <c r="AN2527" s="27"/>
      <c r="AO2527" s="27"/>
      <c r="AP2527" s="27"/>
      <c r="AQ2527" s="27"/>
      <c r="AR2527" s="27"/>
      <c r="AS2527" s="27"/>
      <c r="AT2527" s="27"/>
      <c r="AU2527" s="27"/>
      <c r="AV2527" s="27"/>
      <c r="AW2527" s="27"/>
      <c r="AX2527" s="27"/>
    </row>
    <row r="2528" spans="1:50" s="29" customFormat="1" ht="50.1" customHeight="1">
      <c r="A2528" s="57" t="s">
        <v>8483</v>
      </c>
      <c r="B2528" s="103" t="s">
        <v>5974</v>
      </c>
      <c r="C2528" s="104" t="s">
        <v>645</v>
      </c>
      <c r="D2528" s="104" t="s">
        <v>628</v>
      </c>
      <c r="E2528" s="104" t="s">
        <v>646</v>
      </c>
      <c r="F2528" s="104" t="s">
        <v>8484</v>
      </c>
      <c r="G2528" s="103" t="s">
        <v>4</v>
      </c>
      <c r="H2528" s="103">
        <v>0</v>
      </c>
      <c r="I2528" s="110">
        <v>590000000</v>
      </c>
      <c r="J2528" s="112" t="s">
        <v>5</v>
      </c>
      <c r="K2528" s="103" t="s">
        <v>7705</v>
      </c>
      <c r="L2528" s="103" t="s">
        <v>5</v>
      </c>
      <c r="M2528" s="103" t="s">
        <v>54</v>
      </c>
      <c r="N2528" s="103" t="s">
        <v>8323</v>
      </c>
      <c r="O2528" s="103" t="s">
        <v>532</v>
      </c>
      <c r="P2528" s="112">
        <v>796</v>
      </c>
      <c r="Q2528" s="103" t="s">
        <v>57</v>
      </c>
      <c r="R2528" s="492">
        <v>8</v>
      </c>
      <c r="S2528" s="492">
        <v>6512</v>
      </c>
      <c r="T2528" s="248">
        <f t="shared" si="264"/>
        <v>52096</v>
      </c>
      <c r="U2528" s="248">
        <f t="shared" si="265"/>
        <v>58347.520000000004</v>
      </c>
      <c r="V2528" s="108"/>
      <c r="W2528" s="112">
        <v>2016</v>
      </c>
      <c r="X2528" s="293"/>
      <c r="Y2528" s="30"/>
      <c r="Z2528" s="27"/>
      <c r="AA2528" s="27"/>
      <c r="AB2528" s="27"/>
      <c r="AC2528" s="27"/>
      <c r="AD2528" s="27"/>
      <c r="AE2528" s="27"/>
      <c r="AF2528" s="27"/>
      <c r="AG2528" s="27"/>
      <c r="AH2528" s="27"/>
      <c r="AI2528" s="27"/>
      <c r="AJ2528" s="27"/>
      <c r="AK2528" s="27"/>
      <c r="AL2528" s="27"/>
      <c r="AM2528" s="27"/>
      <c r="AN2528" s="27"/>
      <c r="AO2528" s="27"/>
      <c r="AP2528" s="27"/>
      <c r="AQ2528" s="27"/>
      <c r="AR2528" s="27"/>
      <c r="AS2528" s="27"/>
      <c r="AT2528" s="27"/>
      <c r="AU2528" s="27"/>
      <c r="AV2528" s="27"/>
      <c r="AW2528" s="27"/>
      <c r="AX2528" s="27"/>
    </row>
    <row r="2529" spans="1:50" s="29" customFormat="1" ht="50.1" customHeight="1">
      <c r="A2529" s="57" t="s">
        <v>8485</v>
      </c>
      <c r="B2529" s="103" t="s">
        <v>5974</v>
      </c>
      <c r="C2529" s="104" t="s">
        <v>639</v>
      </c>
      <c r="D2529" s="104" t="s">
        <v>628</v>
      </c>
      <c r="E2529" s="104" t="s">
        <v>640</v>
      </c>
      <c r="F2529" s="104" t="s">
        <v>696</v>
      </c>
      <c r="G2529" s="103" t="s">
        <v>4</v>
      </c>
      <c r="H2529" s="103">
        <v>0</v>
      </c>
      <c r="I2529" s="110">
        <v>590000000</v>
      </c>
      <c r="J2529" s="112" t="s">
        <v>5</v>
      </c>
      <c r="K2529" s="103" t="s">
        <v>7705</v>
      </c>
      <c r="L2529" s="103" t="s">
        <v>5</v>
      </c>
      <c r="M2529" s="103" t="s">
        <v>54</v>
      </c>
      <c r="N2529" s="103" t="s">
        <v>8323</v>
      </c>
      <c r="O2529" s="103" t="s">
        <v>532</v>
      </c>
      <c r="P2529" s="112">
        <v>796</v>
      </c>
      <c r="Q2529" s="103" t="s">
        <v>57</v>
      </c>
      <c r="R2529" s="492">
        <v>10</v>
      </c>
      <c r="S2529" s="492">
        <v>1936</v>
      </c>
      <c r="T2529" s="248">
        <f t="shared" si="264"/>
        <v>19360</v>
      </c>
      <c r="U2529" s="248">
        <f t="shared" si="265"/>
        <v>21683.200000000001</v>
      </c>
      <c r="V2529" s="108"/>
      <c r="W2529" s="112">
        <v>2016</v>
      </c>
      <c r="X2529" s="293"/>
      <c r="Y2529" s="30"/>
      <c r="Z2529" s="27"/>
      <c r="AA2529" s="27"/>
      <c r="AB2529" s="27"/>
      <c r="AC2529" s="27"/>
      <c r="AD2529" s="27"/>
      <c r="AE2529" s="27"/>
      <c r="AF2529" s="27"/>
      <c r="AG2529" s="27"/>
      <c r="AH2529" s="27"/>
      <c r="AI2529" s="27"/>
      <c r="AJ2529" s="27"/>
      <c r="AK2529" s="27"/>
      <c r="AL2529" s="27"/>
      <c r="AM2529" s="27"/>
      <c r="AN2529" s="27"/>
      <c r="AO2529" s="27"/>
      <c r="AP2529" s="27"/>
      <c r="AQ2529" s="27"/>
      <c r="AR2529" s="27"/>
      <c r="AS2529" s="27"/>
      <c r="AT2529" s="27"/>
      <c r="AU2529" s="27"/>
      <c r="AV2529" s="27"/>
      <c r="AW2529" s="27"/>
      <c r="AX2529" s="27"/>
    </row>
    <row r="2530" spans="1:50" s="29" customFormat="1" ht="50.1" customHeight="1">
      <c r="A2530" s="57" t="s">
        <v>8486</v>
      </c>
      <c r="B2530" s="103" t="s">
        <v>5974</v>
      </c>
      <c r="C2530" s="104" t="s">
        <v>645</v>
      </c>
      <c r="D2530" s="104" t="s">
        <v>628</v>
      </c>
      <c r="E2530" s="104" t="s">
        <v>646</v>
      </c>
      <c r="F2530" s="104" t="s">
        <v>8487</v>
      </c>
      <c r="G2530" s="103" t="s">
        <v>4</v>
      </c>
      <c r="H2530" s="103">
        <v>0</v>
      </c>
      <c r="I2530" s="110">
        <v>590000000</v>
      </c>
      <c r="J2530" s="112" t="s">
        <v>5</v>
      </c>
      <c r="K2530" s="103" t="s">
        <v>7705</v>
      </c>
      <c r="L2530" s="103" t="s">
        <v>5</v>
      </c>
      <c r="M2530" s="103" t="s">
        <v>54</v>
      </c>
      <c r="N2530" s="103" t="s">
        <v>8323</v>
      </c>
      <c r="O2530" s="103" t="s">
        <v>532</v>
      </c>
      <c r="P2530" s="112">
        <v>796</v>
      </c>
      <c r="Q2530" s="103" t="s">
        <v>57</v>
      </c>
      <c r="R2530" s="492">
        <v>8</v>
      </c>
      <c r="S2530" s="492">
        <v>2068</v>
      </c>
      <c r="T2530" s="248">
        <f t="shared" si="264"/>
        <v>16544</v>
      </c>
      <c r="U2530" s="248">
        <f t="shared" si="265"/>
        <v>18529.280000000002</v>
      </c>
      <c r="V2530" s="108"/>
      <c r="W2530" s="112">
        <v>2016</v>
      </c>
      <c r="X2530" s="293"/>
      <c r="Y2530" s="30"/>
      <c r="Z2530" s="27"/>
      <c r="AA2530" s="27"/>
      <c r="AB2530" s="27"/>
      <c r="AC2530" s="27"/>
      <c r="AD2530" s="27"/>
      <c r="AE2530" s="27"/>
      <c r="AF2530" s="27"/>
      <c r="AG2530" s="27"/>
      <c r="AH2530" s="27"/>
      <c r="AI2530" s="27"/>
      <c r="AJ2530" s="27"/>
      <c r="AK2530" s="27"/>
      <c r="AL2530" s="27"/>
      <c r="AM2530" s="27"/>
      <c r="AN2530" s="27"/>
      <c r="AO2530" s="27"/>
      <c r="AP2530" s="27"/>
      <c r="AQ2530" s="27"/>
      <c r="AR2530" s="27"/>
      <c r="AS2530" s="27"/>
      <c r="AT2530" s="27"/>
      <c r="AU2530" s="27"/>
      <c r="AV2530" s="27"/>
      <c r="AW2530" s="27"/>
      <c r="AX2530" s="27"/>
    </row>
    <row r="2531" spans="1:50" s="29" customFormat="1" ht="50.1" customHeight="1">
      <c r="A2531" s="57" t="s">
        <v>8518</v>
      </c>
      <c r="B2531" s="103" t="s">
        <v>5974</v>
      </c>
      <c r="C2531" s="230" t="s">
        <v>4130</v>
      </c>
      <c r="D2531" s="230" t="s">
        <v>4124</v>
      </c>
      <c r="E2531" s="230" t="s">
        <v>4131</v>
      </c>
      <c r="F2531" s="494"/>
      <c r="G2531" s="112" t="s">
        <v>4</v>
      </c>
      <c r="H2531" s="103">
        <v>0</v>
      </c>
      <c r="I2531" s="118">
        <v>590000000</v>
      </c>
      <c r="J2531" s="112" t="s">
        <v>5</v>
      </c>
      <c r="K2531" s="112" t="s">
        <v>78</v>
      </c>
      <c r="L2531" s="112" t="s">
        <v>67</v>
      </c>
      <c r="M2531" s="112" t="s">
        <v>54</v>
      </c>
      <c r="N2531" s="125" t="s">
        <v>3748</v>
      </c>
      <c r="O2531" s="112" t="s">
        <v>3749</v>
      </c>
      <c r="P2531" s="112">
        <v>168</v>
      </c>
      <c r="Q2531" s="110" t="s">
        <v>1727</v>
      </c>
      <c r="R2531" s="495">
        <v>0.43</v>
      </c>
      <c r="S2531" s="496">
        <v>125000</v>
      </c>
      <c r="T2531" s="497">
        <f>R2531*S2531</f>
        <v>53750</v>
      </c>
      <c r="U2531" s="498">
        <f>T2531*1.12</f>
        <v>60200.000000000007</v>
      </c>
      <c r="V2531" s="431"/>
      <c r="W2531" s="112">
        <v>2016</v>
      </c>
      <c r="X2531" s="112"/>
      <c r="Y2531" s="30"/>
      <c r="Z2531" s="27"/>
      <c r="AA2531" s="27"/>
      <c r="AB2531" s="27"/>
      <c r="AC2531" s="27"/>
      <c r="AD2531" s="27"/>
      <c r="AE2531" s="27"/>
      <c r="AF2531" s="27"/>
      <c r="AG2531" s="27"/>
      <c r="AH2531" s="27"/>
      <c r="AI2531" s="27"/>
      <c r="AJ2531" s="27"/>
      <c r="AK2531" s="27"/>
      <c r="AL2531" s="27"/>
      <c r="AM2531" s="27"/>
      <c r="AN2531" s="27"/>
      <c r="AO2531" s="27"/>
      <c r="AP2531" s="27"/>
      <c r="AQ2531" s="27"/>
      <c r="AR2531" s="27"/>
      <c r="AS2531" s="27"/>
      <c r="AT2531" s="27"/>
      <c r="AU2531" s="27"/>
      <c r="AV2531" s="27"/>
      <c r="AW2531" s="27"/>
      <c r="AX2531" s="27"/>
    </row>
    <row r="2532" spans="1:50" s="29" customFormat="1" ht="50.1" customHeight="1">
      <c r="A2532" s="57" t="s">
        <v>8519</v>
      </c>
      <c r="B2532" s="103" t="s">
        <v>5974</v>
      </c>
      <c r="C2532" s="143" t="s">
        <v>8520</v>
      </c>
      <c r="D2532" s="104" t="s">
        <v>3944</v>
      </c>
      <c r="E2532" s="143" t="s">
        <v>8521</v>
      </c>
      <c r="F2532" s="296"/>
      <c r="G2532" s="112" t="s">
        <v>4</v>
      </c>
      <c r="H2532" s="103">
        <v>0</v>
      </c>
      <c r="I2532" s="112">
        <v>590000000</v>
      </c>
      <c r="J2532" s="112" t="s">
        <v>5</v>
      </c>
      <c r="K2532" s="112" t="s">
        <v>78</v>
      </c>
      <c r="L2532" s="112" t="s">
        <v>67</v>
      </c>
      <c r="M2532" s="112" t="s">
        <v>54</v>
      </c>
      <c r="N2532" s="125" t="s">
        <v>3748</v>
      </c>
      <c r="O2532" s="112" t="s">
        <v>3749</v>
      </c>
      <c r="P2532" s="112">
        <v>168</v>
      </c>
      <c r="Q2532" s="103" t="s">
        <v>1727</v>
      </c>
      <c r="R2532" s="495">
        <v>3.0680000000000001</v>
      </c>
      <c r="S2532" s="496">
        <v>216000</v>
      </c>
      <c r="T2532" s="497">
        <f>R2532*S2532</f>
        <v>662688</v>
      </c>
      <c r="U2532" s="498">
        <f>T2532*1.12</f>
        <v>742210.56000000006</v>
      </c>
      <c r="V2532" s="297"/>
      <c r="W2532" s="112">
        <v>2016</v>
      </c>
      <c r="X2532" s="146"/>
      <c r="Y2532" s="30"/>
      <c r="Z2532" s="27"/>
      <c r="AA2532" s="27"/>
      <c r="AB2532" s="27"/>
      <c r="AC2532" s="27"/>
      <c r="AD2532" s="27"/>
      <c r="AE2532" s="27"/>
      <c r="AF2532" s="27"/>
      <c r="AG2532" s="27"/>
      <c r="AH2532" s="27"/>
      <c r="AI2532" s="27"/>
      <c r="AJ2532" s="27"/>
      <c r="AK2532" s="27"/>
      <c r="AL2532" s="27"/>
      <c r="AM2532" s="27"/>
      <c r="AN2532" s="27"/>
      <c r="AO2532" s="27"/>
      <c r="AP2532" s="27"/>
      <c r="AQ2532" s="27"/>
      <c r="AR2532" s="27"/>
      <c r="AS2532" s="27"/>
      <c r="AT2532" s="27"/>
      <c r="AU2532" s="27"/>
      <c r="AV2532" s="27"/>
      <c r="AW2532" s="27"/>
      <c r="AX2532" s="27"/>
    </row>
    <row r="2533" spans="1:50" s="29" customFormat="1" ht="50.1" customHeight="1">
      <c r="A2533" s="57" t="s">
        <v>8522</v>
      </c>
      <c r="B2533" s="103" t="s">
        <v>5974</v>
      </c>
      <c r="C2533" s="143" t="s">
        <v>8523</v>
      </c>
      <c r="D2533" s="104" t="s">
        <v>4124</v>
      </c>
      <c r="E2533" s="143" t="s">
        <v>8524</v>
      </c>
      <c r="F2533" s="296"/>
      <c r="G2533" s="112" t="s">
        <v>4</v>
      </c>
      <c r="H2533" s="103">
        <v>0</v>
      </c>
      <c r="I2533" s="112">
        <v>590000000</v>
      </c>
      <c r="J2533" s="112" t="s">
        <v>5</v>
      </c>
      <c r="K2533" s="112" t="s">
        <v>78</v>
      </c>
      <c r="L2533" s="112" t="s">
        <v>67</v>
      </c>
      <c r="M2533" s="112" t="s">
        <v>54</v>
      </c>
      <c r="N2533" s="125" t="s">
        <v>3748</v>
      </c>
      <c r="O2533" s="112" t="s">
        <v>3749</v>
      </c>
      <c r="P2533" s="112">
        <v>168</v>
      </c>
      <c r="Q2533" s="103" t="s">
        <v>1727</v>
      </c>
      <c r="R2533" s="495">
        <v>4.5599999999999996</v>
      </c>
      <c r="S2533" s="496">
        <v>183000</v>
      </c>
      <c r="T2533" s="497">
        <f>R2533*S2533</f>
        <v>834479.99999999988</v>
      </c>
      <c r="U2533" s="498">
        <f>T2533*1.12</f>
        <v>934617.59999999998</v>
      </c>
      <c r="V2533" s="297"/>
      <c r="W2533" s="112">
        <v>2016</v>
      </c>
      <c r="X2533" s="146"/>
      <c r="Y2533" s="30"/>
      <c r="Z2533" s="27"/>
      <c r="AA2533" s="27"/>
      <c r="AB2533" s="27"/>
      <c r="AC2533" s="27"/>
      <c r="AD2533" s="27"/>
      <c r="AE2533" s="27"/>
      <c r="AF2533" s="27"/>
      <c r="AG2533" s="27"/>
      <c r="AH2533" s="27"/>
      <c r="AI2533" s="27"/>
      <c r="AJ2533" s="27"/>
      <c r="AK2533" s="27"/>
      <c r="AL2533" s="27"/>
      <c r="AM2533" s="27"/>
      <c r="AN2533" s="27"/>
      <c r="AO2533" s="27"/>
      <c r="AP2533" s="27"/>
      <c r="AQ2533" s="27"/>
      <c r="AR2533" s="27"/>
      <c r="AS2533" s="27"/>
      <c r="AT2533" s="27"/>
      <c r="AU2533" s="27"/>
      <c r="AV2533" s="27"/>
      <c r="AW2533" s="27"/>
      <c r="AX2533" s="27"/>
    </row>
    <row r="2534" spans="1:50" s="29" customFormat="1" ht="50.1" customHeight="1">
      <c r="A2534" s="57" t="s">
        <v>8525</v>
      </c>
      <c r="B2534" s="103" t="s">
        <v>5974</v>
      </c>
      <c r="C2534" s="230" t="s">
        <v>8526</v>
      </c>
      <c r="D2534" s="230" t="s">
        <v>1750</v>
      </c>
      <c r="E2534" s="230" t="s">
        <v>8527</v>
      </c>
      <c r="F2534" s="494"/>
      <c r="G2534" s="112" t="s">
        <v>4</v>
      </c>
      <c r="H2534" s="103">
        <v>0</v>
      </c>
      <c r="I2534" s="118">
        <v>590000000</v>
      </c>
      <c r="J2534" s="112" t="s">
        <v>5</v>
      </c>
      <c r="K2534" s="112" t="s">
        <v>78</v>
      </c>
      <c r="L2534" s="112" t="s">
        <v>67</v>
      </c>
      <c r="M2534" s="112" t="s">
        <v>54</v>
      </c>
      <c r="N2534" s="125" t="s">
        <v>3748</v>
      </c>
      <c r="O2534" s="112" t="s">
        <v>3749</v>
      </c>
      <c r="P2534" s="112">
        <v>168</v>
      </c>
      <c r="Q2534" s="110" t="s">
        <v>1727</v>
      </c>
      <c r="R2534" s="495">
        <v>3.36</v>
      </c>
      <c r="S2534" s="496">
        <v>192000</v>
      </c>
      <c r="T2534" s="497">
        <f>R2534*S2534</f>
        <v>645120</v>
      </c>
      <c r="U2534" s="498">
        <f>T2534*1.12</f>
        <v>722534.40000000002</v>
      </c>
      <c r="V2534" s="431"/>
      <c r="W2534" s="112">
        <v>2016</v>
      </c>
      <c r="X2534" s="112"/>
      <c r="Y2534" s="30"/>
      <c r="Z2534" s="27"/>
      <c r="AA2534" s="27"/>
      <c r="AB2534" s="27"/>
      <c r="AC2534" s="27"/>
      <c r="AD2534" s="27"/>
      <c r="AE2534" s="27"/>
      <c r="AF2534" s="27"/>
      <c r="AG2534" s="27"/>
      <c r="AH2534" s="27"/>
      <c r="AI2534" s="27"/>
      <c r="AJ2534" s="27"/>
      <c r="AK2534" s="27"/>
      <c r="AL2534" s="27"/>
      <c r="AM2534" s="27"/>
      <c r="AN2534" s="27"/>
      <c r="AO2534" s="27"/>
      <c r="AP2534" s="27"/>
      <c r="AQ2534" s="27"/>
      <c r="AR2534" s="27"/>
      <c r="AS2534" s="27"/>
      <c r="AT2534" s="27"/>
      <c r="AU2534" s="27"/>
      <c r="AV2534" s="27"/>
      <c r="AW2534" s="27"/>
      <c r="AX2534" s="27"/>
    </row>
    <row r="2535" spans="1:50" s="29" customFormat="1" ht="50.1" customHeight="1">
      <c r="A2535" s="57" t="s">
        <v>8532</v>
      </c>
      <c r="B2535" s="103" t="s">
        <v>5974</v>
      </c>
      <c r="C2535" s="104" t="s">
        <v>8533</v>
      </c>
      <c r="D2535" s="104" t="s">
        <v>6998</v>
      </c>
      <c r="E2535" s="104" t="s">
        <v>8534</v>
      </c>
      <c r="F2535" s="104" t="s">
        <v>8535</v>
      </c>
      <c r="G2535" s="112" t="s">
        <v>4</v>
      </c>
      <c r="H2535" s="112">
        <v>0</v>
      </c>
      <c r="I2535" s="112">
        <v>590000000</v>
      </c>
      <c r="J2535" s="112" t="s">
        <v>5</v>
      </c>
      <c r="K2535" s="112" t="s">
        <v>78</v>
      </c>
      <c r="L2535" s="112" t="s">
        <v>67</v>
      </c>
      <c r="M2535" s="118" t="s">
        <v>144</v>
      </c>
      <c r="N2535" s="112" t="s">
        <v>7404</v>
      </c>
      <c r="O2535" s="112" t="s">
        <v>35</v>
      </c>
      <c r="P2535" s="112">
        <v>166</v>
      </c>
      <c r="Q2535" s="112" t="s">
        <v>1204</v>
      </c>
      <c r="R2535" s="248">
        <v>10</v>
      </c>
      <c r="S2535" s="248">
        <v>1702.184</v>
      </c>
      <c r="T2535" s="499">
        <f t="shared" ref="T2535:T2538" si="266">S2535*R2535</f>
        <v>17021.84</v>
      </c>
      <c r="U2535" s="499">
        <f t="shared" ref="U2535:U2538" si="267">T2535*1.12</f>
        <v>19064.460800000001</v>
      </c>
      <c r="V2535" s="112"/>
      <c r="W2535" s="112">
        <v>2016</v>
      </c>
      <c r="X2535" s="112"/>
      <c r="Y2535" s="30"/>
      <c r="Z2535" s="27"/>
      <c r="AA2535" s="27"/>
      <c r="AB2535" s="27"/>
      <c r="AC2535" s="27"/>
      <c r="AD2535" s="27"/>
      <c r="AE2535" s="27"/>
      <c r="AF2535" s="27"/>
      <c r="AG2535" s="27"/>
      <c r="AH2535" s="27"/>
      <c r="AI2535" s="27"/>
      <c r="AJ2535" s="27"/>
      <c r="AK2535" s="27"/>
      <c r="AL2535" s="27"/>
      <c r="AM2535" s="27"/>
      <c r="AN2535" s="27"/>
      <c r="AO2535" s="27"/>
      <c r="AP2535" s="27"/>
      <c r="AQ2535" s="27"/>
      <c r="AR2535" s="27"/>
      <c r="AS2535" s="27"/>
      <c r="AT2535" s="27"/>
      <c r="AU2535" s="27"/>
      <c r="AV2535" s="27"/>
      <c r="AW2535" s="27"/>
      <c r="AX2535" s="27"/>
    </row>
    <row r="2536" spans="1:50" s="29" customFormat="1" ht="50.1" customHeight="1">
      <c r="A2536" s="57" t="s">
        <v>8536</v>
      </c>
      <c r="B2536" s="103" t="s">
        <v>5974</v>
      </c>
      <c r="C2536" s="104" t="s">
        <v>8537</v>
      </c>
      <c r="D2536" s="104" t="s">
        <v>6998</v>
      </c>
      <c r="E2536" s="104" t="s">
        <v>8538</v>
      </c>
      <c r="F2536" s="104" t="s">
        <v>8539</v>
      </c>
      <c r="G2536" s="112" t="s">
        <v>4</v>
      </c>
      <c r="H2536" s="112">
        <v>0</v>
      </c>
      <c r="I2536" s="112">
        <v>590000000</v>
      </c>
      <c r="J2536" s="112" t="s">
        <v>5</v>
      </c>
      <c r="K2536" s="112" t="s">
        <v>78</v>
      </c>
      <c r="L2536" s="112" t="s">
        <v>67</v>
      </c>
      <c r="M2536" s="118" t="s">
        <v>144</v>
      </c>
      <c r="N2536" s="112" t="s">
        <v>7404</v>
      </c>
      <c r="O2536" s="112" t="s">
        <v>35</v>
      </c>
      <c r="P2536" s="112">
        <v>166</v>
      </c>
      <c r="Q2536" s="112" t="s">
        <v>1204</v>
      </c>
      <c r="R2536" s="248">
        <v>10</v>
      </c>
      <c r="S2536" s="248">
        <v>1702.184</v>
      </c>
      <c r="T2536" s="499">
        <f t="shared" si="266"/>
        <v>17021.84</v>
      </c>
      <c r="U2536" s="499">
        <f t="shared" si="267"/>
        <v>19064.460800000001</v>
      </c>
      <c r="V2536" s="112"/>
      <c r="W2536" s="112">
        <v>2016</v>
      </c>
      <c r="X2536" s="112"/>
      <c r="Y2536" s="30"/>
      <c r="Z2536" s="27"/>
      <c r="AA2536" s="27"/>
      <c r="AB2536" s="27"/>
      <c r="AC2536" s="27"/>
      <c r="AD2536" s="27"/>
      <c r="AE2536" s="27"/>
      <c r="AF2536" s="27"/>
      <c r="AG2536" s="27"/>
      <c r="AH2536" s="27"/>
      <c r="AI2536" s="27"/>
      <c r="AJ2536" s="27"/>
      <c r="AK2536" s="27"/>
      <c r="AL2536" s="27"/>
      <c r="AM2536" s="27"/>
      <c r="AN2536" s="27"/>
      <c r="AO2536" s="27"/>
      <c r="AP2536" s="27"/>
      <c r="AQ2536" s="27"/>
      <c r="AR2536" s="27"/>
      <c r="AS2536" s="27"/>
      <c r="AT2536" s="27"/>
      <c r="AU2536" s="27"/>
      <c r="AV2536" s="27"/>
      <c r="AW2536" s="27"/>
      <c r="AX2536" s="27"/>
    </row>
    <row r="2537" spans="1:50" s="29" customFormat="1" ht="50.1" customHeight="1">
      <c r="A2537" s="57" t="s">
        <v>8540</v>
      </c>
      <c r="B2537" s="103" t="s">
        <v>5974</v>
      </c>
      <c r="C2537" s="104" t="s">
        <v>8541</v>
      </c>
      <c r="D2537" s="104" t="s">
        <v>2104</v>
      </c>
      <c r="E2537" s="104" t="s">
        <v>8542</v>
      </c>
      <c r="F2537" s="104" t="s">
        <v>8543</v>
      </c>
      <c r="G2537" s="112" t="s">
        <v>4</v>
      </c>
      <c r="H2537" s="112">
        <v>0</v>
      </c>
      <c r="I2537" s="112">
        <v>590000000</v>
      </c>
      <c r="J2537" s="112" t="s">
        <v>5</v>
      </c>
      <c r="K2537" s="112" t="s">
        <v>78</v>
      </c>
      <c r="L2537" s="112" t="s">
        <v>67</v>
      </c>
      <c r="M2537" s="118" t="s">
        <v>144</v>
      </c>
      <c r="N2537" s="112" t="s">
        <v>7404</v>
      </c>
      <c r="O2537" s="112" t="s">
        <v>35</v>
      </c>
      <c r="P2537" s="110" t="s">
        <v>1741</v>
      </c>
      <c r="Q2537" s="103" t="s">
        <v>1742</v>
      </c>
      <c r="R2537" s="248">
        <v>46.5</v>
      </c>
      <c r="S2537" s="248">
        <v>3996.4206451599998</v>
      </c>
      <c r="T2537" s="248">
        <f t="shared" si="266"/>
        <v>185833.55999993999</v>
      </c>
      <c r="U2537" s="248">
        <f t="shared" si="267"/>
        <v>208133.58719993281</v>
      </c>
      <c r="V2537" s="112"/>
      <c r="W2537" s="112">
        <v>2016</v>
      </c>
      <c r="X2537" s="112"/>
      <c r="Y2537" s="30"/>
      <c r="Z2537" s="27"/>
      <c r="AA2537" s="27"/>
      <c r="AB2537" s="27"/>
      <c r="AC2537" s="27"/>
      <c r="AD2537" s="27"/>
      <c r="AE2537" s="27"/>
      <c r="AF2537" s="27"/>
      <c r="AG2537" s="27"/>
      <c r="AH2537" s="27"/>
      <c r="AI2537" s="27"/>
      <c r="AJ2537" s="27"/>
      <c r="AK2537" s="27"/>
      <c r="AL2537" s="27"/>
      <c r="AM2537" s="27"/>
      <c r="AN2537" s="27"/>
      <c r="AO2537" s="27"/>
      <c r="AP2537" s="27"/>
      <c r="AQ2537" s="27"/>
      <c r="AR2537" s="27"/>
      <c r="AS2537" s="27"/>
      <c r="AT2537" s="27"/>
      <c r="AU2537" s="27"/>
      <c r="AV2537" s="27"/>
      <c r="AW2537" s="27"/>
      <c r="AX2537" s="27"/>
    </row>
    <row r="2538" spans="1:50" s="29" customFormat="1" ht="50.1" customHeight="1">
      <c r="A2538" s="57" t="s">
        <v>8544</v>
      </c>
      <c r="B2538" s="103" t="s">
        <v>5974</v>
      </c>
      <c r="C2538" s="104" t="s">
        <v>8545</v>
      </c>
      <c r="D2538" s="104" t="s">
        <v>8546</v>
      </c>
      <c r="E2538" s="104" t="s">
        <v>8547</v>
      </c>
      <c r="F2538" s="104" t="s">
        <v>8548</v>
      </c>
      <c r="G2538" s="112" t="s">
        <v>4</v>
      </c>
      <c r="H2538" s="112">
        <v>0</v>
      </c>
      <c r="I2538" s="112">
        <v>590000000</v>
      </c>
      <c r="J2538" s="112" t="s">
        <v>5</v>
      </c>
      <c r="K2538" s="112" t="s">
        <v>78</v>
      </c>
      <c r="L2538" s="112" t="s">
        <v>67</v>
      </c>
      <c r="M2538" s="118" t="s">
        <v>144</v>
      </c>
      <c r="N2538" s="112" t="s">
        <v>7404</v>
      </c>
      <c r="O2538" s="112" t="s">
        <v>35</v>
      </c>
      <c r="P2538" s="103">
        <v>166</v>
      </c>
      <c r="Q2538" s="112" t="s">
        <v>1204</v>
      </c>
      <c r="R2538" s="248">
        <v>33.299999999999997</v>
      </c>
      <c r="S2538" s="248">
        <v>6808.6630630600002</v>
      </c>
      <c r="T2538" s="248">
        <f t="shared" si="266"/>
        <v>226728.479999898</v>
      </c>
      <c r="U2538" s="248">
        <f t="shared" si="267"/>
        <v>253935.89759988579</v>
      </c>
      <c r="V2538" s="112"/>
      <c r="W2538" s="112">
        <v>2016</v>
      </c>
      <c r="X2538" s="112"/>
      <c r="Y2538" s="30"/>
      <c r="Z2538" s="27"/>
      <c r="AA2538" s="27"/>
      <c r="AB2538" s="27"/>
      <c r="AC2538" s="27"/>
      <c r="AD2538" s="27"/>
      <c r="AE2538" s="27"/>
      <c r="AF2538" s="27"/>
      <c r="AG2538" s="27"/>
      <c r="AH2538" s="27"/>
      <c r="AI2538" s="27"/>
      <c r="AJ2538" s="27"/>
      <c r="AK2538" s="27"/>
      <c r="AL2538" s="27"/>
      <c r="AM2538" s="27"/>
      <c r="AN2538" s="27"/>
      <c r="AO2538" s="27"/>
      <c r="AP2538" s="27"/>
      <c r="AQ2538" s="27"/>
      <c r="AR2538" s="27"/>
      <c r="AS2538" s="27"/>
      <c r="AT2538" s="27"/>
      <c r="AU2538" s="27"/>
      <c r="AV2538" s="27"/>
      <c r="AW2538" s="27"/>
      <c r="AX2538" s="27"/>
    </row>
    <row r="2539" spans="1:50" s="29" customFormat="1" ht="50.1" customHeight="1">
      <c r="A2539" s="57" t="s">
        <v>8549</v>
      </c>
      <c r="B2539" s="684" t="s">
        <v>5974</v>
      </c>
      <c r="C2539" s="272" t="s">
        <v>7086</v>
      </c>
      <c r="D2539" s="272" t="s">
        <v>4179</v>
      </c>
      <c r="E2539" s="272" t="s">
        <v>7087</v>
      </c>
      <c r="F2539" s="104" t="s">
        <v>8550</v>
      </c>
      <c r="G2539" s="103" t="s">
        <v>4</v>
      </c>
      <c r="H2539" s="273">
        <v>0</v>
      </c>
      <c r="I2539" s="688">
        <v>590000000</v>
      </c>
      <c r="J2539" s="274" t="s">
        <v>5</v>
      </c>
      <c r="K2539" s="274" t="s">
        <v>78</v>
      </c>
      <c r="L2539" s="274" t="s">
        <v>5</v>
      </c>
      <c r="M2539" s="274" t="s">
        <v>144</v>
      </c>
      <c r="N2539" s="178" t="s">
        <v>8551</v>
      </c>
      <c r="O2539" s="688" t="s">
        <v>146</v>
      </c>
      <c r="P2539" s="178">
        <v>796</v>
      </c>
      <c r="Q2539" s="271" t="s">
        <v>57</v>
      </c>
      <c r="R2539" s="522">
        <v>2</v>
      </c>
      <c r="S2539" s="492">
        <v>206000</v>
      </c>
      <c r="T2539" s="522">
        <f>S2539*R2539</f>
        <v>412000</v>
      </c>
      <c r="U2539" s="522">
        <f>T2539*1.12</f>
        <v>461440.00000000006</v>
      </c>
      <c r="V2539" s="178"/>
      <c r="W2539" s="178">
        <v>2016</v>
      </c>
      <c r="X2539" s="178"/>
      <c r="Y2539" s="30"/>
      <c r="Z2539" s="27"/>
      <c r="AA2539" s="27"/>
      <c r="AB2539" s="27"/>
      <c r="AC2539" s="27"/>
      <c r="AD2539" s="27"/>
      <c r="AE2539" s="27"/>
      <c r="AF2539" s="27"/>
      <c r="AG2539" s="27"/>
      <c r="AH2539" s="27"/>
      <c r="AI2539" s="27"/>
      <c r="AJ2539" s="27"/>
      <c r="AK2539" s="27"/>
      <c r="AL2539" s="27"/>
      <c r="AM2539" s="27"/>
      <c r="AN2539" s="27"/>
      <c r="AO2539" s="27"/>
      <c r="AP2539" s="27"/>
      <c r="AQ2539" s="27"/>
      <c r="AR2539" s="27"/>
      <c r="AS2539" s="27"/>
      <c r="AT2539" s="27"/>
      <c r="AU2539" s="27"/>
      <c r="AV2539" s="27"/>
      <c r="AW2539" s="27"/>
      <c r="AX2539" s="27"/>
    </row>
    <row r="2540" spans="1:50" s="29" customFormat="1" ht="50.1" customHeight="1">
      <c r="A2540" s="57" t="s">
        <v>8552</v>
      </c>
      <c r="B2540" s="125" t="s">
        <v>5974</v>
      </c>
      <c r="C2540" s="272" t="s">
        <v>7086</v>
      </c>
      <c r="D2540" s="272" t="s">
        <v>4179</v>
      </c>
      <c r="E2540" s="272" t="s">
        <v>7087</v>
      </c>
      <c r="F2540" s="104" t="s">
        <v>8553</v>
      </c>
      <c r="G2540" s="103" t="s">
        <v>4</v>
      </c>
      <c r="H2540" s="112">
        <v>0</v>
      </c>
      <c r="I2540" s="111">
        <v>590000000</v>
      </c>
      <c r="J2540" s="127" t="s">
        <v>5</v>
      </c>
      <c r="K2540" s="274" t="s">
        <v>78</v>
      </c>
      <c r="L2540" s="127" t="s">
        <v>5</v>
      </c>
      <c r="M2540" s="127" t="s">
        <v>144</v>
      </c>
      <c r="N2540" s="103" t="s">
        <v>8551</v>
      </c>
      <c r="O2540" s="111" t="s">
        <v>146</v>
      </c>
      <c r="P2540" s="103">
        <v>796</v>
      </c>
      <c r="Q2540" s="57" t="s">
        <v>57</v>
      </c>
      <c r="R2540" s="248">
        <v>2</v>
      </c>
      <c r="S2540" s="492">
        <v>300000</v>
      </c>
      <c r="T2540" s="248">
        <f t="shared" ref="T2540:T2541" si="268">S2540*R2540</f>
        <v>600000</v>
      </c>
      <c r="U2540" s="248">
        <f t="shared" ref="U2540:U2541" si="269">T2540*1.12</f>
        <v>672000.00000000012</v>
      </c>
      <c r="V2540" s="103"/>
      <c r="W2540" s="178">
        <v>2016</v>
      </c>
      <c r="X2540" s="103"/>
      <c r="Y2540" s="30"/>
      <c r="Z2540" s="27"/>
      <c r="AA2540" s="27"/>
      <c r="AB2540" s="27"/>
      <c r="AC2540" s="27"/>
      <c r="AD2540" s="27"/>
      <c r="AE2540" s="27"/>
      <c r="AF2540" s="27"/>
      <c r="AG2540" s="27"/>
      <c r="AH2540" s="27"/>
      <c r="AI2540" s="27"/>
      <c r="AJ2540" s="27"/>
      <c r="AK2540" s="27"/>
      <c r="AL2540" s="27"/>
      <c r="AM2540" s="27"/>
      <c r="AN2540" s="27"/>
      <c r="AO2540" s="27"/>
      <c r="AP2540" s="27"/>
      <c r="AQ2540" s="27"/>
      <c r="AR2540" s="27"/>
      <c r="AS2540" s="27"/>
      <c r="AT2540" s="27"/>
      <c r="AU2540" s="27"/>
      <c r="AV2540" s="27"/>
      <c r="AW2540" s="27"/>
      <c r="AX2540" s="27"/>
    </row>
    <row r="2541" spans="1:50" s="29" customFormat="1" ht="50.1" customHeight="1">
      <c r="A2541" s="57" t="s">
        <v>8554</v>
      </c>
      <c r="B2541" s="125" t="s">
        <v>5974</v>
      </c>
      <c r="C2541" s="272" t="s">
        <v>7086</v>
      </c>
      <c r="D2541" s="272" t="s">
        <v>4179</v>
      </c>
      <c r="E2541" s="272" t="s">
        <v>7087</v>
      </c>
      <c r="F2541" s="104" t="s">
        <v>8555</v>
      </c>
      <c r="G2541" s="103" t="s">
        <v>4</v>
      </c>
      <c r="H2541" s="112">
        <v>0</v>
      </c>
      <c r="I2541" s="111">
        <v>590000000</v>
      </c>
      <c r="J2541" s="127" t="s">
        <v>5</v>
      </c>
      <c r="K2541" s="274" t="s">
        <v>78</v>
      </c>
      <c r="L2541" s="127" t="s">
        <v>5</v>
      </c>
      <c r="M2541" s="127" t="s">
        <v>144</v>
      </c>
      <c r="N2541" s="103" t="s">
        <v>8551</v>
      </c>
      <c r="O2541" s="111" t="s">
        <v>146</v>
      </c>
      <c r="P2541" s="103">
        <v>796</v>
      </c>
      <c r="Q2541" s="57" t="s">
        <v>57</v>
      </c>
      <c r="R2541" s="248">
        <v>2</v>
      </c>
      <c r="S2541" s="492">
        <v>332000</v>
      </c>
      <c r="T2541" s="248">
        <f t="shared" si="268"/>
        <v>664000</v>
      </c>
      <c r="U2541" s="248">
        <f t="shared" si="269"/>
        <v>743680.00000000012</v>
      </c>
      <c r="V2541" s="103"/>
      <c r="W2541" s="178">
        <v>2016</v>
      </c>
      <c r="X2541" s="103"/>
      <c r="Y2541" s="30"/>
      <c r="Z2541" s="27"/>
      <c r="AA2541" s="27"/>
      <c r="AB2541" s="27"/>
      <c r="AC2541" s="27"/>
      <c r="AD2541" s="27"/>
      <c r="AE2541" s="27"/>
      <c r="AF2541" s="27"/>
      <c r="AG2541" s="27"/>
      <c r="AH2541" s="27"/>
      <c r="AI2541" s="27"/>
      <c r="AJ2541" s="27"/>
      <c r="AK2541" s="27"/>
      <c r="AL2541" s="27"/>
      <c r="AM2541" s="27"/>
      <c r="AN2541" s="27"/>
      <c r="AO2541" s="27"/>
      <c r="AP2541" s="27"/>
      <c r="AQ2541" s="27"/>
      <c r="AR2541" s="27"/>
      <c r="AS2541" s="27"/>
      <c r="AT2541" s="27"/>
      <c r="AU2541" s="27"/>
      <c r="AV2541" s="27"/>
      <c r="AW2541" s="27"/>
      <c r="AX2541" s="27"/>
    </row>
    <row r="2542" spans="1:50" s="29" customFormat="1" ht="50.1" customHeight="1">
      <c r="A2542" s="57" t="s">
        <v>8556</v>
      </c>
      <c r="B2542" s="125" t="s">
        <v>5974</v>
      </c>
      <c r="C2542" s="689" t="s">
        <v>7086</v>
      </c>
      <c r="D2542" s="272" t="s">
        <v>4179</v>
      </c>
      <c r="E2542" s="272" t="s">
        <v>7087</v>
      </c>
      <c r="F2542" s="690" t="s">
        <v>8557</v>
      </c>
      <c r="G2542" s="103" t="s">
        <v>4</v>
      </c>
      <c r="H2542" s="112">
        <v>0</v>
      </c>
      <c r="I2542" s="111">
        <v>590000000</v>
      </c>
      <c r="J2542" s="127" t="s">
        <v>5</v>
      </c>
      <c r="K2542" s="274" t="s">
        <v>78</v>
      </c>
      <c r="L2542" s="127" t="s">
        <v>5</v>
      </c>
      <c r="M2542" s="127" t="s">
        <v>144</v>
      </c>
      <c r="N2542" s="214" t="s">
        <v>8558</v>
      </c>
      <c r="O2542" s="111" t="s">
        <v>624</v>
      </c>
      <c r="P2542" s="103">
        <v>796</v>
      </c>
      <c r="Q2542" s="57" t="s">
        <v>57</v>
      </c>
      <c r="R2542" s="499">
        <v>2</v>
      </c>
      <c r="S2542" s="248">
        <v>1796000</v>
      </c>
      <c r="T2542" s="664">
        <f>R2542*S2542</f>
        <v>3592000</v>
      </c>
      <c r="U2542" s="664">
        <f>T2542*1.12</f>
        <v>4023040.0000000005</v>
      </c>
      <c r="V2542" s="103"/>
      <c r="W2542" s="178">
        <v>2016</v>
      </c>
      <c r="X2542" s="103"/>
      <c r="Y2542" s="30"/>
      <c r="Z2542" s="27"/>
      <c r="AA2542" s="27"/>
      <c r="AB2542" s="27"/>
      <c r="AC2542" s="27"/>
      <c r="AD2542" s="27"/>
      <c r="AE2542" s="27"/>
      <c r="AF2542" s="27"/>
      <c r="AG2542" s="27"/>
      <c r="AH2542" s="27"/>
      <c r="AI2542" s="27"/>
      <c r="AJ2542" s="27"/>
      <c r="AK2542" s="27"/>
      <c r="AL2542" s="27"/>
      <c r="AM2542" s="27"/>
      <c r="AN2542" s="27"/>
      <c r="AO2542" s="27"/>
      <c r="AP2542" s="27"/>
      <c r="AQ2542" s="27"/>
      <c r="AR2542" s="27"/>
      <c r="AS2542" s="27"/>
      <c r="AT2542" s="27"/>
      <c r="AU2542" s="27"/>
      <c r="AV2542" s="27"/>
      <c r="AW2542" s="27"/>
      <c r="AX2542" s="27"/>
    </row>
    <row r="2543" spans="1:50" s="29" customFormat="1" ht="50.1" customHeight="1">
      <c r="A2543" s="57" t="s">
        <v>8562</v>
      </c>
      <c r="B2543" s="125" t="s">
        <v>5974</v>
      </c>
      <c r="C2543" s="691" t="s">
        <v>8563</v>
      </c>
      <c r="D2543" s="661" t="s">
        <v>2830</v>
      </c>
      <c r="E2543" s="661" t="s">
        <v>8564</v>
      </c>
      <c r="F2543" s="661" t="s">
        <v>8565</v>
      </c>
      <c r="G2543" s="127" t="s">
        <v>4</v>
      </c>
      <c r="H2543" s="112">
        <v>0</v>
      </c>
      <c r="I2543" s="128">
        <v>590000000</v>
      </c>
      <c r="J2543" s="127" t="s">
        <v>5</v>
      </c>
      <c r="K2543" s="129" t="s">
        <v>78</v>
      </c>
      <c r="L2543" s="127" t="s">
        <v>93</v>
      </c>
      <c r="M2543" s="127" t="s">
        <v>54</v>
      </c>
      <c r="N2543" s="127" t="s">
        <v>6815</v>
      </c>
      <c r="O2543" s="130" t="s">
        <v>2980</v>
      </c>
      <c r="P2543" s="127">
        <v>796</v>
      </c>
      <c r="Q2543" s="125" t="s">
        <v>57</v>
      </c>
      <c r="R2543" s="662">
        <v>2</v>
      </c>
      <c r="S2543" s="663">
        <v>47000</v>
      </c>
      <c r="T2543" s="665">
        <f t="shared" ref="T2543:T2547" si="270">R2543*S2543</f>
        <v>94000</v>
      </c>
      <c r="U2543" s="665">
        <f t="shared" ref="U2543:U2552" si="271">T2543*1.12</f>
        <v>105280.00000000001</v>
      </c>
      <c r="V2543" s="132"/>
      <c r="W2543" s="133">
        <v>2016</v>
      </c>
      <c r="X2543" s="134"/>
      <c r="Y2543" s="30"/>
      <c r="Z2543" s="27"/>
      <c r="AA2543" s="27"/>
      <c r="AB2543" s="27"/>
      <c r="AC2543" s="27"/>
      <c r="AD2543" s="27"/>
      <c r="AE2543" s="27"/>
      <c r="AF2543" s="27"/>
      <c r="AG2543" s="27"/>
      <c r="AH2543" s="27"/>
      <c r="AI2543" s="27"/>
      <c r="AJ2543" s="27"/>
      <c r="AK2543" s="27"/>
      <c r="AL2543" s="27"/>
      <c r="AM2543" s="27"/>
      <c r="AN2543" s="27"/>
      <c r="AO2543" s="27"/>
      <c r="AP2543" s="27"/>
      <c r="AQ2543" s="27"/>
      <c r="AR2543" s="27"/>
      <c r="AS2543" s="27"/>
      <c r="AT2543" s="27"/>
      <c r="AU2543" s="27"/>
      <c r="AV2543" s="27"/>
      <c r="AW2543" s="27"/>
      <c r="AX2543" s="27"/>
    </row>
    <row r="2544" spans="1:50" s="29" customFormat="1" ht="50.1" customHeight="1">
      <c r="A2544" s="57" t="s">
        <v>8566</v>
      </c>
      <c r="B2544" s="125" t="s">
        <v>5974</v>
      </c>
      <c r="C2544" s="691" t="s">
        <v>8567</v>
      </c>
      <c r="D2544" s="661" t="s">
        <v>2830</v>
      </c>
      <c r="E2544" s="661" t="s">
        <v>8568</v>
      </c>
      <c r="F2544" s="661" t="s">
        <v>8569</v>
      </c>
      <c r="G2544" s="127" t="s">
        <v>4</v>
      </c>
      <c r="H2544" s="112">
        <v>0</v>
      </c>
      <c r="I2544" s="128">
        <v>590000000</v>
      </c>
      <c r="J2544" s="127" t="s">
        <v>5</v>
      </c>
      <c r="K2544" s="129" t="s">
        <v>78</v>
      </c>
      <c r="L2544" s="127" t="s">
        <v>93</v>
      </c>
      <c r="M2544" s="127" t="s">
        <v>54</v>
      </c>
      <c r="N2544" s="127" t="s">
        <v>6815</v>
      </c>
      <c r="O2544" s="130" t="s">
        <v>2980</v>
      </c>
      <c r="P2544" s="127">
        <v>796</v>
      </c>
      <c r="Q2544" s="125" t="s">
        <v>57</v>
      </c>
      <c r="R2544" s="662">
        <v>1</v>
      </c>
      <c r="S2544" s="663">
        <v>100000</v>
      </c>
      <c r="T2544" s="665">
        <f t="shared" si="270"/>
        <v>100000</v>
      </c>
      <c r="U2544" s="665">
        <f t="shared" si="271"/>
        <v>112000.00000000001</v>
      </c>
      <c r="V2544" s="132"/>
      <c r="W2544" s="133">
        <v>2016</v>
      </c>
      <c r="X2544" s="134"/>
      <c r="Y2544" s="30"/>
      <c r="Z2544" s="27"/>
      <c r="AA2544" s="27"/>
      <c r="AB2544" s="27"/>
      <c r="AC2544" s="27"/>
      <c r="AD2544" s="27"/>
      <c r="AE2544" s="27"/>
      <c r="AF2544" s="27"/>
      <c r="AG2544" s="27"/>
      <c r="AH2544" s="27"/>
      <c r="AI2544" s="27"/>
      <c r="AJ2544" s="27"/>
      <c r="AK2544" s="27"/>
      <c r="AL2544" s="27"/>
      <c r="AM2544" s="27"/>
      <c r="AN2544" s="27"/>
      <c r="AO2544" s="27"/>
      <c r="AP2544" s="27"/>
      <c r="AQ2544" s="27"/>
      <c r="AR2544" s="27"/>
      <c r="AS2544" s="27"/>
      <c r="AT2544" s="27"/>
      <c r="AU2544" s="27"/>
      <c r="AV2544" s="27"/>
      <c r="AW2544" s="27"/>
      <c r="AX2544" s="27"/>
    </row>
    <row r="2545" spans="1:50" s="29" customFormat="1" ht="50.1" customHeight="1">
      <c r="A2545" s="57" t="s">
        <v>8570</v>
      </c>
      <c r="B2545" s="125" t="s">
        <v>5974</v>
      </c>
      <c r="C2545" s="257" t="s">
        <v>8571</v>
      </c>
      <c r="D2545" s="257" t="s">
        <v>8572</v>
      </c>
      <c r="E2545" s="148" t="s">
        <v>8573</v>
      </c>
      <c r="F2545" s="148" t="s">
        <v>8574</v>
      </c>
      <c r="G2545" s="127" t="s">
        <v>4</v>
      </c>
      <c r="H2545" s="112">
        <v>0</v>
      </c>
      <c r="I2545" s="128">
        <v>590000000</v>
      </c>
      <c r="J2545" s="127" t="s">
        <v>5</v>
      </c>
      <c r="K2545" s="129" t="s">
        <v>78</v>
      </c>
      <c r="L2545" s="127" t="s">
        <v>93</v>
      </c>
      <c r="M2545" s="127" t="s">
        <v>54</v>
      </c>
      <c r="N2545" s="127" t="s">
        <v>6815</v>
      </c>
      <c r="O2545" s="130" t="s">
        <v>2980</v>
      </c>
      <c r="P2545" s="127">
        <v>796</v>
      </c>
      <c r="Q2545" s="125" t="s">
        <v>57</v>
      </c>
      <c r="R2545" s="662">
        <v>1</v>
      </c>
      <c r="S2545" s="663">
        <v>33500</v>
      </c>
      <c r="T2545" s="665">
        <f t="shared" si="270"/>
        <v>33500</v>
      </c>
      <c r="U2545" s="665">
        <f t="shared" si="271"/>
        <v>37520</v>
      </c>
      <c r="V2545" s="132"/>
      <c r="W2545" s="133">
        <v>2016</v>
      </c>
      <c r="X2545" s="134"/>
      <c r="Y2545" s="30"/>
      <c r="Z2545" s="27"/>
      <c r="AA2545" s="27"/>
      <c r="AB2545" s="27"/>
      <c r="AC2545" s="27"/>
      <c r="AD2545" s="27"/>
      <c r="AE2545" s="27"/>
      <c r="AF2545" s="27"/>
      <c r="AG2545" s="27"/>
      <c r="AH2545" s="27"/>
      <c r="AI2545" s="27"/>
      <c r="AJ2545" s="27"/>
      <c r="AK2545" s="27"/>
      <c r="AL2545" s="27"/>
      <c r="AM2545" s="27"/>
      <c r="AN2545" s="27"/>
      <c r="AO2545" s="27"/>
      <c r="AP2545" s="27"/>
      <c r="AQ2545" s="27"/>
      <c r="AR2545" s="27"/>
      <c r="AS2545" s="27"/>
      <c r="AT2545" s="27"/>
      <c r="AU2545" s="27"/>
      <c r="AV2545" s="27"/>
      <c r="AW2545" s="27"/>
      <c r="AX2545" s="27"/>
    </row>
    <row r="2546" spans="1:50" s="29" customFormat="1" ht="50.1" customHeight="1">
      <c r="A2546" s="57" t="s">
        <v>8575</v>
      </c>
      <c r="B2546" s="125" t="s">
        <v>5974</v>
      </c>
      <c r="C2546" s="257" t="s">
        <v>8576</v>
      </c>
      <c r="D2546" s="257" t="s">
        <v>2823</v>
      </c>
      <c r="E2546" s="148" t="s">
        <v>8577</v>
      </c>
      <c r="F2546" s="661" t="s">
        <v>8578</v>
      </c>
      <c r="G2546" s="127" t="s">
        <v>4</v>
      </c>
      <c r="H2546" s="112">
        <v>0</v>
      </c>
      <c r="I2546" s="128">
        <v>590000000</v>
      </c>
      <c r="J2546" s="127" t="s">
        <v>5</v>
      </c>
      <c r="K2546" s="129" t="s">
        <v>78</v>
      </c>
      <c r="L2546" s="127" t="s">
        <v>93</v>
      </c>
      <c r="M2546" s="127" t="s">
        <v>54</v>
      </c>
      <c r="N2546" s="127" t="s">
        <v>6815</v>
      </c>
      <c r="O2546" s="130" t="s">
        <v>2980</v>
      </c>
      <c r="P2546" s="127">
        <v>796</v>
      </c>
      <c r="Q2546" s="125" t="s">
        <v>57</v>
      </c>
      <c r="R2546" s="662">
        <v>1</v>
      </c>
      <c r="S2546" s="663">
        <v>21500</v>
      </c>
      <c r="T2546" s="665">
        <f t="shared" si="270"/>
        <v>21500</v>
      </c>
      <c r="U2546" s="665">
        <f t="shared" si="271"/>
        <v>24080.000000000004</v>
      </c>
      <c r="V2546" s="132"/>
      <c r="W2546" s="133">
        <v>2016</v>
      </c>
      <c r="X2546" s="134"/>
      <c r="Y2546" s="30"/>
      <c r="Z2546" s="27"/>
      <c r="AA2546" s="27"/>
      <c r="AB2546" s="27"/>
      <c r="AC2546" s="27"/>
      <c r="AD2546" s="27"/>
      <c r="AE2546" s="27"/>
      <c r="AF2546" s="27"/>
      <c r="AG2546" s="27"/>
      <c r="AH2546" s="27"/>
      <c r="AI2546" s="27"/>
      <c r="AJ2546" s="27"/>
      <c r="AK2546" s="27"/>
      <c r="AL2546" s="27"/>
      <c r="AM2546" s="27"/>
      <c r="AN2546" s="27"/>
      <c r="AO2546" s="27"/>
      <c r="AP2546" s="27"/>
      <c r="AQ2546" s="27"/>
      <c r="AR2546" s="27"/>
      <c r="AS2546" s="27"/>
      <c r="AT2546" s="27"/>
      <c r="AU2546" s="27"/>
      <c r="AV2546" s="27"/>
      <c r="AW2546" s="27"/>
      <c r="AX2546" s="27"/>
    </row>
    <row r="2547" spans="1:50" s="29" customFormat="1" ht="50.1" customHeight="1">
      <c r="A2547" s="57" t="s">
        <v>8579</v>
      </c>
      <c r="B2547" s="125" t="s">
        <v>5974</v>
      </c>
      <c r="C2547" s="148" t="s">
        <v>8580</v>
      </c>
      <c r="D2547" s="148" t="s">
        <v>772</v>
      </c>
      <c r="E2547" s="148" t="s">
        <v>8581</v>
      </c>
      <c r="F2547" s="148" t="s">
        <v>6843</v>
      </c>
      <c r="G2547" s="127" t="s">
        <v>4</v>
      </c>
      <c r="H2547" s="112">
        <v>0</v>
      </c>
      <c r="I2547" s="128">
        <v>590000000</v>
      </c>
      <c r="J2547" s="127" t="s">
        <v>5</v>
      </c>
      <c r="K2547" s="129" t="s">
        <v>78</v>
      </c>
      <c r="L2547" s="127" t="s">
        <v>93</v>
      </c>
      <c r="M2547" s="127" t="s">
        <v>54</v>
      </c>
      <c r="N2547" s="127" t="s">
        <v>6815</v>
      </c>
      <c r="O2547" s="130" t="s">
        <v>2980</v>
      </c>
      <c r="P2547" s="127">
        <v>796</v>
      </c>
      <c r="Q2547" s="125" t="s">
        <v>57</v>
      </c>
      <c r="R2547" s="692">
        <v>1</v>
      </c>
      <c r="S2547" s="693">
        <v>2700</v>
      </c>
      <c r="T2547" s="665">
        <f t="shared" si="270"/>
        <v>2700</v>
      </c>
      <c r="U2547" s="665">
        <f t="shared" si="271"/>
        <v>3024.0000000000005</v>
      </c>
      <c r="V2547" s="132"/>
      <c r="W2547" s="133">
        <v>2016</v>
      </c>
      <c r="X2547" s="134"/>
      <c r="Y2547" s="30"/>
      <c r="Z2547" s="27"/>
      <c r="AA2547" s="27"/>
      <c r="AB2547" s="27"/>
      <c r="AC2547" s="27"/>
      <c r="AD2547" s="27"/>
      <c r="AE2547" s="27"/>
      <c r="AF2547" s="27"/>
      <c r="AG2547" s="27"/>
      <c r="AH2547" s="27"/>
      <c r="AI2547" s="27"/>
      <c r="AJ2547" s="27"/>
      <c r="AK2547" s="27"/>
      <c r="AL2547" s="27"/>
      <c r="AM2547" s="27"/>
      <c r="AN2547" s="27"/>
      <c r="AO2547" s="27"/>
      <c r="AP2547" s="27"/>
      <c r="AQ2547" s="27"/>
      <c r="AR2547" s="27"/>
      <c r="AS2547" s="27"/>
      <c r="AT2547" s="27"/>
      <c r="AU2547" s="27"/>
      <c r="AV2547" s="27"/>
      <c r="AW2547" s="27"/>
      <c r="AX2547" s="27"/>
    </row>
    <row r="2548" spans="1:50" s="29" customFormat="1" ht="50.1" customHeight="1">
      <c r="A2548" s="57" t="s">
        <v>8582</v>
      </c>
      <c r="B2548" s="125" t="s">
        <v>5974</v>
      </c>
      <c r="C2548" s="148" t="s">
        <v>8583</v>
      </c>
      <c r="D2548" s="148" t="s">
        <v>8584</v>
      </c>
      <c r="E2548" s="148" t="s">
        <v>8585</v>
      </c>
      <c r="F2548" s="148" t="s">
        <v>6843</v>
      </c>
      <c r="G2548" s="127" t="s">
        <v>4</v>
      </c>
      <c r="H2548" s="112">
        <v>0</v>
      </c>
      <c r="I2548" s="128">
        <v>590000000</v>
      </c>
      <c r="J2548" s="127" t="s">
        <v>5</v>
      </c>
      <c r="K2548" s="129" t="s">
        <v>78</v>
      </c>
      <c r="L2548" s="127" t="s">
        <v>93</v>
      </c>
      <c r="M2548" s="127" t="s">
        <v>54</v>
      </c>
      <c r="N2548" s="127" t="s">
        <v>6815</v>
      </c>
      <c r="O2548" s="130" t="s">
        <v>2980</v>
      </c>
      <c r="P2548" s="127">
        <v>796</v>
      </c>
      <c r="Q2548" s="125" t="s">
        <v>57</v>
      </c>
      <c r="R2548" s="692">
        <v>1</v>
      </c>
      <c r="S2548" s="693">
        <v>19000</v>
      </c>
      <c r="T2548" s="665">
        <f t="shared" ref="T2548:T2554" si="272">R2548*S2548</f>
        <v>19000</v>
      </c>
      <c r="U2548" s="665">
        <f t="shared" si="271"/>
        <v>21280.000000000004</v>
      </c>
      <c r="V2548" s="132"/>
      <c r="W2548" s="133">
        <v>2016</v>
      </c>
      <c r="X2548" s="134"/>
      <c r="Y2548" s="30"/>
      <c r="Z2548" s="27"/>
      <c r="AA2548" s="27"/>
      <c r="AB2548" s="27"/>
      <c r="AC2548" s="27"/>
      <c r="AD2548" s="27"/>
      <c r="AE2548" s="27"/>
      <c r="AF2548" s="27"/>
      <c r="AG2548" s="27"/>
      <c r="AH2548" s="27"/>
      <c r="AI2548" s="27"/>
      <c r="AJ2548" s="27"/>
      <c r="AK2548" s="27"/>
      <c r="AL2548" s="27"/>
      <c r="AM2548" s="27"/>
      <c r="AN2548" s="27"/>
      <c r="AO2548" s="27"/>
      <c r="AP2548" s="27"/>
      <c r="AQ2548" s="27"/>
      <c r="AR2548" s="27"/>
      <c r="AS2548" s="27"/>
      <c r="AT2548" s="27"/>
      <c r="AU2548" s="27"/>
      <c r="AV2548" s="27"/>
      <c r="AW2548" s="27"/>
      <c r="AX2548" s="27"/>
    </row>
    <row r="2549" spans="1:50" s="29" customFormat="1" ht="50.1" customHeight="1">
      <c r="A2549" s="57" t="s">
        <v>8587</v>
      </c>
      <c r="B2549" s="103" t="s">
        <v>5974</v>
      </c>
      <c r="C2549" s="104" t="s">
        <v>3745</v>
      </c>
      <c r="D2549" s="104" t="s">
        <v>1748</v>
      </c>
      <c r="E2549" s="104" t="s">
        <v>3746</v>
      </c>
      <c r="F2549" s="104"/>
      <c r="G2549" s="112" t="s">
        <v>4</v>
      </c>
      <c r="H2549" s="103">
        <v>0</v>
      </c>
      <c r="I2549" s="112">
        <v>590000000</v>
      </c>
      <c r="J2549" s="112" t="s">
        <v>5</v>
      </c>
      <c r="K2549" s="112" t="s">
        <v>78</v>
      </c>
      <c r="L2549" s="112" t="s">
        <v>67</v>
      </c>
      <c r="M2549" s="112" t="s">
        <v>54</v>
      </c>
      <c r="N2549" s="125" t="s">
        <v>7474</v>
      </c>
      <c r="O2549" s="112" t="s">
        <v>2102</v>
      </c>
      <c r="P2549" s="103">
        <v>166</v>
      </c>
      <c r="Q2549" s="103" t="s">
        <v>1204</v>
      </c>
      <c r="R2549" s="248">
        <v>12030</v>
      </c>
      <c r="S2549" s="248">
        <v>192</v>
      </c>
      <c r="T2549" s="500">
        <f t="shared" si="272"/>
        <v>2309760</v>
      </c>
      <c r="U2549" s="249">
        <f t="shared" si="271"/>
        <v>2586931.2000000002</v>
      </c>
      <c r="V2549" s="146"/>
      <c r="W2549" s="112">
        <v>2016</v>
      </c>
      <c r="X2549" s="112"/>
      <c r="Y2549" s="30"/>
      <c r="Z2549" s="27"/>
      <c r="AA2549" s="27"/>
      <c r="AB2549" s="27"/>
      <c r="AC2549" s="27"/>
      <c r="AD2549" s="27"/>
      <c r="AE2549" s="27"/>
      <c r="AF2549" s="27"/>
      <c r="AG2549" s="27"/>
      <c r="AH2549" s="27"/>
      <c r="AI2549" s="27"/>
      <c r="AJ2549" s="27"/>
      <c r="AK2549" s="27"/>
      <c r="AL2549" s="27"/>
      <c r="AM2549" s="27"/>
      <c r="AN2549" s="27"/>
      <c r="AO2549" s="27"/>
      <c r="AP2549" s="27"/>
      <c r="AQ2549" s="27"/>
      <c r="AR2549" s="27"/>
      <c r="AS2549" s="27"/>
      <c r="AT2549" s="27"/>
      <c r="AU2549" s="27"/>
      <c r="AV2549" s="27"/>
      <c r="AW2549" s="27"/>
      <c r="AX2549" s="27"/>
    </row>
    <row r="2550" spans="1:50" s="29" customFormat="1" ht="50.1" customHeight="1">
      <c r="A2550" s="57" t="s">
        <v>8588</v>
      </c>
      <c r="B2550" s="103" t="s">
        <v>5974</v>
      </c>
      <c r="C2550" s="104" t="s">
        <v>3981</v>
      </c>
      <c r="D2550" s="104" t="s">
        <v>1411</v>
      </c>
      <c r="E2550" s="104" t="s">
        <v>3982</v>
      </c>
      <c r="F2550" s="361"/>
      <c r="G2550" s="112" t="s">
        <v>4</v>
      </c>
      <c r="H2550" s="103">
        <v>0</v>
      </c>
      <c r="I2550" s="112">
        <v>590000000</v>
      </c>
      <c r="J2550" s="112" t="s">
        <v>5</v>
      </c>
      <c r="K2550" s="112" t="s">
        <v>78</v>
      </c>
      <c r="L2550" s="112" t="s">
        <v>67</v>
      </c>
      <c r="M2550" s="112" t="s">
        <v>54</v>
      </c>
      <c r="N2550" s="125" t="s">
        <v>7474</v>
      </c>
      <c r="O2550" s="112" t="s">
        <v>2102</v>
      </c>
      <c r="P2550" s="103">
        <v>168</v>
      </c>
      <c r="Q2550" s="103" t="s">
        <v>1727</v>
      </c>
      <c r="R2550" s="501">
        <v>15</v>
      </c>
      <c r="S2550" s="502">
        <v>1250376.79</v>
      </c>
      <c r="T2550" s="500">
        <f t="shared" si="272"/>
        <v>18755651.850000001</v>
      </c>
      <c r="U2550" s="249">
        <f t="shared" si="271"/>
        <v>21006330.072000004</v>
      </c>
      <c r="V2550" s="297"/>
      <c r="W2550" s="112">
        <v>2016</v>
      </c>
      <c r="X2550" s="112"/>
      <c r="Y2550" s="30"/>
      <c r="Z2550" s="27"/>
      <c r="AA2550" s="27"/>
      <c r="AB2550" s="27"/>
      <c r="AC2550" s="27"/>
      <c r="AD2550" s="27"/>
      <c r="AE2550" s="27"/>
      <c r="AF2550" s="27"/>
      <c r="AG2550" s="27"/>
      <c r="AH2550" s="27"/>
      <c r="AI2550" s="27"/>
      <c r="AJ2550" s="27"/>
      <c r="AK2550" s="27"/>
      <c r="AL2550" s="27"/>
      <c r="AM2550" s="27"/>
      <c r="AN2550" s="27"/>
      <c r="AO2550" s="27"/>
      <c r="AP2550" s="27"/>
      <c r="AQ2550" s="27"/>
      <c r="AR2550" s="27"/>
      <c r="AS2550" s="27"/>
      <c r="AT2550" s="27"/>
      <c r="AU2550" s="27"/>
      <c r="AV2550" s="27"/>
      <c r="AW2550" s="27"/>
      <c r="AX2550" s="27"/>
    </row>
    <row r="2551" spans="1:50" s="29" customFormat="1" ht="50.1" customHeight="1">
      <c r="A2551" s="57" t="s">
        <v>8589</v>
      </c>
      <c r="B2551" s="103" t="s">
        <v>5974</v>
      </c>
      <c r="C2551" s="104" t="s">
        <v>3963</v>
      </c>
      <c r="D2551" s="104" t="s">
        <v>1411</v>
      </c>
      <c r="E2551" s="104" t="s">
        <v>3964</v>
      </c>
      <c r="F2551" s="104"/>
      <c r="G2551" s="112" t="s">
        <v>4</v>
      </c>
      <c r="H2551" s="103">
        <v>0</v>
      </c>
      <c r="I2551" s="112">
        <v>590000000</v>
      </c>
      <c r="J2551" s="112" t="s">
        <v>5</v>
      </c>
      <c r="K2551" s="112" t="s">
        <v>78</v>
      </c>
      <c r="L2551" s="112" t="s">
        <v>67</v>
      </c>
      <c r="M2551" s="112" t="s">
        <v>54</v>
      </c>
      <c r="N2551" s="125" t="s">
        <v>7474</v>
      </c>
      <c r="O2551" s="112" t="s">
        <v>2102</v>
      </c>
      <c r="P2551" s="112">
        <v>168</v>
      </c>
      <c r="Q2551" s="103" t="s">
        <v>1727</v>
      </c>
      <c r="R2551" s="501">
        <v>15.2</v>
      </c>
      <c r="S2551" s="502">
        <v>549199.11</v>
      </c>
      <c r="T2551" s="500">
        <f t="shared" si="272"/>
        <v>8347826.4719999991</v>
      </c>
      <c r="U2551" s="249">
        <f t="shared" si="271"/>
        <v>9349565.6486399993</v>
      </c>
      <c r="V2551" s="146"/>
      <c r="W2551" s="112">
        <v>2016</v>
      </c>
      <c r="X2551" s="112"/>
      <c r="Y2551" s="30"/>
      <c r="Z2551" s="27"/>
      <c r="AA2551" s="27"/>
      <c r="AB2551" s="27"/>
      <c r="AC2551" s="27"/>
      <c r="AD2551" s="27"/>
      <c r="AE2551" s="27"/>
      <c r="AF2551" s="27"/>
      <c r="AG2551" s="27"/>
      <c r="AH2551" s="27"/>
      <c r="AI2551" s="27"/>
      <c r="AJ2551" s="27"/>
      <c r="AK2551" s="27"/>
      <c r="AL2551" s="27"/>
      <c r="AM2551" s="27"/>
      <c r="AN2551" s="27"/>
      <c r="AO2551" s="27"/>
      <c r="AP2551" s="27"/>
      <c r="AQ2551" s="27"/>
      <c r="AR2551" s="27"/>
      <c r="AS2551" s="27"/>
      <c r="AT2551" s="27"/>
      <c r="AU2551" s="27"/>
      <c r="AV2551" s="27"/>
      <c r="AW2551" s="27"/>
      <c r="AX2551" s="27"/>
    </row>
    <row r="2552" spans="1:50" s="29" customFormat="1" ht="50.1" customHeight="1">
      <c r="A2552" s="57" t="s">
        <v>8590</v>
      </c>
      <c r="B2552" s="103" t="s">
        <v>5974</v>
      </c>
      <c r="C2552" s="104" t="s">
        <v>7377</v>
      </c>
      <c r="D2552" s="104" t="s">
        <v>1411</v>
      </c>
      <c r="E2552" s="104" t="s">
        <v>7378</v>
      </c>
      <c r="F2552" s="361"/>
      <c r="G2552" s="112" t="s">
        <v>4</v>
      </c>
      <c r="H2552" s="103">
        <v>0</v>
      </c>
      <c r="I2552" s="112">
        <v>590000000</v>
      </c>
      <c r="J2552" s="112" t="s">
        <v>5</v>
      </c>
      <c r="K2552" s="112" t="s">
        <v>78</v>
      </c>
      <c r="L2552" s="112" t="s">
        <v>67</v>
      </c>
      <c r="M2552" s="112" t="s">
        <v>54</v>
      </c>
      <c r="N2552" s="125" t="s">
        <v>7474</v>
      </c>
      <c r="O2552" s="112" t="s">
        <v>2102</v>
      </c>
      <c r="P2552" s="103">
        <v>168</v>
      </c>
      <c r="Q2552" s="103" t="s">
        <v>1727</v>
      </c>
      <c r="R2552" s="501">
        <v>5.15</v>
      </c>
      <c r="S2552" s="502">
        <v>2538000</v>
      </c>
      <c r="T2552" s="500">
        <f t="shared" si="272"/>
        <v>13070700</v>
      </c>
      <c r="U2552" s="249">
        <f t="shared" si="271"/>
        <v>14639184.000000002</v>
      </c>
      <c r="V2552" s="297"/>
      <c r="W2552" s="112">
        <v>2016</v>
      </c>
      <c r="X2552" s="112"/>
      <c r="Y2552" s="30"/>
      <c r="Z2552" s="27"/>
      <c r="AA2552" s="27"/>
      <c r="AB2552" s="27"/>
      <c r="AC2552" s="27"/>
      <c r="AD2552" s="27"/>
      <c r="AE2552" s="27"/>
      <c r="AF2552" s="27"/>
      <c r="AG2552" s="27"/>
      <c r="AH2552" s="27"/>
      <c r="AI2552" s="27"/>
      <c r="AJ2552" s="27"/>
      <c r="AK2552" s="27"/>
      <c r="AL2552" s="27"/>
      <c r="AM2552" s="27"/>
      <c r="AN2552" s="27"/>
      <c r="AO2552" s="27"/>
      <c r="AP2552" s="27"/>
      <c r="AQ2552" s="27"/>
      <c r="AR2552" s="27"/>
      <c r="AS2552" s="27"/>
      <c r="AT2552" s="27"/>
      <c r="AU2552" s="27"/>
      <c r="AV2552" s="27"/>
      <c r="AW2552" s="27"/>
      <c r="AX2552" s="27"/>
    </row>
    <row r="2553" spans="1:50" s="58" customFormat="1" ht="50.1" customHeight="1">
      <c r="A2553" s="57" t="s">
        <v>8639</v>
      </c>
      <c r="B2553" s="103" t="s">
        <v>5974</v>
      </c>
      <c r="C2553" s="503" t="s">
        <v>8640</v>
      </c>
      <c r="D2553" s="503" t="s">
        <v>8641</v>
      </c>
      <c r="E2553" s="503" t="s">
        <v>8642</v>
      </c>
      <c r="F2553" s="251" t="s">
        <v>8643</v>
      </c>
      <c r="G2553" s="103" t="s">
        <v>4</v>
      </c>
      <c r="H2553" s="110">
        <v>0</v>
      </c>
      <c r="I2553" s="128">
        <v>590000000</v>
      </c>
      <c r="J2553" s="205" t="s">
        <v>2920</v>
      </c>
      <c r="K2553" s="251" t="s">
        <v>8644</v>
      </c>
      <c r="L2553" s="205" t="s">
        <v>67</v>
      </c>
      <c r="M2553" s="452" t="s">
        <v>54</v>
      </c>
      <c r="N2553" s="57" t="s">
        <v>8645</v>
      </c>
      <c r="O2553" s="452" t="s">
        <v>599</v>
      </c>
      <c r="P2553" s="112">
        <v>704</v>
      </c>
      <c r="Q2553" s="103" t="s">
        <v>8646</v>
      </c>
      <c r="R2553" s="134">
        <v>2</v>
      </c>
      <c r="S2553" s="254">
        <v>17000</v>
      </c>
      <c r="T2553" s="115">
        <f t="shared" si="272"/>
        <v>34000</v>
      </c>
      <c r="U2553" s="115">
        <f>T2553*1.12</f>
        <v>38080</v>
      </c>
      <c r="V2553" s="398"/>
      <c r="W2553" s="452">
        <v>2016</v>
      </c>
      <c r="X2553" s="485"/>
    </row>
    <row r="2554" spans="1:50" s="58" customFormat="1" ht="50.1" customHeight="1">
      <c r="A2554" s="57" t="s">
        <v>8647</v>
      </c>
      <c r="B2554" s="103" t="s">
        <v>5974</v>
      </c>
      <c r="C2554" s="251" t="s">
        <v>8648</v>
      </c>
      <c r="D2554" s="503" t="s">
        <v>8649</v>
      </c>
      <c r="E2554" s="503" t="s">
        <v>8650</v>
      </c>
      <c r="F2554" s="452" t="s">
        <v>8651</v>
      </c>
      <c r="G2554" s="103" t="s">
        <v>4</v>
      </c>
      <c r="H2554" s="110">
        <v>0</v>
      </c>
      <c r="I2554" s="128">
        <v>590000000</v>
      </c>
      <c r="J2554" s="205" t="s">
        <v>2920</v>
      </c>
      <c r="K2554" s="251" t="s">
        <v>8644</v>
      </c>
      <c r="L2554" s="205" t="s">
        <v>67</v>
      </c>
      <c r="M2554" s="452" t="s">
        <v>54</v>
      </c>
      <c r="N2554" s="57" t="s">
        <v>8645</v>
      </c>
      <c r="O2554" s="452" t="s">
        <v>599</v>
      </c>
      <c r="P2554" s="112">
        <v>704</v>
      </c>
      <c r="Q2554" s="103" t="s">
        <v>8646</v>
      </c>
      <c r="R2554" s="134">
        <v>1</v>
      </c>
      <c r="S2554" s="254">
        <v>200000</v>
      </c>
      <c r="T2554" s="106">
        <f t="shared" si="272"/>
        <v>200000</v>
      </c>
      <c r="U2554" s="106">
        <f>T2554*1.12</f>
        <v>224000.00000000003</v>
      </c>
      <c r="V2554" s="398"/>
      <c r="W2554" s="452">
        <v>2016</v>
      </c>
      <c r="X2554" s="485"/>
    </row>
    <row r="2555" spans="1:50" s="12" customFormat="1" ht="50.1" customHeight="1">
      <c r="A2555" s="64" t="s">
        <v>8868</v>
      </c>
      <c r="B2555" s="223" t="s">
        <v>5974</v>
      </c>
      <c r="C2555" s="279" t="s">
        <v>7870</v>
      </c>
      <c r="D2555" s="279" t="s">
        <v>7871</v>
      </c>
      <c r="E2555" s="279" t="s">
        <v>7872</v>
      </c>
      <c r="F2555" s="279" t="s">
        <v>7878</v>
      </c>
      <c r="G2555" s="220" t="s">
        <v>4</v>
      </c>
      <c r="H2555" s="504">
        <v>0</v>
      </c>
      <c r="I2555" s="222">
        <v>590000000</v>
      </c>
      <c r="J2555" s="70" t="s">
        <v>6882</v>
      </c>
      <c r="K2555" s="445" t="s">
        <v>78</v>
      </c>
      <c r="L2555" s="70" t="s">
        <v>6882</v>
      </c>
      <c r="M2555" s="220" t="s">
        <v>2432</v>
      </c>
      <c r="N2555" s="445" t="s">
        <v>7874</v>
      </c>
      <c r="O2555" s="220" t="s">
        <v>532</v>
      </c>
      <c r="P2555" s="220">
        <v>796</v>
      </c>
      <c r="Q2555" s="220" t="s">
        <v>57</v>
      </c>
      <c r="R2555" s="505">
        <v>4</v>
      </c>
      <c r="S2555" s="505">
        <v>35700</v>
      </c>
      <c r="T2555" s="506">
        <f>S2555*R2555</f>
        <v>142800</v>
      </c>
      <c r="U2555" s="507">
        <f>T2555*1.12</f>
        <v>159936.00000000003</v>
      </c>
      <c r="V2555" s="64"/>
      <c r="W2555" s="64">
        <v>2016</v>
      </c>
      <c r="X2555" s="280"/>
    </row>
    <row r="2556" spans="1:50" s="12" customFormat="1" ht="50.1" customHeight="1">
      <c r="A2556" s="64" t="s">
        <v>8869</v>
      </c>
      <c r="B2556" s="223" t="s">
        <v>5974</v>
      </c>
      <c r="C2556" s="279" t="s">
        <v>7870</v>
      </c>
      <c r="D2556" s="279" t="s">
        <v>7871</v>
      </c>
      <c r="E2556" s="279" t="s">
        <v>7872</v>
      </c>
      <c r="F2556" s="279" t="s">
        <v>7873</v>
      </c>
      <c r="G2556" s="220" t="s">
        <v>4</v>
      </c>
      <c r="H2556" s="504">
        <v>0</v>
      </c>
      <c r="I2556" s="222">
        <v>590000000</v>
      </c>
      <c r="J2556" s="70" t="s">
        <v>6882</v>
      </c>
      <c r="K2556" s="445" t="s">
        <v>78</v>
      </c>
      <c r="L2556" s="70" t="s">
        <v>6882</v>
      </c>
      <c r="M2556" s="220" t="s">
        <v>2432</v>
      </c>
      <c r="N2556" s="445" t="s">
        <v>7874</v>
      </c>
      <c r="O2556" s="220" t="s">
        <v>532</v>
      </c>
      <c r="P2556" s="220">
        <v>796</v>
      </c>
      <c r="Q2556" s="220" t="s">
        <v>57</v>
      </c>
      <c r="R2556" s="505">
        <v>65</v>
      </c>
      <c r="S2556" s="505">
        <v>24480</v>
      </c>
      <c r="T2556" s="506">
        <f t="shared" ref="T2556:T2560" si="273">S2556*R2556</f>
        <v>1591200</v>
      </c>
      <c r="U2556" s="507">
        <f t="shared" ref="U2556:U2565" si="274">T2556*1.12</f>
        <v>1782144.0000000002</v>
      </c>
      <c r="V2556" s="280"/>
      <c r="W2556" s="64">
        <v>2016</v>
      </c>
      <c r="X2556" s="280"/>
    </row>
    <row r="2557" spans="1:50" s="12" customFormat="1" ht="50.1" customHeight="1">
      <c r="A2557" s="64" t="s">
        <v>8870</v>
      </c>
      <c r="B2557" s="223" t="s">
        <v>5974</v>
      </c>
      <c r="C2557" s="279" t="s">
        <v>7870</v>
      </c>
      <c r="D2557" s="279" t="s">
        <v>7871</v>
      </c>
      <c r="E2557" s="279" t="s">
        <v>7872</v>
      </c>
      <c r="F2557" s="279" t="s">
        <v>7880</v>
      </c>
      <c r="G2557" s="220" t="s">
        <v>4</v>
      </c>
      <c r="H2557" s="504">
        <v>0</v>
      </c>
      <c r="I2557" s="222">
        <v>590000000</v>
      </c>
      <c r="J2557" s="70" t="s">
        <v>6882</v>
      </c>
      <c r="K2557" s="445" t="s">
        <v>78</v>
      </c>
      <c r="L2557" s="70" t="s">
        <v>6882</v>
      </c>
      <c r="M2557" s="220" t="s">
        <v>2432</v>
      </c>
      <c r="N2557" s="445" t="s">
        <v>7874</v>
      </c>
      <c r="O2557" s="220" t="s">
        <v>532</v>
      </c>
      <c r="P2557" s="220">
        <v>796</v>
      </c>
      <c r="Q2557" s="220" t="s">
        <v>57</v>
      </c>
      <c r="R2557" s="505">
        <v>58</v>
      </c>
      <c r="S2557" s="505">
        <v>35700</v>
      </c>
      <c r="T2557" s="506">
        <f t="shared" si="273"/>
        <v>2070600</v>
      </c>
      <c r="U2557" s="507">
        <f t="shared" si="274"/>
        <v>2319072</v>
      </c>
      <c r="V2557" s="280"/>
      <c r="W2557" s="64">
        <v>2016</v>
      </c>
      <c r="X2557" s="280"/>
    </row>
    <row r="2558" spans="1:50" s="12" customFormat="1" ht="50.1" customHeight="1">
      <c r="A2558" s="64" t="s">
        <v>8871</v>
      </c>
      <c r="B2558" s="223" t="s">
        <v>5974</v>
      </c>
      <c r="C2558" s="279" t="s">
        <v>7870</v>
      </c>
      <c r="D2558" s="279" t="s">
        <v>7871</v>
      </c>
      <c r="E2558" s="279" t="s">
        <v>7872</v>
      </c>
      <c r="F2558" s="279" t="s">
        <v>7882</v>
      </c>
      <c r="G2558" s="220" t="s">
        <v>4</v>
      </c>
      <c r="H2558" s="504">
        <v>0</v>
      </c>
      <c r="I2558" s="222">
        <v>590000000</v>
      </c>
      <c r="J2558" s="70" t="s">
        <v>6882</v>
      </c>
      <c r="K2558" s="445" t="s">
        <v>78</v>
      </c>
      <c r="L2558" s="70" t="s">
        <v>6882</v>
      </c>
      <c r="M2558" s="220" t="s">
        <v>2432</v>
      </c>
      <c r="N2558" s="445" t="s">
        <v>7874</v>
      </c>
      <c r="O2558" s="220" t="s">
        <v>532</v>
      </c>
      <c r="P2558" s="220">
        <v>796</v>
      </c>
      <c r="Q2558" s="220" t="s">
        <v>57</v>
      </c>
      <c r="R2558" s="505">
        <v>14</v>
      </c>
      <c r="S2558" s="505">
        <v>31365</v>
      </c>
      <c r="T2558" s="506">
        <f t="shared" si="273"/>
        <v>439110</v>
      </c>
      <c r="U2558" s="507">
        <f t="shared" si="274"/>
        <v>491803.20000000007</v>
      </c>
      <c r="V2558" s="280"/>
      <c r="W2558" s="64">
        <v>2016</v>
      </c>
      <c r="X2558" s="280"/>
    </row>
    <row r="2559" spans="1:50" s="12" customFormat="1" ht="50.1" customHeight="1">
      <c r="A2559" s="64" t="s">
        <v>8872</v>
      </c>
      <c r="B2559" s="223" t="s">
        <v>5974</v>
      </c>
      <c r="C2559" s="279" t="s">
        <v>7870</v>
      </c>
      <c r="D2559" s="279" t="s">
        <v>7871</v>
      </c>
      <c r="E2559" s="279" t="s">
        <v>7872</v>
      </c>
      <c r="F2559" s="279" t="s">
        <v>8873</v>
      </c>
      <c r="G2559" s="220" t="s">
        <v>4</v>
      </c>
      <c r="H2559" s="504">
        <v>0</v>
      </c>
      <c r="I2559" s="222">
        <v>590000000</v>
      </c>
      <c r="J2559" s="70" t="s">
        <v>6882</v>
      </c>
      <c r="K2559" s="445" t="s">
        <v>78</v>
      </c>
      <c r="L2559" s="70" t="s">
        <v>6882</v>
      </c>
      <c r="M2559" s="220" t="s">
        <v>2432</v>
      </c>
      <c r="N2559" s="445" t="s">
        <v>7874</v>
      </c>
      <c r="O2559" s="220" t="s">
        <v>532</v>
      </c>
      <c r="P2559" s="220">
        <v>796</v>
      </c>
      <c r="Q2559" s="220" t="s">
        <v>57</v>
      </c>
      <c r="R2559" s="505">
        <v>65</v>
      </c>
      <c r="S2559" s="505">
        <v>36210</v>
      </c>
      <c r="T2559" s="506">
        <f t="shared" si="273"/>
        <v>2353650</v>
      </c>
      <c r="U2559" s="507">
        <f t="shared" si="274"/>
        <v>2636088.0000000005</v>
      </c>
      <c r="V2559" s="280"/>
      <c r="W2559" s="64">
        <v>2016</v>
      </c>
      <c r="X2559" s="280"/>
    </row>
    <row r="2560" spans="1:50" s="12" customFormat="1" ht="50.1" customHeight="1">
      <c r="A2560" s="64" t="s">
        <v>8874</v>
      </c>
      <c r="B2560" s="222" t="s">
        <v>5974</v>
      </c>
      <c r="C2560" s="279" t="s">
        <v>8875</v>
      </c>
      <c r="D2560" s="279" t="s">
        <v>183</v>
      </c>
      <c r="E2560" s="279" t="s">
        <v>8876</v>
      </c>
      <c r="F2560" s="279" t="s">
        <v>8877</v>
      </c>
      <c r="G2560" s="222" t="s">
        <v>4</v>
      </c>
      <c r="H2560" s="222">
        <v>0</v>
      </c>
      <c r="I2560" s="222">
        <v>590000000</v>
      </c>
      <c r="J2560" s="222" t="s">
        <v>5</v>
      </c>
      <c r="K2560" s="222" t="s">
        <v>8258</v>
      </c>
      <c r="L2560" s="70" t="s">
        <v>5</v>
      </c>
      <c r="M2560" s="70" t="s">
        <v>144</v>
      </c>
      <c r="N2560" s="222" t="s">
        <v>3100</v>
      </c>
      <c r="O2560" s="222" t="s">
        <v>146</v>
      </c>
      <c r="P2560" s="445" t="s">
        <v>186</v>
      </c>
      <c r="Q2560" s="222" t="s">
        <v>187</v>
      </c>
      <c r="R2560" s="505">
        <v>5077</v>
      </c>
      <c r="S2560" s="505">
        <v>3615.26722909</v>
      </c>
      <c r="T2560" s="506">
        <f t="shared" si="273"/>
        <v>18354711.722089931</v>
      </c>
      <c r="U2560" s="508">
        <f t="shared" si="274"/>
        <v>20557277.128740724</v>
      </c>
      <c r="V2560" s="222"/>
      <c r="W2560" s="222">
        <v>2016</v>
      </c>
      <c r="X2560" s="509"/>
    </row>
    <row r="2561" spans="1:24" s="12" customFormat="1" ht="50.1" customHeight="1">
      <c r="A2561" s="64" t="s">
        <v>8878</v>
      </c>
      <c r="B2561" s="222" t="s">
        <v>5974</v>
      </c>
      <c r="C2561" s="279" t="s">
        <v>8879</v>
      </c>
      <c r="D2561" s="279" t="s">
        <v>183</v>
      </c>
      <c r="E2561" s="279" t="s">
        <v>8880</v>
      </c>
      <c r="F2561" s="279" t="s">
        <v>8881</v>
      </c>
      <c r="G2561" s="222" t="s">
        <v>4</v>
      </c>
      <c r="H2561" s="222">
        <v>0</v>
      </c>
      <c r="I2561" s="222">
        <v>590000000</v>
      </c>
      <c r="J2561" s="222" t="s">
        <v>5</v>
      </c>
      <c r="K2561" s="222" t="s">
        <v>8258</v>
      </c>
      <c r="L2561" s="70" t="s">
        <v>5</v>
      </c>
      <c r="M2561" s="70" t="s">
        <v>144</v>
      </c>
      <c r="N2561" s="222" t="s">
        <v>3100</v>
      </c>
      <c r="O2561" s="222" t="s">
        <v>146</v>
      </c>
      <c r="P2561" s="445" t="s">
        <v>186</v>
      </c>
      <c r="Q2561" s="222" t="s">
        <v>187</v>
      </c>
      <c r="R2561" s="505">
        <v>3682</v>
      </c>
      <c r="S2561" s="505">
        <v>3525.1940583199998</v>
      </c>
      <c r="T2561" s="508">
        <f>S2561*R2561</f>
        <v>12979764.52273424</v>
      </c>
      <c r="U2561" s="508">
        <f t="shared" si="274"/>
        <v>14537336.26546235</v>
      </c>
      <c r="V2561" s="220"/>
      <c r="W2561" s="220">
        <v>2016</v>
      </c>
      <c r="X2561" s="509"/>
    </row>
    <row r="2562" spans="1:24" s="12" customFormat="1" ht="50.1" customHeight="1">
      <c r="A2562" s="64" t="s">
        <v>8882</v>
      </c>
      <c r="B2562" s="222" t="s">
        <v>5974</v>
      </c>
      <c r="C2562" s="279" t="s">
        <v>8883</v>
      </c>
      <c r="D2562" s="279" t="s">
        <v>183</v>
      </c>
      <c r="E2562" s="279" t="s">
        <v>8884</v>
      </c>
      <c r="F2562" s="279" t="s">
        <v>8885</v>
      </c>
      <c r="G2562" s="222" t="s">
        <v>4</v>
      </c>
      <c r="H2562" s="222">
        <v>0</v>
      </c>
      <c r="I2562" s="222">
        <v>590000000</v>
      </c>
      <c r="J2562" s="222" t="s">
        <v>5</v>
      </c>
      <c r="K2562" s="222" t="s">
        <v>8258</v>
      </c>
      <c r="L2562" s="70" t="s">
        <v>5</v>
      </c>
      <c r="M2562" s="70" t="s">
        <v>144</v>
      </c>
      <c r="N2562" s="222" t="s">
        <v>3100</v>
      </c>
      <c r="O2562" s="222" t="s">
        <v>146</v>
      </c>
      <c r="P2562" s="445" t="s">
        <v>186</v>
      </c>
      <c r="Q2562" s="222" t="s">
        <v>187</v>
      </c>
      <c r="R2562" s="505">
        <v>261</v>
      </c>
      <c r="S2562" s="505">
        <v>2627.8075793600001</v>
      </c>
      <c r="T2562" s="508">
        <f>S2562*R2562</f>
        <v>685857.77821295999</v>
      </c>
      <c r="U2562" s="508">
        <f t="shared" si="274"/>
        <v>768160.71159851528</v>
      </c>
      <c r="V2562" s="220"/>
      <c r="W2562" s="220">
        <v>2016</v>
      </c>
      <c r="X2562" s="509"/>
    </row>
    <row r="2563" spans="1:24" s="12" customFormat="1" ht="50.1" customHeight="1">
      <c r="A2563" s="64" t="s">
        <v>8886</v>
      </c>
      <c r="B2563" s="222" t="s">
        <v>5974</v>
      </c>
      <c r="C2563" s="279" t="s">
        <v>8887</v>
      </c>
      <c r="D2563" s="279" t="s">
        <v>183</v>
      </c>
      <c r="E2563" s="279" t="s">
        <v>8888</v>
      </c>
      <c r="F2563" s="279" t="s">
        <v>8889</v>
      </c>
      <c r="G2563" s="222" t="s">
        <v>4</v>
      </c>
      <c r="H2563" s="222">
        <v>0</v>
      </c>
      <c r="I2563" s="222">
        <v>590000000</v>
      </c>
      <c r="J2563" s="222" t="s">
        <v>5</v>
      </c>
      <c r="K2563" s="222" t="s">
        <v>8258</v>
      </c>
      <c r="L2563" s="70" t="s">
        <v>5</v>
      </c>
      <c r="M2563" s="70" t="s">
        <v>144</v>
      </c>
      <c r="N2563" s="222" t="s">
        <v>3100</v>
      </c>
      <c r="O2563" s="222" t="s">
        <v>146</v>
      </c>
      <c r="P2563" s="445" t="s">
        <v>186</v>
      </c>
      <c r="Q2563" s="222" t="s">
        <v>187</v>
      </c>
      <c r="R2563" s="505">
        <v>1290</v>
      </c>
      <c r="S2563" s="505">
        <v>6063.4717136500003</v>
      </c>
      <c r="T2563" s="508">
        <f>S2563*R2563</f>
        <v>7821878.5106085008</v>
      </c>
      <c r="U2563" s="508">
        <f t="shared" si="274"/>
        <v>8760503.9318815209</v>
      </c>
      <c r="V2563" s="220"/>
      <c r="W2563" s="220">
        <v>2016</v>
      </c>
      <c r="X2563" s="509"/>
    </row>
    <row r="2564" spans="1:24" s="12" customFormat="1" ht="50.1" customHeight="1">
      <c r="A2564" s="64" t="s">
        <v>8890</v>
      </c>
      <c r="B2564" s="222" t="s">
        <v>5974</v>
      </c>
      <c r="C2564" s="279" t="s">
        <v>8891</v>
      </c>
      <c r="D2564" s="279" t="s">
        <v>183</v>
      </c>
      <c r="E2564" s="279" t="s">
        <v>8892</v>
      </c>
      <c r="F2564" s="279" t="s">
        <v>8893</v>
      </c>
      <c r="G2564" s="222" t="s">
        <v>4</v>
      </c>
      <c r="H2564" s="222">
        <v>0</v>
      </c>
      <c r="I2564" s="222">
        <v>590000000</v>
      </c>
      <c r="J2564" s="222" t="s">
        <v>5</v>
      </c>
      <c r="K2564" s="222" t="s">
        <v>8258</v>
      </c>
      <c r="L2564" s="70" t="s">
        <v>5</v>
      </c>
      <c r="M2564" s="70" t="s">
        <v>144</v>
      </c>
      <c r="N2564" s="222" t="s">
        <v>3100</v>
      </c>
      <c r="O2564" s="222" t="s">
        <v>146</v>
      </c>
      <c r="P2564" s="445" t="s">
        <v>186</v>
      </c>
      <c r="Q2564" s="222" t="s">
        <v>187</v>
      </c>
      <c r="R2564" s="505">
        <v>2392</v>
      </c>
      <c r="S2564" s="505">
        <v>3251.4319999999998</v>
      </c>
      <c r="T2564" s="508">
        <f>S2564*R2564</f>
        <v>7777425.3439999996</v>
      </c>
      <c r="U2564" s="508">
        <f t="shared" si="274"/>
        <v>8710716.38528</v>
      </c>
      <c r="V2564" s="220"/>
      <c r="W2564" s="220">
        <v>2016</v>
      </c>
      <c r="X2564" s="509"/>
    </row>
    <row r="2565" spans="1:24" s="12" customFormat="1" ht="50.1" customHeight="1">
      <c r="A2565" s="64" t="s">
        <v>8894</v>
      </c>
      <c r="B2565" s="220" t="s">
        <v>5974</v>
      </c>
      <c r="C2565" s="221" t="s">
        <v>8895</v>
      </c>
      <c r="D2565" s="221" t="s">
        <v>8896</v>
      </c>
      <c r="E2565" s="221" t="s">
        <v>8897</v>
      </c>
      <c r="F2565" s="221" t="s">
        <v>8898</v>
      </c>
      <c r="G2565" s="222" t="s">
        <v>4</v>
      </c>
      <c r="H2565" s="220">
        <v>0</v>
      </c>
      <c r="I2565" s="222">
        <v>590000000</v>
      </c>
      <c r="J2565" s="222" t="s">
        <v>5</v>
      </c>
      <c r="K2565" s="222" t="s">
        <v>78</v>
      </c>
      <c r="L2565" s="222" t="s">
        <v>67</v>
      </c>
      <c r="M2565" s="70" t="s">
        <v>144</v>
      </c>
      <c r="N2565" s="222" t="s">
        <v>145</v>
      </c>
      <c r="O2565" s="222" t="s">
        <v>2472</v>
      </c>
      <c r="P2565" s="222">
        <v>796</v>
      </c>
      <c r="Q2565" s="222" t="s">
        <v>57</v>
      </c>
      <c r="R2565" s="506">
        <v>1</v>
      </c>
      <c r="S2565" s="506">
        <v>40500</v>
      </c>
      <c r="T2565" s="505">
        <f>R2565*S2565</f>
        <v>40500</v>
      </c>
      <c r="U2565" s="506">
        <f t="shared" si="274"/>
        <v>45360.000000000007</v>
      </c>
      <c r="V2565" s="222"/>
      <c r="W2565" s="222">
        <v>2016</v>
      </c>
      <c r="X2565" s="280"/>
    </row>
    <row r="2566" spans="1:24" ht="50.1" customHeight="1">
      <c r="A2566" s="64" t="s">
        <v>8808</v>
      </c>
      <c r="B2566" s="220" t="s">
        <v>5974</v>
      </c>
      <c r="C2566" s="221" t="s">
        <v>8809</v>
      </c>
      <c r="D2566" s="221" t="s">
        <v>8450</v>
      </c>
      <c r="E2566" s="221" t="s">
        <v>8810</v>
      </c>
      <c r="F2566" s="221" t="s">
        <v>8811</v>
      </c>
      <c r="G2566" s="222" t="s">
        <v>4</v>
      </c>
      <c r="H2566" s="220">
        <v>0</v>
      </c>
      <c r="I2566" s="222">
        <v>590000000</v>
      </c>
      <c r="J2566" s="222" t="s">
        <v>5</v>
      </c>
      <c r="K2566" s="222" t="s">
        <v>78</v>
      </c>
      <c r="L2566" s="222" t="s">
        <v>67</v>
      </c>
      <c r="M2566" s="70" t="s">
        <v>144</v>
      </c>
      <c r="N2566" s="222" t="s">
        <v>145</v>
      </c>
      <c r="O2566" s="222" t="s">
        <v>2472</v>
      </c>
      <c r="P2566" s="222">
        <v>796</v>
      </c>
      <c r="Q2566" s="222" t="s">
        <v>57</v>
      </c>
      <c r="R2566" s="506">
        <v>1</v>
      </c>
      <c r="S2566" s="506">
        <v>169642.86</v>
      </c>
      <c r="T2566" s="506">
        <f>R2566*S2566</f>
        <v>169642.86</v>
      </c>
      <c r="U2566" s="506">
        <f t="shared" ref="U2566:U2579" si="275">T2566*1.12</f>
        <v>190000.00320000001</v>
      </c>
      <c r="V2566" s="222"/>
      <c r="W2566" s="222">
        <v>2016</v>
      </c>
      <c r="X2566" s="280"/>
    </row>
    <row r="2567" spans="1:24" ht="50.1" customHeight="1">
      <c r="A2567" s="64" t="s">
        <v>8820</v>
      </c>
      <c r="B2567" s="220" t="s">
        <v>5974</v>
      </c>
      <c r="C2567" s="221" t="s">
        <v>8821</v>
      </c>
      <c r="D2567" s="221" t="s">
        <v>2195</v>
      </c>
      <c r="E2567" s="221" t="s">
        <v>8822</v>
      </c>
      <c r="F2567" s="220"/>
      <c r="G2567" s="220" t="s">
        <v>4</v>
      </c>
      <c r="H2567" s="70">
        <v>50</v>
      </c>
      <c r="I2567" s="427">
        <v>590000000</v>
      </c>
      <c r="J2567" s="70" t="s">
        <v>5</v>
      </c>
      <c r="K2567" s="70" t="s">
        <v>8654</v>
      </c>
      <c r="L2567" s="70" t="s">
        <v>5</v>
      </c>
      <c r="M2567" s="70" t="s">
        <v>54</v>
      </c>
      <c r="N2567" s="70" t="s">
        <v>8817</v>
      </c>
      <c r="O2567" s="445" t="s">
        <v>1946</v>
      </c>
      <c r="P2567" s="222">
        <v>796</v>
      </c>
      <c r="Q2567" s="220" t="s">
        <v>57</v>
      </c>
      <c r="R2567" s="510">
        <v>4</v>
      </c>
      <c r="S2567" s="510">
        <v>5500</v>
      </c>
      <c r="T2567" s="510">
        <f>S2567*R2567</f>
        <v>22000</v>
      </c>
      <c r="U2567" s="510">
        <f t="shared" si="275"/>
        <v>24640.000000000004</v>
      </c>
      <c r="V2567" s="513"/>
      <c r="W2567" s="513">
        <v>2016</v>
      </c>
      <c r="X2567" s="657"/>
    </row>
    <row r="2568" spans="1:24" ht="50.1" customHeight="1">
      <c r="A2568" s="64" t="s">
        <v>8823</v>
      </c>
      <c r="B2568" s="220" t="s">
        <v>5974</v>
      </c>
      <c r="C2568" s="221" t="s">
        <v>8824</v>
      </c>
      <c r="D2568" s="221" t="s">
        <v>2188</v>
      </c>
      <c r="E2568" s="221" t="s">
        <v>8825</v>
      </c>
      <c r="F2568" s="694"/>
      <c r="G2568" s="220" t="s">
        <v>4</v>
      </c>
      <c r="H2568" s="70">
        <v>50</v>
      </c>
      <c r="I2568" s="427">
        <v>590000000</v>
      </c>
      <c r="J2568" s="70" t="s">
        <v>5</v>
      </c>
      <c r="K2568" s="70" t="s">
        <v>8654</v>
      </c>
      <c r="L2568" s="70" t="s">
        <v>5</v>
      </c>
      <c r="M2568" s="70" t="s">
        <v>54</v>
      </c>
      <c r="N2568" s="70" t="s">
        <v>8817</v>
      </c>
      <c r="O2568" s="445" t="s">
        <v>1946</v>
      </c>
      <c r="P2568" s="220">
        <v>839</v>
      </c>
      <c r="Q2568" s="220" t="s">
        <v>318</v>
      </c>
      <c r="R2568" s="510">
        <v>1</v>
      </c>
      <c r="S2568" s="510">
        <v>6500</v>
      </c>
      <c r="T2568" s="510">
        <f>S2568*R2568</f>
        <v>6500</v>
      </c>
      <c r="U2568" s="510">
        <f t="shared" si="275"/>
        <v>7280.0000000000009</v>
      </c>
      <c r="V2568" s="513"/>
      <c r="W2568" s="513">
        <v>2016</v>
      </c>
      <c r="X2568" s="657"/>
    </row>
    <row r="2569" spans="1:24" ht="50.1" customHeight="1">
      <c r="A2569" s="64" t="s">
        <v>8826</v>
      </c>
      <c r="B2569" s="220" t="s">
        <v>5974</v>
      </c>
      <c r="C2569" s="221" t="s">
        <v>8827</v>
      </c>
      <c r="D2569" s="221" t="s">
        <v>2188</v>
      </c>
      <c r="E2569" s="221" t="s">
        <v>8828</v>
      </c>
      <c r="F2569" s="694"/>
      <c r="G2569" s="220" t="s">
        <v>4</v>
      </c>
      <c r="H2569" s="70">
        <v>50</v>
      </c>
      <c r="I2569" s="427">
        <v>590000000</v>
      </c>
      <c r="J2569" s="70" t="s">
        <v>5</v>
      </c>
      <c r="K2569" s="70" t="s">
        <v>8654</v>
      </c>
      <c r="L2569" s="70" t="s">
        <v>5</v>
      </c>
      <c r="M2569" s="70" t="s">
        <v>54</v>
      </c>
      <c r="N2569" s="70" t="s">
        <v>8817</v>
      </c>
      <c r="O2569" s="445" t="s">
        <v>1946</v>
      </c>
      <c r="P2569" s="220">
        <v>839</v>
      </c>
      <c r="Q2569" s="220" t="s">
        <v>318</v>
      </c>
      <c r="R2569" s="510">
        <v>12</v>
      </c>
      <c r="S2569" s="510">
        <v>6500</v>
      </c>
      <c r="T2569" s="510">
        <f>S2569*R2569</f>
        <v>78000</v>
      </c>
      <c r="U2569" s="510">
        <f t="shared" si="275"/>
        <v>87360.000000000015</v>
      </c>
      <c r="V2569" s="513"/>
      <c r="W2569" s="513">
        <v>2016</v>
      </c>
      <c r="X2569" s="657"/>
    </row>
    <row r="2570" spans="1:24" ht="50.1" customHeight="1">
      <c r="A2570" s="64" t="s">
        <v>8829</v>
      </c>
      <c r="B2570" s="220" t="s">
        <v>5974</v>
      </c>
      <c r="C2570" s="279" t="s">
        <v>1980</v>
      </c>
      <c r="D2570" s="279" t="s">
        <v>1974</v>
      </c>
      <c r="E2570" s="279" t="s">
        <v>1981</v>
      </c>
      <c r="F2570" s="279" t="s">
        <v>1982</v>
      </c>
      <c r="G2570" s="220" t="s">
        <v>4</v>
      </c>
      <c r="H2570" s="70">
        <v>0</v>
      </c>
      <c r="I2570" s="427">
        <v>590000000</v>
      </c>
      <c r="J2570" s="70" t="s">
        <v>5</v>
      </c>
      <c r="K2570" s="70" t="s">
        <v>78</v>
      </c>
      <c r="L2570" s="70" t="s">
        <v>5</v>
      </c>
      <c r="M2570" s="70" t="s">
        <v>54</v>
      </c>
      <c r="N2570" s="70" t="s">
        <v>8830</v>
      </c>
      <c r="O2570" s="445" t="s">
        <v>1946</v>
      </c>
      <c r="P2570" s="222">
        <v>112</v>
      </c>
      <c r="Q2570" s="220" t="s">
        <v>1957</v>
      </c>
      <c r="R2570" s="510">
        <v>1082.5</v>
      </c>
      <c r="S2570" s="510">
        <v>342.85</v>
      </c>
      <c r="T2570" s="511">
        <f>R2570*S2570</f>
        <v>371135.125</v>
      </c>
      <c r="U2570" s="511">
        <f t="shared" si="275"/>
        <v>415671.34</v>
      </c>
      <c r="V2570" s="512"/>
      <c r="W2570" s="513">
        <v>2016</v>
      </c>
      <c r="X2570" s="432"/>
    </row>
    <row r="2571" spans="1:24" ht="50.1" customHeight="1">
      <c r="A2571" s="64" t="s">
        <v>8851</v>
      </c>
      <c r="B2571" s="220" t="s">
        <v>5974</v>
      </c>
      <c r="C2571" s="221" t="s">
        <v>3983</v>
      </c>
      <c r="D2571" s="221" t="s">
        <v>3984</v>
      </c>
      <c r="E2571" s="221" t="s">
        <v>3985</v>
      </c>
      <c r="F2571" s="221" t="s">
        <v>3986</v>
      </c>
      <c r="G2571" s="222" t="s">
        <v>4</v>
      </c>
      <c r="H2571" s="220">
        <v>0</v>
      </c>
      <c r="I2571" s="222">
        <v>590000000</v>
      </c>
      <c r="J2571" s="222" t="s">
        <v>5</v>
      </c>
      <c r="K2571" s="222" t="s">
        <v>78</v>
      </c>
      <c r="L2571" s="222" t="s">
        <v>67</v>
      </c>
      <c r="M2571" s="222" t="s">
        <v>54</v>
      </c>
      <c r="N2571" s="223" t="s">
        <v>3748</v>
      </c>
      <c r="O2571" s="222" t="s">
        <v>3749</v>
      </c>
      <c r="P2571" s="222">
        <v>168</v>
      </c>
      <c r="Q2571" s="220" t="s">
        <v>1727</v>
      </c>
      <c r="R2571" s="695">
        <v>1.96</v>
      </c>
      <c r="S2571" s="696">
        <v>245000</v>
      </c>
      <c r="T2571" s="508">
        <f t="shared" ref="T2571:T2578" si="276">R2571*S2571</f>
        <v>480200</v>
      </c>
      <c r="U2571" s="506">
        <f t="shared" si="275"/>
        <v>537824</v>
      </c>
      <c r="V2571" s="228"/>
      <c r="W2571" s="222">
        <v>2016</v>
      </c>
      <c r="X2571" s="228"/>
    </row>
    <row r="2572" spans="1:24" ht="50.1" customHeight="1">
      <c r="A2572" s="64" t="s">
        <v>8852</v>
      </c>
      <c r="B2572" s="220" t="s">
        <v>5974</v>
      </c>
      <c r="C2572" s="221" t="s">
        <v>6948</v>
      </c>
      <c r="D2572" s="221" t="s">
        <v>8853</v>
      </c>
      <c r="E2572" s="221" t="s">
        <v>6949</v>
      </c>
      <c r="F2572" s="221"/>
      <c r="G2572" s="222" t="s">
        <v>4</v>
      </c>
      <c r="H2572" s="220">
        <v>0</v>
      </c>
      <c r="I2572" s="222">
        <v>590000000</v>
      </c>
      <c r="J2572" s="222" t="s">
        <v>5</v>
      </c>
      <c r="K2572" s="222" t="s">
        <v>78</v>
      </c>
      <c r="L2572" s="222" t="s">
        <v>67</v>
      </c>
      <c r="M2572" s="222" t="s">
        <v>54</v>
      </c>
      <c r="N2572" s="223" t="s">
        <v>3748</v>
      </c>
      <c r="O2572" s="222" t="s">
        <v>3749</v>
      </c>
      <c r="P2572" s="222">
        <v>168</v>
      </c>
      <c r="Q2572" s="220" t="s">
        <v>1727</v>
      </c>
      <c r="R2572" s="695">
        <v>2.0499999999999998</v>
      </c>
      <c r="S2572" s="696">
        <v>221000</v>
      </c>
      <c r="T2572" s="508">
        <f t="shared" si="276"/>
        <v>453049.99999999994</v>
      </c>
      <c r="U2572" s="506">
        <f t="shared" si="275"/>
        <v>507416</v>
      </c>
      <c r="V2572" s="228"/>
      <c r="W2572" s="222">
        <v>2016</v>
      </c>
      <c r="X2572" s="228"/>
    </row>
    <row r="2573" spans="1:24" ht="50.1" customHeight="1">
      <c r="A2573" s="64" t="s">
        <v>8854</v>
      </c>
      <c r="B2573" s="220" t="s">
        <v>5974</v>
      </c>
      <c r="C2573" s="221" t="s">
        <v>3762</v>
      </c>
      <c r="D2573" s="221" t="s">
        <v>1748</v>
      </c>
      <c r="E2573" s="221" t="s">
        <v>3756</v>
      </c>
      <c r="F2573" s="221" t="s">
        <v>3752</v>
      </c>
      <c r="G2573" s="222" t="s">
        <v>4</v>
      </c>
      <c r="H2573" s="220">
        <v>0</v>
      </c>
      <c r="I2573" s="222">
        <v>590000000</v>
      </c>
      <c r="J2573" s="222" t="s">
        <v>5</v>
      </c>
      <c r="K2573" s="222" t="s">
        <v>78</v>
      </c>
      <c r="L2573" s="222" t="s">
        <v>67</v>
      </c>
      <c r="M2573" s="222" t="s">
        <v>54</v>
      </c>
      <c r="N2573" s="223" t="s">
        <v>3748</v>
      </c>
      <c r="O2573" s="222" t="s">
        <v>3749</v>
      </c>
      <c r="P2573" s="222">
        <v>168</v>
      </c>
      <c r="Q2573" s="220" t="s">
        <v>1727</v>
      </c>
      <c r="R2573" s="695">
        <v>0.37</v>
      </c>
      <c r="S2573" s="696">
        <v>161000</v>
      </c>
      <c r="T2573" s="508">
        <f t="shared" si="276"/>
        <v>59570</v>
      </c>
      <c r="U2573" s="506">
        <f t="shared" si="275"/>
        <v>66718.400000000009</v>
      </c>
      <c r="V2573" s="228"/>
      <c r="W2573" s="222">
        <v>2016</v>
      </c>
      <c r="X2573" s="228"/>
    </row>
    <row r="2574" spans="1:24" ht="50.1" customHeight="1">
      <c r="A2574" s="64" t="s">
        <v>8855</v>
      </c>
      <c r="B2574" s="220" t="s">
        <v>5974</v>
      </c>
      <c r="C2574" s="221" t="s">
        <v>3775</v>
      </c>
      <c r="D2574" s="221" t="s">
        <v>1748</v>
      </c>
      <c r="E2574" s="221" t="s">
        <v>3776</v>
      </c>
      <c r="F2574" s="221"/>
      <c r="G2574" s="222" t="s">
        <v>4</v>
      </c>
      <c r="H2574" s="220">
        <v>0</v>
      </c>
      <c r="I2574" s="222">
        <v>590000000</v>
      </c>
      <c r="J2574" s="222" t="s">
        <v>5</v>
      </c>
      <c r="K2574" s="222" t="s">
        <v>78</v>
      </c>
      <c r="L2574" s="222" t="s">
        <v>67</v>
      </c>
      <c r="M2574" s="222" t="s">
        <v>54</v>
      </c>
      <c r="N2574" s="223" t="s">
        <v>3748</v>
      </c>
      <c r="O2574" s="222" t="s">
        <v>3749</v>
      </c>
      <c r="P2574" s="222">
        <v>168</v>
      </c>
      <c r="Q2574" s="220" t="s">
        <v>1727</v>
      </c>
      <c r="R2574" s="695">
        <v>10.130000000000001</v>
      </c>
      <c r="S2574" s="696">
        <v>182000</v>
      </c>
      <c r="T2574" s="508">
        <f t="shared" si="276"/>
        <v>1843660.0000000002</v>
      </c>
      <c r="U2574" s="506">
        <f t="shared" si="275"/>
        <v>2064899.2000000004</v>
      </c>
      <c r="V2574" s="228"/>
      <c r="W2574" s="222">
        <v>2016</v>
      </c>
      <c r="X2574" s="228"/>
    </row>
    <row r="2575" spans="1:24" ht="50.1" customHeight="1">
      <c r="A2575" s="64" t="s">
        <v>8856</v>
      </c>
      <c r="B2575" s="220" t="s">
        <v>5974</v>
      </c>
      <c r="C2575" s="221" t="s">
        <v>6958</v>
      </c>
      <c r="D2575" s="221" t="s">
        <v>8853</v>
      </c>
      <c r="E2575" s="221" t="s">
        <v>6959</v>
      </c>
      <c r="F2575" s="221"/>
      <c r="G2575" s="222" t="s">
        <v>4</v>
      </c>
      <c r="H2575" s="220">
        <v>0</v>
      </c>
      <c r="I2575" s="222">
        <v>590000000</v>
      </c>
      <c r="J2575" s="222" t="s">
        <v>5</v>
      </c>
      <c r="K2575" s="222" t="s">
        <v>78</v>
      </c>
      <c r="L2575" s="222" t="s">
        <v>67</v>
      </c>
      <c r="M2575" s="222" t="s">
        <v>54</v>
      </c>
      <c r="N2575" s="223" t="s">
        <v>3748</v>
      </c>
      <c r="O2575" s="222" t="s">
        <v>3749</v>
      </c>
      <c r="P2575" s="222">
        <v>168</v>
      </c>
      <c r="Q2575" s="220" t="s">
        <v>1727</v>
      </c>
      <c r="R2575" s="695">
        <v>15.7</v>
      </c>
      <c r="S2575" s="696">
        <v>217000</v>
      </c>
      <c r="T2575" s="508">
        <f t="shared" si="276"/>
        <v>3406900</v>
      </c>
      <c r="U2575" s="506">
        <f t="shared" si="275"/>
        <v>3815728.0000000005</v>
      </c>
      <c r="V2575" s="228"/>
      <c r="W2575" s="222">
        <v>2016</v>
      </c>
      <c r="X2575" s="228"/>
    </row>
    <row r="2576" spans="1:24" ht="50.1" customHeight="1">
      <c r="A2576" s="64" t="s">
        <v>8857</v>
      </c>
      <c r="B2576" s="220" t="s">
        <v>5974</v>
      </c>
      <c r="C2576" s="221" t="s">
        <v>4255</v>
      </c>
      <c r="D2576" s="221" t="s">
        <v>1411</v>
      </c>
      <c r="E2576" s="697" t="s">
        <v>4256</v>
      </c>
      <c r="F2576" s="361"/>
      <c r="G2576" s="222" t="s">
        <v>4</v>
      </c>
      <c r="H2576" s="220">
        <v>0</v>
      </c>
      <c r="I2576" s="222">
        <v>590000000</v>
      </c>
      <c r="J2576" s="222" t="s">
        <v>5</v>
      </c>
      <c r="K2576" s="222" t="s">
        <v>78</v>
      </c>
      <c r="L2576" s="222" t="s">
        <v>67</v>
      </c>
      <c r="M2576" s="222" t="s">
        <v>54</v>
      </c>
      <c r="N2576" s="223" t="s">
        <v>3748</v>
      </c>
      <c r="O2576" s="222" t="s">
        <v>3749</v>
      </c>
      <c r="P2576" s="222">
        <v>168</v>
      </c>
      <c r="Q2576" s="445" t="s">
        <v>1727</v>
      </c>
      <c r="R2576" s="695">
        <v>1.3089999999999999</v>
      </c>
      <c r="S2576" s="698">
        <v>489000</v>
      </c>
      <c r="T2576" s="508">
        <f t="shared" si="276"/>
        <v>640101</v>
      </c>
      <c r="U2576" s="506">
        <f t="shared" si="275"/>
        <v>716913.12000000011</v>
      </c>
      <c r="V2576" s="676"/>
      <c r="W2576" s="222">
        <v>2016</v>
      </c>
      <c r="X2576" s="279"/>
    </row>
    <row r="2577" spans="1:57" ht="50.1" customHeight="1">
      <c r="A2577" s="64" t="s">
        <v>8858</v>
      </c>
      <c r="B2577" s="220" t="s">
        <v>5974</v>
      </c>
      <c r="C2577" s="221" t="s">
        <v>4257</v>
      </c>
      <c r="D2577" s="221" t="s">
        <v>1411</v>
      </c>
      <c r="E2577" s="697" t="s">
        <v>4258</v>
      </c>
      <c r="F2577" s="361"/>
      <c r="G2577" s="222" t="s">
        <v>4</v>
      </c>
      <c r="H2577" s="220">
        <v>0</v>
      </c>
      <c r="I2577" s="222">
        <v>590000000</v>
      </c>
      <c r="J2577" s="222" t="s">
        <v>5</v>
      </c>
      <c r="K2577" s="222" t="s">
        <v>78</v>
      </c>
      <c r="L2577" s="222" t="s">
        <v>67</v>
      </c>
      <c r="M2577" s="222" t="s">
        <v>54</v>
      </c>
      <c r="N2577" s="223" t="s">
        <v>3748</v>
      </c>
      <c r="O2577" s="222" t="s">
        <v>3749</v>
      </c>
      <c r="P2577" s="222">
        <v>168</v>
      </c>
      <c r="Q2577" s="445" t="s">
        <v>1727</v>
      </c>
      <c r="R2577" s="695">
        <v>2.016</v>
      </c>
      <c r="S2577" s="696">
        <v>476000</v>
      </c>
      <c r="T2577" s="506">
        <f t="shared" si="276"/>
        <v>959616</v>
      </c>
      <c r="U2577" s="506">
        <f t="shared" si="275"/>
        <v>1074769.9200000002</v>
      </c>
      <c r="V2577" s="676"/>
      <c r="W2577" s="222">
        <v>2016</v>
      </c>
      <c r="X2577" s="279"/>
    </row>
    <row r="2578" spans="1:57" ht="50.1" customHeight="1">
      <c r="A2578" s="64" t="s">
        <v>8859</v>
      </c>
      <c r="B2578" s="220" t="s">
        <v>5974</v>
      </c>
      <c r="C2578" s="636" t="s">
        <v>4101</v>
      </c>
      <c r="D2578" s="636" t="s">
        <v>3823</v>
      </c>
      <c r="E2578" s="636" t="s">
        <v>4102</v>
      </c>
      <c r="F2578" s="258" t="s">
        <v>4103</v>
      </c>
      <c r="G2578" s="222" t="s">
        <v>4</v>
      </c>
      <c r="H2578" s="220">
        <v>0</v>
      </c>
      <c r="I2578" s="278">
        <v>590000000</v>
      </c>
      <c r="J2578" s="222" t="s">
        <v>5</v>
      </c>
      <c r="K2578" s="222" t="s">
        <v>78</v>
      </c>
      <c r="L2578" s="222" t="s">
        <v>67</v>
      </c>
      <c r="M2578" s="222" t="s">
        <v>54</v>
      </c>
      <c r="N2578" s="223" t="s">
        <v>3748</v>
      </c>
      <c r="O2578" s="222" t="s">
        <v>3749</v>
      </c>
      <c r="P2578" s="222">
        <v>166</v>
      </c>
      <c r="Q2578" s="637" t="s">
        <v>1204</v>
      </c>
      <c r="R2578" s="505">
        <v>300</v>
      </c>
      <c r="S2578" s="506">
        <v>300</v>
      </c>
      <c r="T2578" s="506">
        <f t="shared" si="276"/>
        <v>90000</v>
      </c>
      <c r="U2578" s="506">
        <f t="shared" si="275"/>
        <v>100800.00000000001</v>
      </c>
      <c r="V2578" s="222"/>
      <c r="W2578" s="222">
        <v>2016</v>
      </c>
      <c r="X2578" s="222"/>
    </row>
    <row r="2579" spans="1:57" ht="50.1" customHeight="1">
      <c r="A2579" s="64" t="s">
        <v>8860</v>
      </c>
      <c r="B2579" s="223" t="s">
        <v>5974</v>
      </c>
      <c r="C2579" s="221" t="s">
        <v>1861</v>
      </c>
      <c r="D2579" s="221" t="s">
        <v>1862</v>
      </c>
      <c r="E2579" s="221" t="s">
        <v>1863</v>
      </c>
      <c r="F2579" s="514" t="s">
        <v>8861</v>
      </c>
      <c r="G2579" s="220" t="s">
        <v>4</v>
      </c>
      <c r="H2579" s="70">
        <v>0</v>
      </c>
      <c r="I2579" s="427">
        <v>590000000</v>
      </c>
      <c r="J2579" s="70" t="s">
        <v>5</v>
      </c>
      <c r="K2579" s="70" t="s">
        <v>8654</v>
      </c>
      <c r="L2579" s="70" t="s">
        <v>5</v>
      </c>
      <c r="M2579" s="220" t="s">
        <v>144</v>
      </c>
      <c r="N2579" s="70" t="s">
        <v>7430</v>
      </c>
      <c r="O2579" s="445" t="s">
        <v>532</v>
      </c>
      <c r="P2579" s="70">
        <v>166</v>
      </c>
      <c r="Q2579" s="515" t="s">
        <v>1204</v>
      </c>
      <c r="R2579" s="505">
        <v>500</v>
      </c>
      <c r="S2579" s="505">
        <v>2191.0700000000002</v>
      </c>
      <c r="T2579" s="506">
        <f t="shared" ref="T2579:T2584" si="277">R2579*S2579</f>
        <v>1095535</v>
      </c>
      <c r="U2579" s="508">
        <f t="shared" si="275"/>
        <v>1226999.2000000002</v>
      </c>
      <c r="V2579" s="280"/>
      <c r="W2579" s="513">
        <v>2016</v>
      </c>
      <c r="X2579" s="432"/>
    </row>
    <row r="2580" spans="1:57" ht="50.1" customHeight="1">
      <c r="A2580" s="64" t="s">
        <v>8862</v>
      </c>
      <c r="B2580" s="223" t="s">
        <v>5974</v>
      </c>
      <c r="C2580" s="221" t="s">
        <v>8863</v>
      </c>
      <c r="D2580" s="221" t="s">
        <v>2057</v>
      </c>
      <c r="E2580" s="221" t="s">
        <v>8864</v>
      </c>
      <c r="F2580" s="514" t="s">
        <v>8865</v>
      </c>
      <c r="G2580" s="220" t="s">
        <v>4</v>
      </c>
      <c r="H2580" s="70">
        <v>0</v>
      </c>
      <c r="I2580" s="427">
        <v>590000000</v>
      </c>
      <c r="J2580" s="70" t="s">
        <v>5</v>
      </c>
      <c r="K2580" s="70" t="s">
        <v>8654</v>
      </c>
      <c r="L2580" s="70" t="s">
        <v>5</v>
      </c>
      <c r="M2580" s="220" t="s">
        <v>144</v>
      </c>
      <c r="N2580" s="70" t="s">
        <v>7430</v>
      </c>
      <c r="O2580" s="445" t="s">
        <v>532</v>
      </c>
      <c r="P2580" s="516">
        <v>166</v>
      </c>
      <c r="Q2580" s="515" t="s">
        <v>1204</v>
      </c>
      <c r="R2580" s="505">
        <v>324</v>
      </c>
      <c r="S2580" s="505">
        <v>2234.58</v>
      </c>
      <c r="T2580" s="517">
        <f t="shared" si="277"/>
        <v>724003.91999999993</v>
      </c>
      <c r="U2580" s="508">
        <f t="shared" ref="U2580:U2582" si="278">T2580*1.12</f>
        <v>810884.39040000003</v>
      </c>
      <c r="V2580" s="512"/>
      <c r="W2580" s="513">
        <v>2016</v>
      </c>
      <c r="X2580" s="432"/>
    </row>
    <row r="2581" spans="1:57" ht="50.1" customHeight="1">
      <c r="A2581" s="64" t="s">
        <v>8866</v>
      </c>
      <c r="B2581" s="223" t="s">
        <v>5974</v>
      </c>
      <c r="C2581" s="221" t="s">
        <v>7122</v>
      </c>
      <c r="D2581" s="221" t="s">
        <v>7123</v>
      </c>
      <c r="E2581" s="221" t="s">
        <v>7124</v>
      </c>
      <c r="F2581" s="514" t="s">
        <v>8867</v>
      </c>
      <c r="G2581" s="220" t="s">
        <v>4</v>
      </c>
      <c r="H2581" s="70">
        <v>0</v>
      </c>
      <c r="I2581" s="427">
        <v>590000000</v>
      </c>
      <c r="J2581" s="70" t="s">
        <v>5</v>
      </c>
      <c r="K2581" s="70" t="s">
        <v>8654</v>
      </c>
      <c r="L2581" s="70" t="s">
        <v>5</v>
      </c>
      <c r="M2581" s="220" t="s">
        <v>144</v>
      </c>
      <c r="N2581" s="70" t="s">
        <v>7430</v>
      </c>
      <c r="O2581" s="445" t="s">
        <v>532</v>
      </c>
      <c r="P2581" s="70">
        <v>166</v>
      </c>
      <c r="Q2581" s="515" t="s">
        <v>1204</v>
      </c>
      <c r="R2581" s="505">
        <v>81</v>
      </c>
      <c r="S2581" s="505">
        <v>3082.79</v>
      </c>
      <c r="T2581" s="517">
        <f t="shared" si="277"/>
        <v>249705.99</v>
      </c>
      <c r="U2581" s="508">
        <f t="shared" si="278"/>
        <v>279670.70880000002</v>
      </c>
      <c r="V2581" s="512"/>
      <c r="W2581" s="513">
        <v>2016</v>
      </c>
      <c r="X2581" s="432"/>
    </row>
    <row r="2582" spans="1:57" ht="50.1" customHeight="1">
      <c r="A2582" s="64" t="s">
        <v>8652</v>
      </c>
      <c r="B2582" s="223" t="s">
        <v>5974</v>
      </c>
      <c r="C2582" s="221" t="s">
        <v>7127</v>
      </c>
      <c r="D2582" s="221" t="s">
        <v>7128</v>
      </c>
      <c r="E2582" s="221" t="s">
        <v>7129</v>
      </c>
      <c r="F2582" s="514" t="s">
        <v>8653</v>
      </c>
      <c r="G2582" s="220" t="s">
        <v>4</v>
      </c>
      <c r="H2582" s="70">
        <v>0</v>
      </c>
      <c r="I2582" s="427">
        <v>590000000</v>
      </c>
      <c r="J2582" s="70" t="s">
        <v>5</v>
      </c>
      <c r="K2582" s="70" t="s">
        <v>8654</v>
      </c>
      <c r="L2582" s="70" t="s">
        <v>5</v>
      </c>
      <c r="M2582" s="220" t="s">
        <v>144</v>
      </c>
      <c r="N2582" s="70" t="s">
        <v>7430</v>
      </c>
      <c r="O2582" s="445" t="s">
        <v>532</v>
      </c>
      <c r="P2582" s="70">
        <v>112</v>
      </c>
      <c r="Q2582" s="518" t="s">
        <v>1957</v>
      </c>
      <c r="R2582" s="505">
        <v>300</v>
      </c>
      <c r="S2582" s="505">
        <v>1158.9100000000001</v>
      </c>
      <c r="T2582" s="517">
        <f t="shared" si="277"/>
        <v>347673</v>
      </c>
      <c r="U2582" s="508">
        <f t="shared" si="278"/>
        <v>389393.76</v>
      </c>
      <c r="V2582" s="512"/>
      <c r="W2582" s="513">
        <v>2016</v>
      </c>
      <c r="X2582" s="432"/>
    </row>
    <row r="2583" spans="1:57" s="29" customFormat="1" ht="50.1" customHeight="1">
      <c r="A2583" s="64" t="s">
        <v>8655</v>
      </c>
      <c r="B2583" s="223" t="s">
        <v>5974</v>
      </c>
      <c r="C2583" s="463" t="s">
        <v>8656</v>
      </c>
      <c r="D2583" s="463" t="s">
        <v>8657</v>
      </c>
      <c r="E2583" s="463" t="s">
        <v>8658</v>
      </c>
      <c r="F2583" s="463" t="s">
        <v>8659</v>
      </c>
      <c r="G2583" s="70" t="s">
        <v>4</v>
      </c>
      <c r="H2583" s="222">
        <v>0</v>
      </c>
      <c r="I2583" s="427">
        <v>590000000</v>
      </c>
      <c r="J2583" s="70" t="s">
        <v>5</v>
      </c>
      <c r="K2583" s="527" t="s">
        <v>78</v>
      </c>
      <c r="L2583" s="70" t="s">
        <v>93</v>
      </c>
      <c r="M2583" s="70" t="s">
        <v>54</v>
      </c>
      <c r="N2583" s="70" t="s">
        <v>2537</v>
      </c>
      <c r="O2583" s="428" t="s">
        <v>2980</v>
      </c>
      <c r="P2583" s="70">
        <v>112</v>
      </c>
      <c r="Q2583" s="220" t="s">
        <v>1957</v>
      </c>
      <c r="R2583" s="528">
        <v>10000</v>
      </c>
      <c r="S2583" s="529">
        <v>45.54</v>
      </c>
      <c r="T2583" s="530">
        <f t="shared" si="277"/>
        <v>455400</v>
      </c>
      <c r="U2583" s="530">
        <f>T2583*1.12</f>
        <v>510048.00000000006</v>
      </c>
      <c r="V2583" s="531"/>
      <c r="W2583" s="133">
        <v>2016</v>
      </c>
      <c r="X2583" s="222"/>
      <c r="Y2583" s="27"/>
      <c r="Z2583" s="27"/>
      <c r="AA2583" s="27"/>
      <c r="AB2583" s="27"/>
      <c r="AC2583" s="27"/>
      <c r="AD2583" s="27"/>
      <c r="AE2583" s="27"/>
      <c r="AF2583" s="27"/>
      <c r="AG2583" s="27"/>
      <c r="AH2583" s="27"/>
      <c r="AI2583" s="27"/>
      <c r="AJ2583" s="27"/>
      <c r="AK2583" s="27"/>
      <c r="AL2583" s="27"/>
      <c r="AM2583" s="27"/>
      <c r="AN2583" s="27"/>
      <c r="AO2583" s="27"/>
      <c r="AP2583" s="27"/>
      <c r="AQ2583" s="27"/>
      <c r="AR2583" s="27"/>
      <c r="AS2583" s="27"/>
      <c r="AT2583" s="27"/>
      <c r="AU2583" s="27"/>
      <c r="AV2583" s="27"/>
      <c r="AW2583" s="27"/>
    </row>
    <row r="2584" spans="1:57" s="29" customFormat="1" ht="50.1" customHeight="1">
      <c r="A2584" s="64" t="s">
        <v>8660</v>
      </c>
      <c r="B2584" s="223" t="s">
        <v>5974</v>
      </c>
      <c r="C2584" s="519" t="s">
        <v>4178</v>
      </c>
      <c r="D2584" s="221" t="s">
        <v>4179</v>
      </c>
      <c r="E2584" s="221" t="s">
        <v>4180</v>
      </c>
      <c r="F2584" s="520" t="s">
        <v>8661</v>
      </c>
      <c r="G2584" s="223" t="s">
        <v>4</v>
      </c>
      <c r="H2584" s="220">
        <v>0</v>
      </c>
      <c r="I2584" s="442">
        <v>590000000</v>
      </c>
      <c r="J2584" s="445" t="s">
        <v>7563</v>
      </c>
      <c r="K2584" s="70" t="s">
        <v>78</v>
      </c>
      <c r="L2584" s="70" t="s">
        <v>4266</v>
      </c>
      <c r="M2584" s="220" t="s">
        <v>144</v>
      </c>
      <c r="N2584" s="70" t="s">
        <v>2942</v>
      </c>
      <c r="O2584" s="220" t="s">
        <v>1946</v>
      </c>
      <c r="P2584" s="220">
        <v>796</v>
      </c>
      <c r="Q2584" s="220" t="s">
        <v>57</v>
      </c>
      <c r="R2584" s="505">
        <v>32</v>
      </c>
      <c r="S2584" s="505">
        <v>246514</v>
      </c>
      <c r="T2584" s="521">
        <f t="shared" si="277"/>
        <v>7888448</v>
      </c>
      <c r="U2584" s="521">
        <f>T2584*1.12</f>
        <v>8835061.7600000016</v>
      </c>
      <c r="V2584" s="70"/>
      <c r="W2584" s="220">
        <v>2016</v>
      </c>
      <c r="X2584" s="220"/>
      <c r="Y2584" s="27"/>
      <c r="Z2584" s="27"/>
      <c r="AA2584" s="27"/>
      <c r="AB2584" s="27"/>
      <c r="AC2584" s="27"/>
      <c r="AD2584" s="27"/>
      <c r="AE2584" s="27"/>
      <c r="AF2584" s="27"/>
      <c r="AG2584" s="27"/>
      <c r="AH2584" s="27"/>
      <c r="AI2584" s="27"/>
      <c r="AJ2584" s="27"/>
      <c r="AK2584" s="27"/>
      <c r="AL2584" s="27"/>
      <c r="AM2584" s="27"/>
      <c r="AN2584" s="27"/>
      <c r="AO2584" s="27"/>
      <c r="AP2584" s="27"/>
      <c r="AQ2584" s="27"/>
      <c r="AR2584" s="27"/>
      <c r="AS2584" s="27"/>
      <c r="AT2584" s="27"/>
      <c r="AU2584" s="27"/>
      <c r="AV2584" s="27"/>
      <c r="AW2584" s="27"/>
    </row>
    <row r="2585" spans="1:57" s="29" customFormat="1" ht="50.1" customHeight="1">
      <c r="A2585" s="64" t="s">
        <v>8662</v>
      </c>
      <c r="B2585" s="223" t="s">
        <v>5974</v>
      </c>
      <c r="C2585" s="699" t="s">
        <v>4209</v>
      </c>
      <c r="D2585" s="510" t="s">
        <v>4151</v>
      </c>
      <c r="E2585" s="279" t="s">
        <v>4210</v>
      </c>
      <c r="F2585" s="279" t="s">
        <v>8663</v>
      </c>
      <c r="G2585" s="223" t="s">
        <v>4</v>
      </c>
      <c r="H2585" s="700">
        <v>0</v>
      </c>
      <c r="I2585" s="442">
        <v>590000000</v>
      </c>
      <c r="J2585" s="70" t="s">
        <v>5</v>
      </c>
      <c r="K2585" s="223" t="s">
        <v>78</v>
      </c>
      <c r="L2585" s="70" t="s">
        <v>5</v>
      </c>
      <c r="M2585" s="70" t="s">
        <v>54</v>
      </c>
      <c r="N2585" s="223" t="s">
        <v>8664</v>
      </c>
      <c r="O2585" s="428" t="s">
        <v>532</v>
      </c>
      <c r="P2585" s="637">
        <v>166</v>
      </c>
      <c r="Q2585" s="701" t="s">
        <v>1204</v>
      </c>
      <c r="R2585" s="702">
        <v>700</v>
      </c>
      <c r="S2585" s="505">
        <v>2355</v>
      </c>
      <c r="T2585" s="546">
        <v>0</v>
      </c>
      <c r="U2585" s="546">
        <f>T2585*1.12</f>
        <v>0</v>
      </c>
      <c r="V2585" s="70"/>
      <c r="W2585" s="426">
        <v>2016</v>
      </c>
      <c r="X2585" s="701" t="s">
        <v>6858</v>
      </c>
      <c r="Y2585" s="30"/>
      <c r="Z2585" s="30"/>
      <c r="AA2585" s="30"/>
      <c r="AB2585" s="30"/>
      <c r="AC2585" s="30"/>
      <c r="AD2585" s="30"/>
      <c r="AE2585" s="30"/>
      <c r="AF2585" s="30"/>
      <c r="AG2585" s="27"/>
      <c r="AH2585" s="27"/>
      <c r="AI2585" s="27"/>
      <c r="AJ2585" s="27"/>
      <c r="AK2585" s="27"/>
      <c r="AL2585" s="27"/>
      <c r="AM2585" s="27"/>
      <c r="AN2585" s="27"/>
      <c r="AO2585" s="27"/>
      <c r="AP2585" s="27"/>
      <c r="AQ2585" s="27"/>
      <c r="AR2585" s="27"/>
      <c r="AS2585" s="27"/>
      <c r="AT2585" s="27"/>
      <c r="AU2585" s="27"/>
      <c r="AV2585" s="27"/>
      <c r="AW2585" s="27"/>
      <c r="AX2585" s="27"/>
      <c r="AY2585" s="27"/>
      <c r="AZ2585" s="27"/>
      <c r="BA2585" s="27"/>
      <c r="BB2585" s="27"/>
      <c r="BC2585" s="27"/>
      <c r="BD2585" s="27"/>
      <c r="BE2585" s="27"/>
    </row>
    <row r="2586" spans="1:57" s="29" customFormat="1" ht="50.1" customHeight="1">
      <c r="A2586" s="64" t="s">
        <v>8665</v>
      </c>
      <c r="B2586" s="223" t="s">
        <v>5974</v>
      </c>
      <c r="C2586" s="699" t="s">
        <v>8666</v>
      </c>
      <c r="D2586" s="510" t="s">
        <v>4151</v>
      </c>
      <c r="E2586" s="279" t="s">
        <v>8667</v>
      </c>
      <c r="F2586" s="279" t="s">
        <v>8668</v>
      </c>
      <c r="G2586" s="223" t="s">
        <v>4</v>
      </c>
      <c r="H2586" s="700">
        <v>0</v>
      </c>
      <c r="I2586" s="442">
        <v>590000000</v>
      </c>
      <c r="J2586" s="70" t="s">
        <v>5</v>
      </c>
      <c r="K2586" s="223" t="s">
        <v>78</v>
      </c>
      <c r="L2586" s="70" t="s">
        <v>5</v>
      </c>
      <c r="M2586" s="70" t="s">
        <v>54</v>
      </c>
      <c r="N2586" s="223" t="s">
        <v>8669</v>
      </c>
      <c r="O2586" s="428" t="s">
        <v>532</v>
      </c>
      <c r="P2586" s="637">
        <v>166</v>
      </c>
      <c r="Q2586" s="701" t="s">
        <v>1204</v>
      </c>
      <c r="R2586" s="702">
        <v>700</v>
      </c>
      <c r="S2586" s="505">
        <v>3740</v>
      </c>
      <c r="T2586" s="546">
        <v>0</v>
      </c>
      <c r="U2586" s="546">
        <f>T2586*1.12</f>
        <v>0</v>
      </c>
      <c r="V2586" s="220"/>
      <c r="W2586" s="426">
        <v>2016</v>
      </c>
      <c r="X2586" s="701" t="s">
        <v>6858</v>
      </c>
      <c r="Y2586" s="30"/>
      <c r="Z2586" s="30"/>
      <c r="AA2586" s="30"/>
      <c r="AB2586" s="30"/>
      <c r="AC2586" s="30"/>
      <c r="AD2586" s="30"/>
      <c r="AE2586" s="30"/>
      <c r="AF2586" s="30"/>
      <c r="AG2586" s="27"/>
      <c r="AH2586" s="27"/>
      <c r="AI2586" s="27"/>
      <c r="AJ2586" s="27"/>
      <c r="AK2586" s="27"/>
      <c r="AL2586" s="27"/>
      <c r="AM2586" s="27"/>
      <c r="AN2586" s="27"/>
      <c r="AO2586" s="27"/>
      <c r="AP2586" s="27"/>
      <c r="AQ2586" s="27"/>
      <c r="AR2586" s="27"/>
      <c r="AS2586" s="27"/>
      <c r="AT2586" s="27"/>
      <c r="AU2586" s="27"/>
      <c r="AV2586" s="27"/>
      <c r="AW2586" s="27"/>
      <c r="AX2586" s="27"/>
      <c r="AY2586" s="27"/>
      <c r="AZ2586" s="27"/>
      <c r="BA2586" s="27"/>
      <c r="BB2586" s="27"/>
      <c r="BC2586" s="27"/>
      <c r="BD2586" s="27"/>
      <c r="BE2586" s="27"/>
    </row>
    <row r="2587" spans="1:57" s="29" customFormat="1" ht="50.1" customHeight="1">
      <c r="A2587" s="64" t="s">
        <v>8670</v>
      </c>
      <c r="B2587" s="223" t="s">
        <v>5974</v>
      </c>
      <c r="C2587" s="699" t="s">
        <v>8671</v>
      </c>
      <c r="D2587" s="279" t="s">
        <v>8672</v>
      </c>
      <c r="E2587" s="279" t="s">
        <v>8673</v>
      </c>
      <c r="F2587" s="279" t="s">
        <v>8674</v>
      </c>
      <c r="G2587" s="223" t="s">
        <v>4</v>
      </c>
      <c r="H2587" s="700">
        <v>0</v>
      </c>
      <c r="I2587" s="442">
        <v>590000000</v>
      </c>
      <c r="J2587" s="70" t="s">
        <v>5</v>
      </c>
      <c r="K2587" s="223" t="s">
        <v>78</v>
      </c>
      <c r="L2587" s="70" t="s">
        <v>5</v>
      </c>
      <c r="M2587" s="70" t="s">
        <v>54</v>
      </c>
      <c r="N2587" s="223" t="s">
        <v>8669</v>
      </c>
      <c r="O2587" s="428" t="s">
        <v>532</v>
      </c>
      <c r="P2587" s="637">
        <v>166</v>
      </c>
      <c r="Q2587" s="701" t="s">
        <v>1204</v>
      </c>
      <c r="R2587" s="702">
        <v>900</v>
      </c>
      <c r="S2587" s="505">
        <v>1210</v>
      </c>
      <c r="T2587" s="546">
        <v>0</v>
      </c>
      <c r="U2587" s="546">
        <f>T2587*1.12</f>
        <v>0</v>
      </c>
      <c r="V2587" s="220"/>
      <c r="W2587" s="426">
        <v>2016</v>
      </c>
      <c r="X2587" s="701" t="s">
        <v>6858</v>
      </c>
      <c r="Y2587" s="30"/>
      <c r="Z2587" s="30"/>
      <c r="AA2587" s="30"/>
      <c r="AB2587" s="30"/>
      <c r="AC2587" s="30"/>
      <c r="AD2587" s="30"/>
      <c r="AE2587" s="30"/>
      <c r="AF2587" s="30"/>
      <c r="AG2587" s="27"/>
      <c r="AH2587" s="27"/>
      <c r="AI2587" s="27"/>
      <c r="AJ2587" s="27"/>
      <c r="AK2587" s="27"/>
      <c r="AL2587" s="27"/>
      <c r="AM2587" s="27"/>
      <c r="AN2587" s="27"/>
      <c r="AO2587" s="27"/>
      <c r="AP2587" s="27"/>
      <c r="AQ2587" s="27"/>
      <c r="AR2587" s="27"/>
      <c r="AS2587" s="27"/>
      <c r="AT2587" s="27"/>
      <c r="AU2587" s="27"/>
      <c r="AV2587" s="27"/>
      <c r="AW2587" s="27"/>
      <c r="AX2587" s="27"/>
      <c r="AY2587" s="27"/>
      <c r="AZ2587" s="27"/>
      <c r="BA2587" s="27"/>
      <c r="BB2587" s="27"/>
      <c r="BC2587" s="27"/>
      <c r="BD2587" s="27"/>
      <c r="BE2587" s="27"/>
    </row>
    <row r="2588" spans="1:57" s="29" customFormat="1" ht="50.1" customHeight="1">
      <c r="A2588" s="64" t="s">
        <v>8675</v>
      </c>
      <c r="B2588" s="223" t="s">
        <v>5974</v>
      </c>
      <c r="C2588" s="221" t="s">
        <v>1599</v>
      </c>
      <c r="D2588" s="221" t="s">
        <v>1225</v>
      </c>
      <c r="E2588" s="221" t="s">
        <v>1600</v>
      </c>
      <c r="F2588" s="221" t="s">
        <v>8676</v>
      </c>
      <c r="G2588" s="220" t="s">
        <v>4</v>
      </c>
      <c r="H2588" s="220">
        <v>0</v>
      </c>
      <c r="I2588" s="222">
        <v>590000000</v>
      </c>
      <c r="J2588" s="222" t="s">
        <v>5</v>
      </c>
      <c r="K2588" s="220" t="s">
        <v>8258</v>
      </c>
      <c r="L2588" s="222" t="s">
        <v>67</v>
      </c>
      <c r="M2588" s="220" t="s">
        <v>201</v>
      </c>
      <c r="N2588" s="178" t="s">
        <v>8677</v>
      </c>
      <c r="O2588" s="178" t="s">
        <v>35</v>
      </c>
      <c r="P2588" s="222">
        <v>166</v>
      </c>
      <c r="Q2588" s="220" t="s">
        <v>1204</v>
      </c>
      <c r="R2588" s="506">
        <v>22.52</v>
      </c>
      <c r="S2588" s="522">
        <v>2700</v>
      </c>
      <c r="T2588" s="506">
        <f>R2588*S2588</f>
        <v>60804</v>
      </c>
      <c r="U2588" s="506">
        <f t="shared" ref="U2588:U2596" si="279">T2588*1.12</f>
        <v>68100.48000000001</v>
      </c>
      <c r="V2588" s="220"/>
      <c r="W2588" s="222">
        <v>2016</v>
      </c>
      <c r="X2588" s="220"/>
      <c r="Y2588" s="27"/>
      <c r="Z2588" s="27"/>
      <c r="AA2588" s="27"/>
      <c r="AB2588" s="27"/>
      <c r="AC2588" s="27"/>
      <c r="AD2588" s="27"/>
      <c r="AE2588" s="27"/>
      <c r="AF2588" s="27"/>
      <c r="AG2588" s="27"/>
      <c r="AH2588" s="27"/>
      <c r="AI2588" s="27"/>
      <c r="AJ2588" s="27"/>
      <c r="AK2588" s="27"/>
      <c r="AL2588" s="27"/>
      <c r="AM2588" s="27"/>
      <c r="AN2588" s="27"/>
      <c r="AO2588" s="27"/>
      <c r="AP2588" s="27"/>
      <c r="AQ2588" s="27"/>
      <c r="AR2588" s="27"/>
      <c r="AS2588" s="27"/>
      <c r="AT2588" s="27"/>
      <c r="AU2588" s="27"/>
      <c r="AV2588" s="27"/>
      <c r="AW2588" s="27"/>
    </row>
    <row r="2589" spans="1:57" s="29" customFormat="1" ht="50.1" customHeight="1">
      <c r="A2589" s="64" t="s">
        <v>8678</v>
      </c>
      <c r="B2589" s="223" t="s">
        <v>5974</v>
      </c>
      <c r="C2589" s="221" t="s">
        <v>8679</v>
      </c>
      <c r="D2589" s="221" t="s">
        <v>1225</v>
      </c>
      <c r="E2589" s="221" t="s">
        <v>8680</v>
      </c>
      <c r="F2589" s="221" t="s">
        <v>8681</v>
      </c>
      <c r="G2589" s="220" t="s">
        <v>4</v>
      </c>
      <c r="H2589" s="220">
        <v>0</v>
      </c>
      <c r="I2589" s="222">
        <v>590000000</v>
      </c>
      <c r="J2589" s="222" t="s">
        <v>5</v>
      </c>
      <c r="K2589" s="220" t="s">
        <v>8258</v>
      </c>
      <c r="L2589" s="222" t="s">
        <v>67</v>
      </c>
      <c r="M2589" s="220" t="s">
        <v>201</v>
      </c>
      <c r="N2589" s="178" t="s">
        <v>8677</v>
      </c>
      <c r="O2589" s="178" t="s">
        <v>35</v>
      </c>
      <c r="P2589" s="222">
        <v>166</v>
      </c>
      <c r="Q2589" s="220" t="s">
        <v>1204</v>
      </c>
      <c r="R2589" s="507">
        <v>8.34</v>
      </c>
      <c r="S2589" s="522">
        <v>2700</v>
      </c>
      <c r="T2589" s="506">
        <f t="shared" ref="T2589:T2596" si="280">R2589*S2589</f>
        <v>22518</v>
      </c>
      <c r="U2589" s="506">
        <f t="shared" si="279"/>
        <v>25220.160000000003</v>
      </c>
      <c r="V2589" s="220"/>
      <c r="W2589" s="222">
        <v>2016</v>
      </c>
      <c r="X2589" s="220"/>
      <c r="Y2589" s="27"/>
      <c r="Z2589" s="27"/>
      <c r="AA2589" s="27"/>
      <c r="AB2589" s="27"/>
      <c r="AC2589" s="27"/>
      <c r="AD2589" s="27"/>
      <c r="AE2589" s="27"/>
      <c r="AF2589" s="27"/>
      <c r="AG2589" s="27"/>
      <c r="AH2589" s="27"/>
      <c r="AI2589" s="27"/>
      <c r="AJ2589" s="27"/>
      <c r="AK2589" s="27"/>
      <c r="AL2589" s="27"/>
      <c r="AM2589" s="27"/>
      <c r="AN2589" s="27"/>
      <c r="AO2589" s="27"/>
      <c r="AP2589" s="27"/>
      <c r="AQ2589" s="27"/>
      <c r="AR2589" s="27"/>
      <c r="AS2589" s="27"/>
      <c r="AT2589" s="27"/>
      <c r="AU2589" s="27"/>
      <c r="AV2589" s="27"/>
      <c r="AW2589" s="27"/>
    </row>
    <row r="2590" spans="1:57" s="29" customFormat="1" ht="50.1" customHeight="1">
      <c r="A2590" s="64" t="s">
        <v>8682</v>
      </c>
      <c r="B2590" s="223" t="s">
        <v>5974</v>
      </c>
      <c r="C2590" s="221" t="s">
        <v>8683</v>
      </c>
      <c r="D2590" s="221" t="s">
        <v>3124</v>
      </c>
      <c r="E2590" s="221" t="s">
        <v>8684</v>
      </c>
      <c r="F2590" s="221" t="s">
        <v>8685</v>
      </c>
      <c r="G2590" s="220" t="s">
        <v>4</v>
      </c>
      <c r="H2590" s="222">
        <v>0</v>
      </c>
      <c r="I2590" s="433">
        <v>590000000</v>
      </c>
      <c r="J2590" s="70" t="s">
        <v>6882</v>
      </c>
      <c r="K2590" s="220" t="s">
        <v>78</v>
      </c>
      <c r="L2590" s="220" t="s">
        <v>93</v>
      </c>
      <c r="M2590" s="220" t="s">
        <v>144</v>
      </c>
      <c r="N2590" s="220" t="s">
        <v>8686</v>
      </c>
      <c r="O2590" s="220" t="s">
        <v>8687</v>
      </c>
      <c r="P2590" s="220">
        <v>796</v>
      </c>
      <c r="Q2590" s="220" t="s">
        <v>57</v>
      </c>
      <c r="R2590" s="505">
        <v>1</v>
      </c>
      <c r="S2590" s="505">
        <v>400</v>
      </c>
      <c r="T2590" s="505">
        <f t="shared" si="280"/>
        <v>400</v>
      </c>
      <c r="U2590" s="545">
        <f t="shared" si="279"/>
        <v>448.00000000000006</v>
      </c>
      <c r="V2590" s="280"/>
      <c r="W2590" s="70">
        <v>2016</v>
      </c>
      <c r="X2590" s="280"/>
      <c r="Y2590" s="27"/>
      <c r="Z2590" s="27"/>
      <c r="AA2590" s="27"/>
      <c r="AB2590" s="27"/>
      <c r="AC2590" s="27"/>
      <c r="AD2590" s="27"/>
      <c r="AE2590" s="27"/>
      <c r="AF2590" s="27"/>
      <c r="AG2590" s="27"/>
      <c r="AH2590" s="27"/>
      <c r="AI2590" s="27"/>
      <c r="AJ2590" s="27"/>
      <c r="AK2590" s="27"/>
      <c r="AL2590" s="27"/>
      <c r="AM2590" s="27"/>
      <c r="AN2590" s="27"/>
      <c r="AO2590" s="27"/>
      <c r="AP2590" s="27"/>
      <c r="AQ2590" s="27"/>
      <c r="AR2590" s="27"/>
      <c r="AS2590" s="27"/>
      <c r="AT2590" s="27"/>
      <c r="AU2590" s="27"/>
      <c r="AV2590" s="27"/>
      <c r="AW2590" s="27"/>
    </row>
    <row r="2591" spans="1:57" s="29" customFormat="1" ht="50.1" customHeight="1">
      <c r="A2591" s="64" t="s">
        <v>8688</v>
      </c>
      <c r="B2591" s="223" t="s">
        <v>5974</v>
      </c>
      <c r="C2591" s="221" t="s">
        <v>3151</v>
      </c>
      <c r="D2591" s="221" t="s">
        <v>3124</v>
      </c>
      <c r="E2591" s="221" t="s">
        <v>3152</v>
      </c>
      <c r="F2591" s="221" t="s">
        <v>8689</v>
      </c>
      <c r="G2591" s="220" t="s">
        <v>4</v>
      </c>
      <c r="H2591" s="222">
        <v>0</v>
      </c>
      <c r="I2591" s="433">
        <v>590000000</v>
      </c>
      <c r="J2591" s="70" t="s">
        <v>6882</v>
      </c>
      <c r="K2591" s="220" t="s">
        <v>78</v>
      </c>
      <c r="L2591" s="220" t="s">
        <v>93</v>
      </c>
      <c r="M2591" s="220" t="s">
        <v>144</v>
      </c>
      <c r="N2591" s="220" t="s">
        <v>8686</v>
      </c>
      <c r="O2591" s="220" t="s">
        <v>8687</v>
      </c>
      <c r="P2591" s="220">
        <v>796</v>
      </c>
      <c r="Q2591" s="220" t="s">
        <v>57</v>
      </c>
      <c r="R2591" s="505">
        <v>2</v>
      </c>
      <c r="S2591" s="505">
        <v>650</v>
      </c>
      <c r="T2591" s="525">
        <f t="shared" si="280"/>
        <v>1300</v>
      </c>
      <c r="U2591" s="505">
        <f t="shared" si="279"/>
        <v>1456.0000000000002</v>
      </c>
      <c r="V2591" s="280"/>
      <c r="W2591" s="70">
        <v>2016</v>
      </c>
      <c r="X2591" s="280"/>
      <c r="Y2591" s="27"/>
      <c r="Z2591" s="27"/>
      <c r="AA2591" s="27"/>
      <c r="AB2591" s="27"/>
      <c r="AC2591" s="27"/>
      <c r="AD2591" s="27"/>
      <c r="AE2591" s="27"/>
      <c r="AF2591" s="27"/>
      <c r="AG2591" s="27"/>
      <c r="AH2591" s="27"/>
      <c r="AI2591" s="27"/>
      <c r="AJ2591" s="27"/>
      <c r="AK2591" s="27"/>
      <c r="AL2591" s="27"/>
      <c r="AM2591" s="27"/>
      <c r="AN2591" s="27"/>
      <c r="AO2591" s="27"/>
      <c r="AP2591" s="27"/>
      <c r="AQ2591" s="27"/>
      <c r="AR2591" s="27"/>
      <c r="AS2591" s="27"/>
      <c r="AT2591" s="27"/>
      <c r="AU2591" s="27"/>
      <c r="AV2591" s="27"/>
      <c r="AW2591" s="27"/>
    </row>
    <row r="2592" spans="1:57" s="29" customFormat="1" ht="50.1" customHeight="1">
      <c r="A2592" s="64" t="s">
        <v>8690</v>
      </c>
      <c r="B2592" s="223" t="s">
        <v>5974</v>
      </c>
      <c r="C2592" s="221" t="s">
        <v>8691</v>
      </c>
      <c r="D2592" s="221" t="s">
        <v>3124</v>
      </c>
      <c r="E2592" s="221" t="s">
        <v>8692</v>
      </c>
      <c r="F2592" s="221" t="s">
        <v>8693</v>
      </c>
      <c r="G2592" s="220" t="s">
        <v>4</v>
      </c>
      <c r="H2592" s="222">
        <v>0</v>
      </c>
      <c r="I2592" s="433">
        <v>590000000</v>
      </c>
      <c r="J2592" s="70" t="s">
        <v>6882</v>
      </c>
      <c r="K2592" s="220" t="s">
        <v>78</v>
      </c>
      <c r="L2592" s="220" t="s">
        <v>93</v>
      </c>
      <c r="M2592" s="220" t="s">
        <v>144</v>
      </c>
      <c r="N2592" s="220" t="s">
        <v>8686</v>
      </c>
      <c r="O2592" s="220" t="s">
        <v>8687</v>
      </c>
      <c r="P2592" s="220">
        <v>796</v>
      </c>
      <c r="Q2592" s="220" t="s">
        <v>57</v>
      </c>
      <c r="R2592" s="505">
        <v>2</v>
      </c>
      <c r="S2592" s="505">
        <v>800</v>
      </c>
      <c r="T2592" s="525">
        <f t="shared" si="280"/>
        <v>1600</v>
      </c>
      <c r="U2592" s="505">
        <f t="shared" si="279"/>
        <v>1792.0000000000002</v>
      </c>
      <c r="V2592" s="280"/>
      <c r="W2592" s="70">
        <v>2016</v>
      </c>
      <c r="X2592" s="280"/>
      <c r="Y2592" s="27"/>
      <c r="Z2592" s="27"/>
      <c r="AA2592" s="27"/>
      <c r="AB2592" s="27"/>
      <c r="AC2592" s="27"/>
      <c r="AD2592" s="27"/>
      <c r="AE2592" s="27"/>
      <c r="AF2592" s="27"/>
      <c r="AG2592" s="27"/>
      <c r="AH2592" s="27"/>
      <c r="AI2592" s="27"/>
      <c r="AJ2592" s="27"/>
      <c r="AK2592" s="27"/>
      <c r="AL2592" s="27"/>
      <c r="AM2592" s="27"/>
      <c r="AN2592" s="27"/>
      <c r="AO2592" s="27"/>
      <c r="AP2592" s="27"/>
      <c r="AQ2592" s="27"/>
      <c r="AR2592" s="27"/>
      <c r="AS2592" s="27"/>
      <c r="AT2592" s="27"/>
      <c r="AU2592" s="27"/>
      <c r="AV2592" s="27"/>
      <c r="AW2592" s="27"/>
    </row>
    <row r="2593" spans="1:61" s="29" customFormat="1" ht="50.1" customHeight="1">
      <c r="A2593" s="64" t="s">
        <v>8694</v>
      </c>
      <c r="B2593" s="223" t="s">
        <v>5974</v>
      </c>
      <c r="C2593" s="221" t="s">
        <v>8695</v>
      </c>
      <c r="D2593" s="221" t="s">
        <v>8696</v>
      </c>
      <c r="E2593" s="221" t="s">
        <v>8697</v>
      </c>
      <c r="F2593" s="221" t="s">
        <v>8698</v>
      </c>
      <c r="G2593" s="220" t="s">
        <v>4</v>
      </c>
      <c r="H2593" s="222">
        <v>0</v>
      </c>
      <c r="I2593" s="433">
        <v>590000000</v>
      </c>
      <c r="J2593" s="70" t="s">
        <v>6882</v>
      </c>
      <c r="K2593" s="220" t="s">
        <v>78</v>
      </c>
      <c r="L2593" s="220" t="s">
        <v>93</v>
      </c>
      <c r="M2593" s="220" t="s">
        <v>144</v>
      </c>
      <c r="N2593" s="220" t="s">
        <v>8686</v>
      </c>
      <c r="O2593" s="220" t="s">
        <v>8687</v>
      </c>
      <c r="P2593" s="220">
        <v>796</v>
      </c>
      <c r="Q2593" s="220" t="s">
        <v>57</v>
      </c>
      <c r="R2593" s="505">
        <v>2</v>
      </c>
      <c r="S2593" s="505">
        <v>4500</v>
      </c>
      <c r="T2593" s="525">
        <f t="shared" si="280"/>
        <v>9000</v>
      </c>
      <c r="U2593" s="505">
        <f t="shared" si="279"/>
        <v>10080.000000000002</v>
      </c>
      <c r="V2593" s="280"/>
      <c r="W2593" s="70">
        <v>2016</v>
      </c>
      <c r="X2593" s="280"/>
      <c r="Y2593" s="27"/>
      <c r="Z2593" s="27"/>
      <c r="AA2593" s="27"/>
      <c r="AB2593" s="27"/>
      <c r="AC2593" s="27"/>
      <c r="AD2593" s="27"/>
      <c r="AE2593" s="27"/>
      <c r="AF2593" s="27"/>
      <c r="AG2593" s="27"/>
      <c r="AH2593" s="27"/>
      <c r="AI2593" s="27"/>
      <c r="AJ2593" s="27"/>
      <c r="AK2593" s="27"/>
      <c r="AL2593" s="27"/>
      <c r="AM2593" s="27"/>
      <c r="AN2593" s="27"/>
      <c r="AO2593" s="27"/>
      <c r="AP2593" s="27"/>
      <c r="AQ2593" s="27"/>
      <c r="AR2593" s="27"/>
      <c r="AS2593" s="27"/>
      <c r="AT2593" s="27"/>
      <c r="AU2593" s="27"/>
      <c r="AV2593" s="27"/>
      <c r="AW2593" s="27"/>
    </row>
    <row r="2594" spans="1:61" s="29" customFormat="1" ht="50.1" customHeight="1">
      <c r="A2594" s="64" t="s">
        <v>8699</v>
      </c>
      <c r="B2594" s="223" t="s">
        <v>5974</v>
      </c>
      <c r="C2594" s="221" t="s">
        <v>8700</v>
      </c>
      <c r="D2594" s="221" t="s">
        <v>8701</v>
      </c>
      <c r="E2594" s="221" t="s">
        <v>8702</v>
      </c>
      <c r="F2594" s="221" t="s">
        <v>8703</v>
      </c>
      <c r="G2594" s="220" t="s">
        <v>4</v>
      </c>
      <c r="H2594" s="222">
        <v>0</v>
      </c>
      <c r="I2594" s="433">
        <v>590000000</v>
      </c>
      <c r="J2594" s="70" t="s">
        <v>6882</v>
      </c>
      <c r="K2594" s="220" t="s">
        <v>78</v>
      </c>
      <c r="L2594" s="220" t="s">
        <v>93</v>
      </c>
      <c r="M2594" s="220" t="s">
        <v>144</v>
      </c>
      <c r="N2594" s="220" t="s">
        <v>8686</v>
      </c>
      <c r="O2594" s="220" t="s">
        <v>8687</v>
      </c>
      <c r="P2594" s="220">
        <v>796</v>
      </c>
      <c r="Q2594" s="220" t="s">
        <v>57</v>
      </c>
      <c r="R2594" s="505">
        <v>2</v>
      </c>
      <c r="S2594" s="505">
        <v>5500</v>
      </c>
      <c r="T2594" s="525">
        <f t="shared" si="280"/>
        <v>11000</v>
      </c>
      <c r="U2594" s="505">
        <f t="shared" si="279"/>
        <v>12320.000000000002</v>
      </c>
      <c r="V2594" s="280"/>
      <c r="W2594" s="70">
        <v>2016</v>
      </c>
      <c r="X2594" s="280"/>
      <c r="Y2594" s="27"/>
      <c r="Z2594" s="27"/>
      <c r="AA2594" s="27"/>
      <c r="AB2594" s="27"/>
      <c r="AC2594" s="27"/>
      <c r="AD2594" s="27"/>
      <c r="AE2594" s="27"/>
      <c r="AF2594" s="27"/>
      <c r="AG2594" s="27"/>
      <c r="AH2594" s="27"/>
      <c r="AI2594" s="27"/>
      <c r="AJ2594" s="27"/>
      <c r="AK2594" s="27"/>
      <c r="AL2594" s="27"/>
      <c r="AM2594" s="27"/>
      <c r="AN2594" s="27"/>
      <c r="AO2594" s="27"/>
      <c r="AP2594" s="27"/>
      <c r="AQ2594" s="27"/>
      <c r="AR2594" s="27"/>
      <c r="AS2594" s="27"/>
      <c r="AT2594" s="27"/>
      <c r="AU2594" s="27"/>
      <c r="AV2594" s="27"/>
      <c r="AW2594" s="27"/>
    </row>
    <row r="2595" spans="1:61" s="29" customFormat="1" ht="50.1" customHeight="1">
      <c r="A2595" s="64" t="s">
        <v>8704</v>
      </c>
      <c r="B2595" s="223" t="s">
        <v>5974</v>
      </c>
      <c r="C2595" s="221" t="s">
        <v>8705</v>
      </c>
      <c r="D2595" s="221" t="s">
        <v>3396</v>
      </c>
      <c r="E2595" s="221" t="s">
        <v>8706</v>
      </c>
      <c r="F2595" s="221" t="s">
        <v>8707</v>
      </c>
      <c r="G2595" s="220" t="s">
        <v>4</v>
      </c>
      <c r="H2595" s="222">
        <v>0</v>
      </c>
      <c r="I2595" s="433">
        <v>590000000</v>
      </c>
      <c r="J2595" s="70" t="s">
        <v>6882</v>
      </c>
      <c r="K2595" s="220" t="s">
        <v>78</v>
      </c>
      <c r="L2595" s="220" t="s">
        <v>93</v>
      </c>
      <c r="M2595" s="220" t="s">
        <v>144</v>
      </c>
      <c r="N2595" s="220" t="s">
        <v>8686</v>
      </c>
      <c r="O2595" s="220" t="s">
        <v>8687</v>
      </c>
      <c r="P2595" s="220">
        <v>796</v>
      </c>
      <c r="Q2595" s="220" t="s">
        <v>57</v>
      </c>
      <c r="R2595" s="505">
        <v>2</v>
      </c>
      <c r="S2595" s="505">
        <v>450</v>
      </c>
      <c r="T2595" s="525">
        <f t="shared" si="280"/>
        <v>900</v>
      </c>
      <c r="U2595" s="505">
        <f t="shared" si="279"/>
        <v>1008.0000000000001</v>
      </c>
      <c r="V2595" s="280"/>
      <c r="W2595" s="70">
        <v>2016</v>
      </c>
      <c r="X2595" s="280"/>
      <c r="Y2595" s="27"/>
      <c r="Z2595" s="27"/>
      <c r="AA2595" s="27"/>
      <c r="AB2595" s="27"/>
      <c r="AC2595" s="27"/>
      <c r="AD2595" s="27"/>
      <c r="AE2595" s="27"/>
      <c r="AF2595" s="27"/>
      <c r="AG2595" s="27"/>
      <c r="AH2595" s="27"/>
      <c r="AI2595" s="27"/>
      <c r="AJ2595" s="27"/>
      <c r="AK2595" s="27"/>
      <c r="AL2595" s="27"/>
      <c r="AM2595" s="27"/>
      <c r="AN2595" s="27"/>
      <c r="AO2595" s="27"/>
      <c r="AP2595" s="27"/>
      <c r="AQ2595" s="27"/>
      <c r="AR2595" s="27"/>
      <c r="AS2595" s="27"/>
      <c r="AT2595" s="27"/>
      <c r="AU2595" s="27"/>
      <c r="AV2595" s="27"/>
      <c r="AW2595" s="27"/>
    </row>
    <row r="2596" spans="1:61" s="29" customFormat="1" ht="50.1" customHeight="1">
      <c r="A2596" s="64" t="s">
        <v>8708</v>
      </c>
      <c r="B2596" s="223" t="s">
        <v>5974</v>
      </c>
      <c r="C2596" s="221" t="s">
        <v>3395</v>
      </c>
      <c r="D2596" s="221" t="s">
        <v>3396</v>
      </c>
      <c r="E2596" s="221" t="s">
        <v>8709</v>
      </c>
      <c r="F2596" s="221" t="s">
        <v>8710</v>
      </c>
      <c r="G2596" s="220" t="s">
        <v>4</v>
      </c>
      <c r="H2596" s="222">
        <v>0</v>
      </c>
      <c r="I2596" s="433">
        <v>590000000</v>
      </c>
      <c r="J2596" s="70" t="s">
        <v>6882</v>
      </c>
      <c r="K2596" s="220" t="s">
        <v>78</v>
      </c>
      <c r="L2596" s="220" t="s">
        <v>93</v>
      </c>
      <c r="M2596" s="220" t="s">
        <v>144</v>
      </c>
      <c r="N2596" s="220" t="s">
        <v>8686</v>
      </c>
      <c r="O2596" s="220" t="s">
        <v>8687</v>
      </c>
      <c r="P2596" s="220">
        <v>796</v>
      </c>
      <c r="Q2596" s="220" t="s">
        <v>57</v>
      </c>
      <c r="R2596" s="505">
        <v>2</v>
      </c>
      <c r="S2596" s="505">
        <v>600</v>
      </c>
      <c r="T2596" s="525">
        <f t="shared" si="280"/>
        <v>1200</v>
      </c>
      <c r="U2596" s="505">
        <f t="shared" si="279"/>
        <v>1344.0000000000002</v>
      </c>
      <c r="V2596" s="280"/>
      <c r="W2596" s="70">
        <v>2016</v>
      </c>
      <c r="X2596" s="280"/>
      <c r="Y2596" s="27"/>
      <c r="Z2596" s="27"/>
      <c r="AA2596" s="27"/>
      <c r="AB2596" s="27"/>
      <c r="AC2596" s="27"/>
      <c r="AD2596" s="27"/>
      <c r="AE2596" s="27"/>
      <c r="AF2596" s="27"/>
      <c r="AG2596" s="27"/>
      <c r="AH2596" s="27"/>
      <c r="AI2596" s="27"/>
      <c r="AJ2596" s="27"/>
      <c r="AK2596" s="27"/>
      <c r="AL2596" s="27"/>
      <c r="AM2596" s="27"/>
      <c r="AN2596" s="27"/>
      <c r="AO2596" s="27"/>
      <c r="AP2596" s="27"/>
      <c r="AQ2596" s="27"/>
      <c r="AR2596" s="27"/>
      <c r="AS2596" s="27"/>
      <c r="AT2596" s="27"/>
      <c r="AU2596" s="27"/>
      <c r="AV2596" s="27"/>
      <c r="AW2596" s="27"/>
    </row>
    <row r="2597" spans="1:61" s="29" customFormat="1" ht="50.1" customHeight="1">
      <c r="A2597" s="220" t="s">
        <v>8711</v>
      </c>
      <c r="B2597" s="70" t="s">
        <v>5974</v>
      </c>
      <c r="C2597" s="221" t="s">
        <v>9383</v>
      </c>
      <c r="D2597" s="221" t="s">
        <v>441</v>
      </c>
      <c r="E2597" s="221" t="s">
        <v>8712</v>
      </c>
      <c r="F2597" s="221" t="s">
        <v>9384</v>
      </c>
      <c r="G2597" s="220" t="s">
        <v>62</v>
      </c>
      <c r="H2597" s="70">
        <v>0</v>
      </c>
      <c r="I2597" s="427">
        <v>590000000</v>
      </c>
      <c r="J2597" s="70" t="s">
        <v>5</v>
      </c>
      <c r="K2597" s="220" t="s">
        <v>8258</v>
      </c>
      <c r="L2597" s="70" t="s">
        <v>5</v>
      </c>
      <c r="M2597" s="70" t="s">
        <v>54</v>
      </c>
      <c r="N2597" s="70" t="s">
        <v>2570</v>
      </c>
      <c r="O2597" s="445" t="s">
        <v>1946</v>
      </c>
      <c r="P2597" s="70">
        <v>5111</v>
      </c>
      <c r="Q2597" s="220" t="s">
        <v>370</v>
      </c>
      <c r="R2597" s="525">
        <v>1100</v>
      </c>
      <c r="S2597" s="525">
        <v>754.46</v>
      </c>
      <c r="T2597" s="508">
        <v>0</v>
      </c>
      <c r="U2597" s="517">
        <f t="shared" ref="U2597:U2598" si="281">T2597*1.12</f>
        <v>0</v>
      </c>
      <c r="V2597" s="703"/>
      <c r="W2597" s="513">
        <v>2016</v>
      </c>
      <c r="X2597" s="70" t="s">
        <v>9385</v>
      </c>
      <c r="Y2597" s="30"/>
      <c r="Z2597" s="30"/>
      <c r="AA2597" s="30"/>
      <c r="AB2597" s="30"/>
      <c r="AC2597" s="30"/>
      <c r="AD2597" s="30"/>
      <c r="AE2597" s="30"/>
      <c r="AF2597" s="30"/>
      <c r="AG2597" s="30"/>
      <c r="AH2597" s="30"/>
      <c r="AI2597" s="30"/>
      <c r="AJ2597" s="30"/>
      <c r="AK2597" s="27"/>
      <c r="AL2597" s="27"/>
      <c r="AM2597" s="27"/>
      <c r="AN2597" s="27"/>
      <c r="AO2597" s="27"/>
      <c r="AP2597" s="27"/>
      <c r="AQ2597" s="27"/>
      <c r="AR2597" s="27"/>
      <c r="AS2597" s="27"/>
      <c r="AT2597" s="27"/>
      <c r="AU2597" s="27"/>
      <c r="AV2597" s="27"/>
      <c r="AW2597" s="27"/>
      <c r="AX2597" s="27"/>
      <c r="AY2597" s="27"/>
      <c r="AZ2597" s="27"/>
      <c r="BA2597" s="27"/>
      <c r="BB2597" s="27"/>
      <c r="BC2597" s="27"/>
      <c r="BD2597" s="27"/>
      <c r="BE2597" s="27"/>
      <c r="BF2597" s="27"/>
      <c r="BG2597" s="27"/>
      <c r="BH2597" s="27"/>
      <c r="BI2597" s="27"/>
    </row>
    <row r="2598" spans="1:61" s="29" customFormat="1" ht="50.1" customHeight="1">
      <c r="A2598" s="220" t="s">
        <v>9386</v>
      </c>
      <c r="B2598" s="70" t="s">
        <v>5974</v>
      </c>
      <c r="C2598" s="221" t="s">
        <v>9383</v>
      </c>
      <c r="D2598" s="221" t="s">
        <v>441</v>
      </c>
      <c r="E2598" s="221" t="s">
        <v>8712</v>
      </c>
      <c r="F2598" s="221" t="s">
        <v>9384</v>
      </c>
      <c r="G2598" s="70" t="s">
        <v>4</v>
      </c>
      <c r="H2598" s="70">
        <v>0</v>
      </c>
      <c r="I2598" s="427">
        <v>590000000</v>
      </c>
      <c r="J2598" s="70" t="s">
        <v>5</v>
      </c>
      <c r="K2598" s="220" t="s">
        <v>9387</v>
      </c>
      <c r="L2598" s="70" t="s">
        <v>5</v>
      </c>
      <c r="M2598" s="70" t="s">
        <v>54</v>
      </c>
      <c r="N2598" s="70" t="s">
        <v>2570</v>
      </c>
      <c r="O2598" s="445" t="s">
        <v>2737</v>
      </c>
      <c r="P2598" s="70">
        <v>5111</v>
      </c>
      <c r="Q2598" s="220" t="s">
        <v>370</v>
      </c>
      <c r="R2598" s="525">
        <v>1100</v>
      </c>
      <c r="S2598" s="525">
        <v>883.92</v>
      </c>
      <c r="T2598" s="508">
        <f>R2598*S2598</f>
        <v>972312</v>
      </c>
      <c r="U2598" s="517">
        <f t="shared" si="281"/>
        <v>1088989.4400000002</v>
      </c>
      <c r="V2598" s="479"/>
      <c r="W2598" s="513">
        <v>2016</v>
      </c>
      <c r="X2598" s="432"/>
      <c r="Y2598" s="30"/>
      <c r="Z2598" s="30"/>
      <c r="AA2598" s="30"/>
      <c r="AB2598" s="30"/>
      <c r="AC2598" s="30"/>
      <c r="AD2598" s="30"/>
      <c r="AE2598" s="30"/>
      <c r="AF2598" s="30"/>
      <c r="AG2598" s="30"/>
      <c r="AH2598" s="30"/>
      <c r="AI2598" s="30"/>
      <c r="AJ2598" s="30"/>
      <c r="AK2598" s="27"/>
      <c r="AL2598" s="27"/>
      <c r="AM2598" s="27"/>
      <c r="AN2598" s="27"/>
      <c r="AO2598" s="27"/>
      <c r="AP2598" s="27"/>
      <c r="AQ2598" s="27"/>
      <c r="AR2598" s="27"/>
      <c r="AS2598" s="27"/>
      <c r="AT2598" s="27"/>
      <c r="AU2598" s="27"/>
      <c r="AV2598" s="27"/>
      <c r="AW2598" s="27"/>
      <c r="AX2598" s="27"/>
      <c r="AY2598" s="27"/>
      <c r="AZ2598" s="27"/>
      <c r="BA2598" s="27"/>
      <c r="BB2598" s="27"/>
      <c r="BC2598" s="27"/>
      <c r="BD2598" s="27"/>
      <c r="BE2598" s="27"/>
      <c r="BF2598" s="27"/>
      <c r="BG2598" s="27"/>
      <c r="BH2598" s="27"/>
      <c r="BI2598" s="27"/>
    </row>
    <row r="2599" spans="1:61" s="29" customFormat="1" ht="50.1" customHeight="1">
      <c r="A2599" s="64" t="s">
        <v>8718</v>
      </c>
      <c r="B2599" s="220" t="s">
        <v>5974</v>
      </c>
      <c r="C2599" s="221" t="s">
        <v>993</v>
      </c>
      <c r="D2599" s="221" t="s">
        <v>994</v>
      </c>
      <c r="E2599" s="221" t="s">
        <v>995</v>
      </c>
      <c r="F2599" s="221" t="s">
        <v>1000</v>
      </c>
      <c r="G2599" s="220" t="s">
        <v>4</v>
      </c>
      <c r="H2599" s="220">
        <v>0</v>
      </c>
      <c r="I2599" s="222">
        <v>590000000</v>
      </c>
      <c r="J2599" s="222" t="s">
        <v>5</v>
      </c>
      <c r="K2599" s="220" t="s">
        <v>78</v>
      </c>
      <c r="L2599" s="222" t="s">
        <v>67</v>
      </c>
      <c r="M2599" s="220" t="s">
        <v>54</v>
      </c>
      <c r="N2599" s="220" t="s">
        <v>8719</v>
      </c>
      <c r="O2599" s="220" t="s">
        <v>532</v>
      </c>
      <c r="P2599" s="222">
        <v>796</v>
      </c>
      <c r="Q2599" s="220" t="s">
        <v>57</v>
      </c>
      <c r="R2599" s="505">
        <v>5</v>
      </c>
      <c r="S2599" s="505">
        <v>12000</v>
      </c>
      <c r="T2599" s="506">
        <f t="shared" ref="T2599:T2600" si="282">R2599*S2599</f>
        <v>60000</v>
      </c>
      <c r="U2599" s="506">
        <f>T2599*1.12</f>
        <v>67200</v>
      </c>
      <c r="V2599" s="259"/>
      <c r="W2599" s="222">
        <v>2016</v>
      </c>
      <c r="X2599" s="220"/>
      <c r="Y2599" s="30"/>
      <c r="Z2599" s="27"/>
      <c r="AA2599" s="27"/>
      <c r="AB2599" s="27"/>
      <c r="AC2599" s="27"/>
      <c r="AD2599" s="27"/>
      <c r="AE2599" s="27"/>
      <c r="AF2599" s="27"/>
      <c r="AG2599" s="27"/>
      <c r="AH2599" s="27"/>
      <c r="AI2599" s="27"/>
      <c r="AJ2599" s="27"/>
      <c r="AK2599" s="27"/>
      <c r="AL2599" s="27"/>
      <c r="AM2599" s="27"/>
      <c r="AN2599" s="27"/>
      <c r="AO2599" s="27"/>
      <c r="AP2599" s="27"/>
      <c r="AQ2599" s="27"/>
      <c r="AR2599" s="27"/>
      <c r="AS2599" s="27"/>
      <c r="AT2599" s="27"/>
      <c r="AU2599" s="27"/>
      <c r="AV2599" s="27"/>
      <c r="AW2599" s="27"/>
      <c r="AX2599" s="27"/>
    </row>
    <row r="2600" spans="1:61" s="29" customFormat="1" ht="50.1" customHeight="1">
      <c r="A2600" s="64" t="s">
        <v>8720</v>
      </c>
      <c r="B2600" s="220" t="s">
        <v>5974</v>
      </c>
      <c r="C2600" s="221" t="s">
        <v>993</v>
      </c>
      <c r="D2600" s="221" t="s">
        <v>994</v>
      </c>
      <c r="E2600" s="221" t="s">
        <v>995</v>
      </c>
      <c r="F2600" s="221" t="s">
        <v>998</v>
      </c>
      <c r="G2600" s="220" t="s">
        <v>4</v>
      </c>
      <c r="H2600" s="220">
        <v>0</v>
      </c>
      <c r="I2600" s="222">
        <v>590000000</v>
      </c>
      <c r="J2600" s="222" t="s">
        <v>5</v>
      </c>
      <c r="K2600" s="220" t="s">
        <v>78</v>
      </c>
      <c r="L2600" s="222" t="s">
        <v>67</v>
      </c>
      <c r="M2600" s="220" t="s">
        <v>54</v>
      </c>
      <c r="N2600" s="220" t="s">
        <v>8719</v>
      </c>
      <c r="O2600" s="220" t="s">
        <v>532</v>
      </c>
      <c r="P2600" s="222">
        <v>796</v>
      </c>
      <c r="Q2600" s="220" t="s">
        <v>57</v>
      </c>
      <c r="R2600" s="505">
        <v>3</v>
      </c>
      <c r="S2600" s="505">
        <v>27680</v>
      </c>
      <c r="T2600" s="506">
        <f t="shared" si="282"/>
        <v>83040</v>
      </c>
      <c r="U2600" s="506">
        <f>T2600*1.12</f>
        <v>93004.800000000003</v>
      </c>
      <c r="V2600" s="259"/>
      <c r="W2600" s="222">
        <v>2016</v>
      </c>
      <c r="X2600" s="220"/>
      <c r="Y2600" s="30"/>
      <c r="Z2600" s="27"/>
      <c r="AA2600" s="27"/>
      <c r="AB2600" s="27"/>
      <c r="AC2600" s="27"/>
      <c r="AD2600" s="27"/>
      <c r="AE2600" s="27"/>
      <c r="AF2600" s="27"/>
      <c r="AG2600" s="27"/>
      <c r="AH2600" s="27"/>
      <c r="AI2600" s="27"/>
      <c r="AJ2600" s="27"/>
      <c r="AK2600" s="27"/>
      <c r="AL2600" s="27"/>
      <c r="AM2600" s="27"/>
      <c r="AN2600" s="27"/>
      <c r="AO2600" s="27"/>
      <c r="AP2600" s="27"/>
      <c r="AQ2600" s="27"/>
      <c r="AR2600" s="27"/>
      <c r="AS2600" s="27"/>
      <c r="AT2600" s="27"/>
      <c r="AU2600" s="27"/>
      <c r="AV2600" s="27"/>
      <c r="AW2600" s="27"/>
      <c r="AX2600" s="27"/>
    </row>
    <row r="2601" spans="1:61" s="29" customFormat="1" ht="50.1" customHeight="1">
      <c r="A2601" s="64" t="s">
        <v>8726</v>
      </c>
      <c r="B2601" s="220" t="s">
        <v>5974</v>
      </c>
      <c r="C2601" s="221" t="s">
        <v>8727</v>
      </c>
      <c r="D2601" s="221" t="s">
        <v>1247</v>
      </c>
      <c r="E2601" s="221" t="s">
        <v>8728</v>
      </c>
      <c r="F2601" s="221" t="s">
        <v>8729</v>
      </c>
      <c r="G2601" s="220" t="s">
        <v>4</v>
      </c>
      <c r="H2601" s="220">
        <v>0</v>
      </c>
      <c r="I2601" s="222">
        <v>590000000</v>
      </c>
      <c r="J2601" s="222" t="s">
        <v>6250</v>
      </c>
      <c r="K2601" s="220" t="s">
        <v>8258</v>
      </c>
      <c r="L2601" s="222" t="s">
        <v>67</v>
      </c>
      <c r="M2601" s="220" t="s">
        <v>201</v>
      </c>
      <c r="N2601" s="220" t="s">
        <v>7509</v>
      </c>
      <c r="O2601" s="220" t="s">
        <v>532</v>
      </c>
      <c r="P2601" s="222">
        <v>796</v>
      </c>
      <c r="Q2601" s="220" t="s">
        <v>57</v>
      </c>
      <c r="R2601" s="505">
        <v>2</v>
      </c>
      <c r="S2601" s="505">
        <v>11607.142857142857</v>
      </c>
      <c r="T2601" s="505">
        <f>R2601*S2601</f>
        <v>23214.285714285714</v>
      </c>
      <c r="U2601" s="505">
        <f t="shared" ref="U2601:U2616" si="283">T2601*1.12</f>
        <v>26000.000000000004</v>
      </c>
      <c r="V2601" s="220"/>
      <c r="W2601" s="222">
        <v>2016</v>
      </c>
      <c r="X2601" s="220"/>
      <c r="Y2601" s="30"/>
      <c r="Z2601" s="27"/>
      <c r="AA2601" s="27"/>
      <c r="AB2601" s="27"/>
      <c r="AC2601" s="27"/>
      <c r="AD2601" s="27"/>
      <c r="AE2601" s="27"/>
      <c r="AF2601" s="27"/>
      <c r="AG2601" s="27"/>
      <c r="AH2601" s="27"/>
      <c r="AI2601" s="27"/>
      <c r="AJ2601" s="27"/>
      <c r="AK2601" s="27"/>
      <c r="AL2601" s="27"/>
      <c r="AM2601" s="27"/>
      <c r="AN2601" s="27"/>
      <c r="AO2601" s="27"/>
      <c r="AP2601" s="27"/>
      <c r="AQ2601" s="27"/>
      <c r="AR2601" s="27"/>
      <c r="AS2601" s="27"/>
      <c r="AT2601" s="27"/>
      <c r="AU2601" s="27"/>
      <c r="AV2601" s="27"/>
      <c r="AW2601" s="27"/>
      <c r="AX2601" s="27"/>
    </row>
    <row r="2602" spans="1:61" s="29" customFormat="1" ht="50.1" customHeight="1">
      <c r="A2602" s="64" t="s">
        <v>8730</v>
      </c>
      <c r="B2602" s="220" t="s">
        <v>5974</v>
      </c>
      <c r="C2602" s="221" t="s">
        <v>8731</v>
      </c>
      <c r="D2602" s="221" t="s">
        <v>1340</v>
      </c>
      <c r="E2602" s="221" t="s">
        <v>8732</v>
      </c>
      <c r="F2602" s="221" t="s">
        <v>8733</v>
      </c>
      <c r="G2602" s="220" t="s">
        <v>4</v>
      </c>
      <c r="H2602" s="220">
        <v>0</v>
      </c>
      <c r="I2602" s="222">
        <v>590000000</v>
      </c>
      <c r="J2602" s="222" t="s">
        <v>6250</v>
      </c>
      <c r="K2602" s="220" t="s">
        <v>8258</v>
      </c>
      <c r="L2602" s="222" t="s">
        <v>67</v>
      </c>
      <c r="M2602" s="220" t="s">
        <v>201</v>
      </c>
      <c r="N2602" s="220" t="s">
        <v>7509</v>
      </c>
      <c r="O2602" s="220" t="s">
        <v>532</v>
      </c>
      <c r="P2602" s="222">
        <v>796</v>
      </c>
      <c r="Q2602" s="220" t="s">
        <v>57</v>
      </c>
      <c r="R2602" s="505">
        <v>6</v>
      </c>
      <c r="S2602" s="505">
        <v>1785.72</v>
      </c>
      <c r="T2602" s="505">
        <f>R2602*S2602</f>
        <v>10714.32</v>
      </c>
      <c r="U2602" s="505">
        <f t="shared" si="283"/>
        <v>12000.038400000001</v>
      </c>
      <c r="V2602" s="220"/>
      <c r="W2602" s="222">
        <v>2016</v>
      </c>
      <c r="X2602" s="220"/>
      <c r="Y2602" s="30"/>
      <c r="Z2602" s="27"/>
      <c r="AA2602" s="27"/>
      <c r="AB2602" s="27"/>
      <c r="AC2602" s="27"/>
      <c r="AD2602" s="27"/>
      <c r="AE2602" s="27"/>
      <c r="AF2602" s="27"/>
      <c r="AG2602" s="27"/>
      <c r="AH2602" s="27"/>
      <c r="AI2602" s="27"/>
      <c r="AJ2602" s="27"/>
      <c r="AK2602" s="27"/>
      <c r="AL2602" s="27"/>
      <c r="AM2602" s="27"/>
      <c r="AN2602" s="27"/>
      <c r="AO2602" s="27"/>
      <c r="AP2602" s="27"/>
      <c r="AQ2602" s="27"/>
      <c r="AR2602" s="27"/>
      <c r="AS2602" s="27"/>
      <c r="AT2602" s="27"/>
      <c r="AU2602" s="27"/>
      <c r="AV2602" s="27"/>
      <c r="AW2602" s="27"/>
      <c r="AX2602" s="27"/>
    </row>
    <row r="2603" spans="1:61" s="29" customFormat="1" ht="50.1" customHeight="1">
      <c r="A2603" s="64" t="s">
        <v>8734</v>
      </c>
      <c r="B2603" s="220" t="s">
        <v>5974</v>
      </c>
      <c r="C2603" s="221" t="s">
        <v>8731</v>
      </c>
      <c r="D2603" s="221" t="s">
        <v>1340</v>
      </c>
      <c r="E2603" s="221" t="s">
        <v>8732</v>
      </c>
      <c r="F2603" s="221" t="s">
        <v>8735</v>
      </c>
      <c r="G2603" s="220" t="s">
        <v>4</v>
      </c>
      <c r="H2603" s="220">
        <v>0</v>
      </c>
      <c r="I2603" s="222">
        <v>590000000</v>
      </c>
      <c r="J2603" s="222" t="s">
        <v>6250</v>
      </c>
      <c r="K2603" s="220" t="s">
        <v>8258</v>
      </c>
      <c r="L2603" s="222" t="s">
        <v>67</v>
      </c>
      <c r="M2603" s="220" t="s">
        <v>201</v>
      </c>
      <c r="N2603" s="220" t="s">
        <v>7509</v>
      </c>
      <c r="O2603" s="220" t="s">
        <v>532</v>
      </c>
      <c r="P2603" s="222">
        <v>796</v>
      </c>
      <c r="Q2603" s="220" t="s">
        <v>57</v>
      </c>
      <c r="R2603" s="545">
        <v>6</v>
      </c>
      <c r="S2603" s="545">
        <v>892.86</v>
      </c>
      <c r="T2603" s="505">
        <f>R2603*S2603</f>
        <v>5357.16</v>
      </c>
      <c r="U2603" s="505">
        <f t="shared" si="283"/>
        <v>6000.0192000000006</v>
      </c>
      <c r="V2603" s="220"/>
      <c r="W2603" s="222">
        <v>2016</v>
      </c>
      <c r="X2603" s="220"/>
      <c r="Y2603" s="30"/>
      <c r="Z2603" s="27"/>
      <c r="AA2603" s="27"/>
      <c r="AB2603" s="27"/>
      <c r="AC2603" s="27"/>
      <c r="AD2603" s="27"/>
      <c r="AE2603" s="27"/>
      <c r="AF2603" s="27"/>
      <c r="AG2603" s="27"/>
      <c r="AH2603" s="27"/>
      <c r="AI2603" s="27"/>
      <c r="AJ2603" s="27"/>
      <c r="AK2603" s="27"/>
      <c r="AL2603" s="27"/>
      <c r="AM2603" s="27"/>
      <c r="AN2603" s="27"/>
      <c r="AO2603" s="27"/>
      <c r="AP2603" s="27"/>
      <c r="AQ2603" s="27"/>
      <c r="AR2603" s="27"/>
      <c r="AS2603" s="27"/>
      <c r="AT2603" s="27"/>
      <c r="AU2603" s="27"/>
      <c r="AV2603" s="27"/>
      <c r="AW2603" s="27"/>
      <c r="AX2603" s="27"/>
    </row>
    <row r="2604" spans="1:61" s="29" customFormat="1" ht="50.1" customHeight="1">
      <c r="A2604" s="64" t="s">
        <v>8736</v>
      </c>
      <c r="B2604" s="220" t="s">
        <v>5974</v>
      </c>
      <c r="C2604" s="221" t="s">
        <v>8737</v>
      </c>
      <c r="D2604" s="221" t="s">
        <v>8738</v>
      </c>
      <c r="E2604" s="221" t="s">
        <v>8739</v>
      </c>
      <c r="F2604" s="221" t="s">
        <v>8740</v>
      </c>
      <c r="G2604" s="220" t="s">
        <v>4</v>
      </c>
      <c r="H2604" s="220">
        <v>0</v>
      </c>
      <c r="I2604" s="222">
        <v>590000000</v>
      </c>
      <c r="J2604" s="222" t="s">
        <v>6250</v>
      </c>
      <c r="K2604" s="220" t="s">
        <v>8258</v>
      </c>
      <c r="L2604" s="222" t="s">
        <v>67</v>
      </c>
      <c r="M2604" s="220" t="s">
        <v>201</v>
      </c>
      <c r="N2604" s="220" t="s">
        <v>7509</v>
      </c>
      <c r="O2604" s="220" t="s">
        <v>532</v>
      </c>
      <c r="P2604" s="222">
        <v>796</v>
      </c>
      <c r="Q2604" s="220" t="s">
        <v>57</v>
      </c>
      <c r="R2604" s="545">
        <v>2</v>
      </c>
      <c r="S2604" s="545">
        <v>6607.1428571428569</v>
      </c>
      <c r="T2604" s="505">
        <f t="shared" ref="T2604:T2616" si="284">R2604*S2604</f>
        <v>13214.285714285714</v>
      </c>
      <c r="U2604" s="505">
        <f t="shared" si="283"/>
        <v>14800</v>
      </c>
      <c r="V2604" s="220"/>
      <c r="W2604" s="222">
        <v>2016</v>
      </c>
      <c r="X2604" s="220"/>
      <c r="Y2604" s="30"/>
      <c r="Z2604" s="27"/>
      <c r="AA2604" s="27"/>
      <c r="AB2604" s="27"/>
      <c r="AC2604" s="27"/>
      <c r="AD2604" s="27"/>
      <c r="AE2604" s="27"/>
      <c r="AF2604" s="27"/>
      <c r="AG2604" s="27"/>
      <c r="AH2604" s="27"/>
      <c r="AI2604" s="27"/>
      <c r="AJ2604" s="27"/>
      <c r="AK2604" s="27"/>
      <c r="AL2604" s="27"/>
      <c r="AM2604" s="27"/>
      <c r="AN2604" s="27"/>
      <c r="AO2604" s="27"/>
      <c r="AP2604" s="27"/>
      <c r="AQ2604" s="27"/>
      <c r="AR2604" s="27"/>
      <c r="AS2604" s="27"/>
      <c r="AT2604" s="27"/>
      <c r="AU2604" s="27"/>
      <c r="AV2604" s="27"/>
      <c r="AW2604" s="27"/>
      <c r="AX2604" s="27"/>
    </row>
    <row r="2605" spans="1:61" s="29" customFormat="1" ht="50.1" customHeight="1">
      <c r="A2605" s="64" t="s">
        <v>8741</v>
      </c>
      <c r="B2605" s="220" t="s">
        <v>5974</v>
      </c>
      <c r="C2605" s="221" t="s">
        <v>8742</v>
      </c>
      <c r="D2605" s="221" t="s">
        <v>276</v>
      </c>
      <c r="E2605" s="221" t="s">
        <v>8743</v>
      </c>
      <c r="F2605" s="221" t="s">
        <v>8744</v>
      </c>
      <c r="G2605" s="220" t="s">
        <v>4</v>
      </c>
      <c r="H2605" s="220">
        <v>0</v>
      </c>
      <c r="I2605" s="222">
        <v>590000000</v>
      </c>
      <c r="J2605" s="222" t="s">
        <v>6250</v>
      </c>
      <c r="K2605" s="220" t="s">
        <v>8258</v>
      </c>
      <c r="L2605" s="222" t="s">
        <v>67</v>
      </c>
      <c r="M2605" s="220" t="s">
        <v>201</v>
      </c>
      <c r="N2605" s="220" t="s">
        <v>7509</v>
      </c>
      <c r="O2605" s="220" t="s">
        <v>532</v>
      </c>
      <c r="P2605" s="222">
        <v>796</v>
      </c>
      <c r="Q2605" s="220" t="s">
        <v>57</v>
      </c>
      <c r="R2605" s="545">
        <v>8</v>
      </c>
      <c r="S2605" s="545">
        <v>1428.5714285714284</v>
      </c>
      <c r="T2605" s="505">
        <f t="shared" si="284"/>
        <v>11428.571428571428</v>
      </c>
      <c r="U2605" s="505">
        <f t="shared" si="283"/>
        <v>12800</v>
      </c>
      <c r="V2605" s="220"/>
      <c r="W2605" s="222">
        <v>2016</v>
      </c>
      <c r="X2605" s="220"/>
      <c r="Y2605" s="30"/>
      <c r="Z2605" s="27"/>
      <c r="AA2605" s="27"/>
      <c r="AB2605" s="27"/>
      <c r="AC2605" s="27"/>
      <c r="AD2605" s="27"/>
      <c r="AE2605" s="27"/>
      <c r="AF2605" s="27"/>
      <c r="AG2605" s="27"/>
      <c r="AH2605" s="27"/>
      <c r="AI2605" s="27"/>
      <c r="AJ2605" s="27"/>
      <c r="AK2605" s="27"/>
      <c r="AL2605" s="27"/>
      <c r="AM2605" s="27"/>
      <c r="AN2605" s="27"/>
      <c r="AO2605" s="27"/>
      <c r="AP2605" s="27"/>
      <c r="AQ2605" s="27"/>
      <c r="AR2605" s="27"/>
      <c r="AS2605" s="27"/>
      <c r="AT2605" s="27"/>
      <c r="AU2605" s="27"/>
      <c r="AV2605" s="27"/>
      <c r="AW2605" s="27"/>
      <c r="AX2605" s="27"/>
    </row>
    <row r="2606" spans="1:61" s="29" customFormat="1" ht="50.1" customHeight="1">
      <c r="A2606" s="64" t="s">
        <v>8745</v>
      </c>
      <c r="B2606" s="220" t="s">
        <v>5974</v>
      </c>
      <c r="C2606" s="221" t="s">
        <v>8742</v>
      </c>
      <c r="D2606" s="221" t="s">
        <v>276</v>
      </c>
      <c r="E2606" s="221" t="s">
        <v>8743</v>
      </c>
      <c r="F2606" s="221" t="s">
        <v>8746</v>
      </c>
      <c r="G2606" s="220" t="s">
        <v>4</v>
      </c>
      <c r="H2606" s="220">
        <v>0</v>
      </c>
      <c r="I2606" s="222">
        <v>590000000</v>
      </c>
      <c r="J2606" s="222" t="s">
        <v>6250</v>
      </c>
      <c r="K2606" s="220" t="s">
        <v>8258</v>
      </c>
      <c r="L2606" s="222" t="s">
        <v>67</v>
      </c>
      <c r="M2606" s="220" t="s">
        <v>201</v>
      </c>
      <c r="N2606" s="220" t="s">
        <v>7509</v>
      </c>
      <c r="O2606" s="220" t="s">
        <v>532</v>
      </c>
      <c r="P2606" s="222">
        <v>796</v>
      </c>
      <c r="Q2606" s="220" t="s">
        <v>57</v>
      </c>
      <c r="R2606" s="545">
        <v>2</v>
      </c>
      <c r="S2606" s="545">
        <v>1116.0714285714284</v>
      </c>
      <c r="T2606" s="505">
        <f t="shared" si="284"/>
        <v>2232.1428571428569</v>
      </c>
      <c r="U2606" s="505">
        <f t="shared" si="283"/>
        <v>2500</v>
      </c>
      <c r="V2606" s="220"/>
      <c r="W2606" s="222">
        <v>2016</v>
      </c>
      <c r="X2606" s="220"/>
      <c r="Y2606" s="30"/>
      <c r="Z2606" s="27"/>
      <c r="AA2606" s="27"/>
      <c r="AB2606" s="27"/>
      <c r="AC2606" s="27"/>
      <c r="AD2606" s="27"/>
      <c r="AE2606" s="27"/>
      <c r="AF2606" s="27"/>
      <c r="AG2606" s="27"/>
      <c r="AH2606" s="27"/>
      <c r="AI2606" s="27"/>
      <c r="AJ2606" s="27"/>
      <c r="AK2606" s="27"/>
      <c r="AL2606" s="27"/>
      <c r="AM2606" s="27"/>
      <c r="AN2606" s="27"/>
      <c r="AO2606" s="27"/>
      <c r="AP2606" s="27"/>
      <c r="AQ2606" s="27"/>
      <c r="AR2606" s="27"/>
      <c r="AS2606" s="27"/>
      <c r="AT2606" s="27"/>
      <c r="AU2606" s="27"/>
      <c r="AV2606" s="27"/>
      <c r="AW2606" s="27"/>
      <c r="AX2606" s="27"/>
    </row>
    <row r="2607" spans="1:61" s="29" customFormat="1" ht="50.1" customHeight="1">
      <c r="A2607" s="64" t="s">
        <v>8747</v>
      </c>
      <c r="B2607" s="220" t="s">
        <v>5974</v>
      </c>
      <c r="C2607" s="221" t="s">
        <v>8748</v>
      </c>
      <c r="D2607" s="221" t="s">
        <v>268</v>
      </c>
      <c r="E2607" s="221" t="s">
        <v>8749</v>
      </c>
      <c r="F2607" s="221" t="s">
        <v>8750</v>
      </c>
      <c r="G2607" s="220" t="s">
        <v>4</v>
      </c>
      <c r="H2607" s="220">
        <v>0</v>
      </c>
      <c r="I2607" s="222">
        <v>590000000</v>
      </c>
      <c r="J2607" s="222" t="s">
        <v>6250</v>
      </c>
      <c r="K2607" s="220" t="s">
        <v>8258</v>
      </c>
      <c r="L2607" s="222" t="s">
        <v>67</v>
      </c>
      <c r="M2607" s="220" t="s">
        <v>201</v>
      </c>
      <c r="N2607" s="220" t="s">
        <v>7509</v>
      </c>
      <c r="O2607" s="220" t="s">
        <v>532</v>
      </c>
      <c r="P2607" s="222">
        <v>796</v>
      </c>
      <c r="Q2607" s="220" t="s">
        <v>57</v>
      </c>
      <c r="R2607" s="545">
        <v>2</v>
      </c>
      <c r="S2607" s="545">
        <v>919.64285714285711</v>
      </c>
      <c r="T2607" s="505">
        <f t="shared" si="284"/>
        <v>1839.2857142857142</v>
      </c>
      <c r="U2607" s="505">
        <f t="shared" si="283"/>
        <v>2060</v>
      </c>
      <c r="V2607" s="220"/>
      <c r="W2607" s="222">
        <v>2016</v>
      </c>
      <c r="X2607" s="220"/>
      <c r="Y2607" s="30"/>
      <c r="Z2607" s="27"/>
      <c r="AA2607" s="27"/>
      <c r="AB2607" s="27"/>
      <c r="AC2607" s="27"/>
      <c r="AD2607" s="27"/>
      <c r="AE2607" s="27"/>
      <c r="AF2607" s="27"/>
      <c r="AG2607" s="27"/>
      <c r="AH2607" s="27"/>
      <c r="AI2607" s="27"/>
      <c r="AJ2607" s="27"/>
      <c r="AK2607" s="27"/>
      <c r="AL2607" s="27"/>
      <c r="AM2607" s="27"/>
      <c r="AN2607" s="27"/>
      <c r="AO2607" s="27"/>
      <c r="AP2607" s="27"/>
      <c r="AQ2607" s="27"/>
      <c r="AR2607" s="27"/>
      <c r="AS2607" s="27"/>
      <c r="AT2607" s="27"/>
      <c r="AU2607" s="27"/>
      <c r="AV2607" s="27"/>
      <c r="AW2607" s="27"/>
      <c r="AX2607" s="27"/>
    </row>
    <row r="2608" spans="1:61" s="29" customFormat="1" ht="50.1" customHeight="1">
      <c r="A2608" s="64" t="s">
        <v>8751</v>
      </c>
      <c r="B2608" s="220" t="s">
        <v>5974</v>
      </c>
      <c r="C2608" s="221" t="s">
        <v>1328</v>
      </c>
      <c r="D2608" s="221" t="s">
        <v>272</v>
      </c>
      <c r="E2608" s="221" t="s">
        <v>1329</v>
      </c>
      <c r="F2608" s="221" t="s">
        <v>8752</v>
      </c>
      <c r="G2608" s="220" t="s">
        <v>4</v>
      </c>
      <c r="H2608" s="220">
        <v>0</v>
      </c>
      <c r="I2608" s="222">
        <v>590000000</v>
      </c>
      <c r="J2608" s="222" t="s">
        <v>6250</v>
      </c>
      <c r="K2608" s="220" t="s">
        <v>8258</v>
      </c>
      <c r="L2608" s="222" t="s">
        <v>67</v>
      </c>
      <c r="M2608" s="220" t="s">
        <v>201</v>
      </c>
      <c r="N2608" s="220" t="s">
        <v>7509</v>
      </c>
      <c r="O2608" s="220" t="s">
        <v>532</v>
      </c>
      <c r="P2608" s="222">
        <v>736</v>
      </c>
      <c r="Q2608" s="220" t="s">
        <v>1331</v>
      </c>
      <c r="R2608" s="545">
        <v>30</v>
      </c>
      <c r="S2608" s="545">
        <v>178.57142857142856</v>
      </c>
      <c r="T2608" s="505">
        <f t="shared" si="284"/>
        <v>5357.1428571428569</v>
      </c>
      <c r="U2608" s="505">
        <f t="shared" si="283"/>
        <v>6000</v>
      </c>
      <c r="V2608" s="220"/>
      <c r="W2608" s="222">
        <v>2016</v>
      </c>
      <c r="X2608" s="220"/>
      <c r="Y2608" s="30"/>
      <c r="Z2608" s="27"/>
      <c r="AA2608" s="27"/>
      <c r="AB2608" s="27"/>
      <c r="AC2608" s="27"/>
      <c r="AD2608" s="27"/>
      <c r="AE2608" s="27"/>
      <c r="AF2608" s="27"/>
      <c r="AG2608" s="27"/>
      <c r="AH2608" s="27"/>
      <c r="AI2608" s="27"/>
      <c r="AJ2608" s="27"/>
      <c r="AK2608" s="27"/>
      <c r="AL2608" s="27"/>
      <c r="AM2608" s="27"/>
      <c r="AN2608" s="27"/>
      <c r="AO2608" s="27"/>
      <c r="AP2608" s="27"/>
      <c r="AQ2608" s="27"/>
      <c r="AR2608" s="27"/>
      <c r="AS2608" s="27"/>
      <c r="AT2608" s="27"/>
      <c r="AU2608" s="27"/>
      <c r="AV2608" s="27"/>
      <c r="AW2608" s="27"/>
      <c r="AX2608" s="27"/>
    </row>
    <row r="2609" spans="1:56" s="29" customFormat="1" ht="50.1" customHeight="1">
      <c r="A2609" s="64" t="s">
        <v>8753</v>
      </c>
      <c r="B2609" s="220" t="s">
        <v>5974</v>
      </c>
      <c r="C2609" s="221" t="s">
        <v>1332</v>
      </c>
      <c r="D2609" s="221" t="s">
        <v>1333</v>
      </c>
      <c r="E2609" s="221" t="s">
        <v>1334</v>
      </c>
      <c r="F2609" s="221" t="s">
        <v>8754</v>
      </c>
      <c r="G2609" s="220" t="s">
        <v>4</v>
      </c>
      <c r="H2609" s="220">
        <v>0</v>
      </c>
      <c r="I2609" s="222">
        <v>590000000</v>
      </c>
      <c r="J2609" s="222" t="s">
        <v>6250</v>
      </c>
      <c r="K2609" s="220" t="s">
        <v>8258</v>
      </c>
      <c r="L2609" s="222" t="s">
        <v>67</v>
      </c>
      <c r="M2609" s="220" t="s">
        <v>201</v>
      </c>
      <c r="N2609" s="220" t="s">
        <v>7509</v>
      </c>
      <c r="O2609" s="220" t="s">
        <v>532</v>
      </c>
      <c r="P2609" s="222">
        <v>736</v>
      </c>
      <c r="Q2609" s="220" t="s">
        <v>1331</v>
      </c>
      <c r="R2609" s="545">
        <v>10</v>
      </c>
      <c r="S2609" s="545">
        <v>315</v>
      </c>
      <c r="T2609" s="505">
        <f t="shared" si="284"/>
        <v>3150</v>
      </c>
      <c r="U2609" s="505">
        <f t="shared" si="283"/>
        <v>3528.0000000000005</v>
      </c>
      <c r="V2609" s="220"/>
      <c r="W2609" s="222">
        <v>2016</v>
      </c>
      <c r="X2609" s="220"/>
      <c r="Y2609" s="30"/>
      <c r="Z2609" s="27"/>
      <c r="AA2609" s="27"/>
      <c r="AB2609" s="27"/>
      <c r="AC2609" s="27"/>
      <c r="AD2609" s="27"/>
      <c r="AE2609" s="27"/>
      <c r="AF2609" s="27"/>
      <c r="AG2609" s="27"/>
      <c r="AH2609" s="27"/>
      <c r="AI2609" s="27"/>
      <c r="AJ2609" s="27"/>
      <c r="AK2609" s="27"/>
      <c r="AL2609" s="27"/>
      <c r="AM2609" s="27"/>
      <c r="AN2609" s="27"/>
      <c r="AO2609" s="27"/>
      <c r="AP2609" s="27"/>
      <c r="AQ2609" s="27"/>
      <c r="AR2609" s="27"/>
      <c r="AS2609" s="27"/>
      <c r="AT2609" s="27"/>
      <c r="AU2609" s="27"/>
      <c r="AV2609" s="27"/>
      <c r="AW2609" s="27"/>
      <c r="AX2609" s="27"/>
    </row>
    <row r="2610" spans="1:56" s="29" customFormat="1" ht="50.1" customHeight="1">
      <c r="A2610" s="64" t="s">
        <v>8755</v>
      </c>
      <c r="B2610" s="220" t="s">
        <v>5974</v>
      </c>
      <c r="C2610" s="221" t="s">
        <v>8756</v>
      </c>
      <c r="D2610" s="221" t="s">
        <v>183</v>
      </c>
      <c r="E2610" s="221" t="s">
        <v>8757</v>
      </c>
      <c r="F2610" s="221" t="s">
        <v>8758</v>
      </c>
      <c r="G2610" s="220" t="s">
        <v>4</v>
      </c>
      <c r="H2610" s="220">
        <v>0</v>
      </c>
      <c r="I2610" s="222">
        <v>590000000</v>
      </c>
      <c r="J2610" s="222" t="s">
        <v>6250</v>
      </c>
      <c r="K2610" s="220" t="s">
        <v>8258</v>
      </c>
      <c r="L2610" s="222" t="s">
        <v>67</v>
      </c>
      <c r="M2610" s="220" t="s">
        <v>201</v>
      </c>
      <c r="N2610" s="220" t="s">
        <v>7509</v>
      </c>
      <c r="O2610" s="220" t="s">
        <v>532</v>
      </c>
      <c r="P2610" s="445" t="s">
        <v>186</v>
      </c>
      <c r="Q2610" s="64" t="s">
        <v>187</v>
      </c>
      <c r="R2610" s="545">
        <v>110</v>
      </c>
      <c r="S2610" s="545">
        <v>795.53571428571422</v>
      </c>
      <c r="T2610" s="505">
        <f t="shared" si="284"/>
        <v>87508.928571428565</v>
      </c>
      <c r="U2610" s="505">
        <f t="shared" si="283"/>
        <v>98010</v>
      </c>
      <c r="V2610" s="220"/>
      <c r="W2610" s="222">
        <v>2016</v>
      </c>
      <c r="X2610" s="220"/>
      <c r="Y2610" s="30"/>
      <c r="Z2610" s="27"/>
      <c r="AA2610" s="27"/>
      <c r="AB2610" s="27"/>
      <c r="AC2610" s="27"/>
      <c r="AD2610" s="27"/>
      <c r="AE2610" s="27"/>
      <c r="AF2610" s="27"/>
      <c r="AG2610" s="27"/>
      <c r="AH2610" s="27"/>
      <c r="AI2610" s="27"/>
      <c r="AJ2610" s="27"/>
      <c r="AK2610" s="27"/>
      <c r="AL2610" s="27"/>
      <c r="AM2610" s="27"/>
      <c r="AN2610" s="27"/>
      <c r="AO2610" s="27"/>
      <c r="AP2610" s="27"/>
      <c r="AQ2610" s="27"/>
      <c r="AR2610" s="27"/>
      <c r="AS2610" s="27"/>
      <c r="AT2610" s="27"/>
      <c r="AU2610" s="27"/>
      <c r="AV2610" s="27"/>
      <c r="AW2610" s="27"/>
      <c r="AX2610" s="27"/>
    </row>
    <row r="2611" spans="1:56" s="29" customFormat="1" ht="50.1" customHeight="1">
      <c r="A2611" s="64" t="s">
        <v>8759</v>
      </c>
      <c r="B2611" s="220" t="s">
        <v>5974</v>
      </c>
      <c r="C2611" s="221" t="s">
        <v>8760</v>
      </c>
      <c r="D2611" s="221" t="s">
        <v>183</v>
      </c>
      <c r="E2611" s="221" t="s">
        <v>8761</v>
      </c>
      <c r="F2611" s="221" t="s">
        <v>8762</v>
      </c>
      <c r="G2611" s="220" t="s">
        <v>4</v>
      </c>
      <c r="H2611" s="220">
        <v>0</v>
      </c>
      <c r="I2611" s="222">
        <v>590000000</v>
      </c>
      <c r="J2611" s="222" t="s">
        <v>6250</v>
      </c>
      <c r="K2611" s="220" t="s">
        <v>8258</v>
      </c>
      <c r="L2611" s="222" t="s">
        <v>67</v>
      </c>
      <c r="M2611" s="220" t="s">
        <v>201</v>
      </c>
      <c r="N2611" s="220" t="s">
        <v>7509</v>
      </c>
      <c r="O2611" s="220" t="s">
        <v>532</v>
      </c>
      <c r="P2611" s="445" t="s">
        <v>186</v>
      </c>
      <c r="Q2611" s="64" t="s">
        <v>187</v>
      </c>
      <c r="R2611" s="545">
        <v>70</v>
      </c>
      <c r="S2611" s="545">
        <v>575.892857142857</v>
      </c>
      <c r="T2611" s="505">
        <f t="shared" si="284"/>
        <v>40312.499999999993</v>
      </c>
      <c r="U2611" s="505">
        <f t="shared" si="283"/>
        <v>45149.999999999993</v>
      </c>
      <c r="V2611" s="220"/>
      <c r="W2611" s="222">
        <v>2016</v>
      </c>
      <c r="X2611" s="220"/>
      <c r="Y2611" s="30"/>
      <c r="Z2611" s="27"/>
      <c r="AA2611" s="27"/>
      <c r="AB2611" s="27"/>
      <c r="AC2611" s="27"/>
      <c r="AD2611" s="27"/>
      <c r="AE2611" s="27"/>
      <c r="AF2611" s="27"/>
      <c r="AG2611" s="27"/>
      <c r="AH2611" s="27"/>
      <c r="AI2611" s="27"/>
      <c r="AJ2611" s="27"/>
      <c r="AK2611" s="27"/>
      <c r="AL2611" s="27"/>
      <c r="AM2611" s="27"/>
      <c r="AN2611" s="27"/>
      <c r="AO2611" s="27"/>
      <c r="AP2611" s="27"/>
      <c r="AQ2611" s="27"/>
      <c r="AR2611" s="27"/>
      <c r="AS2611" s="27"/>
      <c r="AT2611" s="27"/>
      <c r="AU2611" s="27"/>
      <c r="AV2611" s="27"/>
      <c r="AW2611" s="27"/>
      <c r="AX2611" s="27"/>
    </row>
    <row r="2612" spans="1:56" s="29" customFormat="1" ht="50.1" customHeight="1">
      <c r="A2612" s="64" t="s">
        <v>8763</v>
      </c>
      <c r="B2612" s="220" t="s">
        <v>5974</v>
      </c>
      <c r="C2612" s="221" t="s">
        <v>8764</v>
      </c>
      <c r="D2612" s="221" t="s">
        <v>183</v>
      </c>
      <c r="E2612" s="221" t="s">
        <v>8765</v>
      </c>
      <c r="F2612" s="221" t="s">
        <v>8766</v>
      </c>
      <c r="G2612" s="220" t="s">
        <v>4</v>
      </c>
      <c r="H2612" s="220">
        <v>0</v>
      </c>
      <c r="I2612" s="222">
        <v>590000000</v>
      </c>
      <c r="J2612" s="222" t="s">
        <v>6250</v>
      </c>
      <c r="K2612" s="220" t="s">
        <v>8258</v>
      </c>
      <c r="L2612" s="222" t="s">
        <v>67</v>
      </c>
      <c r="M2612" s="220" t="s">
        <v>201</v>
      </c>
      <c r="N2612" s="220" t="s">
        <v>7509</v>
      </c>
      <c r="O2612" s="220" t="s">
        <v>532</v>
      </c>
      <c r="P2612" s="445" t="s">
        <v>186</v>
      </c>
      <c r="Q2612" s="64" t="s">
        <v>187</v>
      </c>
      <c r="R2612" s="545">
        <v>100</v>
      </c>
      <c r="S2612" s="545">
        <v>319.64285714285711</v>
      </c>
      <c r="T2612" s="505">
        <f t="shared" si="284"/>
        <v>31964.28571428571</v>
      </c>
      <c r="U2612" s="505">
        <f t="shared" si="283"/>
        <v>35800</v>
      </c>
      <c r="V2612" s="220"/>
      <c r="W2612" s="222">
        <v>2016</v>
      </c>
      <c r="X2612" s="220"/>
      <c r="Y2612" s="30"/>
      <c r="Z2612" s="27"/>
      <c r="AA2612" s="27"/>
      <c r="AB2612" s="27"/>
      <c r="AC2612" s="27"/>
      <c r="AD2612" s="27"/>
      <c r="AE2612" s="27"/>
      <c r="AF2612" s="27"/>
      <c r="AG2612" s="27"/>
      <c r="AH2612" s="27"/>
      <c r="AI2612" s="27"/>
      <c r="AJ2612" s="27"/>
      <c r="AK2612" s="27"/>
      <c r="AL2612" s="27"/>
      <c r="AM2612" s="27"/>
      <c r="AN2612" s="27"/>
      <c r="AO2612" s="27"/>
      <c r="AP2612" s="27"/>
      <c r="AQ2612" s="27"/>
      <c r="AR2612" s="27"/>
      <c r="AS2612" s="27"/>
      <c r="AT2612" s="27"/>
      <c r="AU2612" s="27"/>
      <c r="AV2612" s="27"/>
      <c r="AW2612" s="27"/>
      <c r="AX2612" s="27"/>
    </row>
    <row r="2613" spans="1:56" s="29" customFormat="1" ht="50.1" customHeight="1">
      <c r="A2613" s="64" t="s">
        <v>8767</v>
      </c>
      <c r="B2613" s="220" t="s">
        <v>5974</v>
      </c>
      <c r="C2613" s="221" t="s">
        <v>8768</v>
      </c>
      <c r="D2613" s="221" t="s">
        <v>183</v>
      </c>
      <c r="E2613" s="221" t="s">
        <v>8769</v>
      </c>
      <c r="F2613" s="221" t="s">
        <v>8770</v>
      </c>
      <c r="G2613" s="220" t="s">
        <v>4</v>
      </c>
      <c r="H2613" s="220">
        <v>0</v>
      </c>
      <c r="I2613" s="222">
        <v>590000000</v>
      </c>
      <c r="J2613" s="222" t="s">
        <v>6250</v>
      </c>
      <c r="K2613" s="220" t="s">
        <v>8258</v>
      </c>
      <c r="L2613" s="222" t="s">
        <v>67</v>
      </c>
      <c r="M2613" s="220" t="s">
        <v>201</v>
      </c>
      <c r="N2613" s="220" t="s">
        <v>7509</v>
      </c>
      <c r="O2613" s="220" t="s">
        <v>532</v>
      </c>
      <c r="P2613" s="445" t="s">
        <v>186</v>
      </c>
      <c r="Q2613" s="64" t="s">
        <v>187</v>
      </c>
      <c r="R2613" s="545">
        <v>130</v>
      </c>
      <c r="S2613" s="545">
        <v>189.28571428571428</v>
      </c>
      <c r="T2613" s="505">
        <f t="shared" si="284"/>
        <v>24607.142857142855</v>
      </c>
      <c r="U2613" s="505">
        <f t="shared" si="283"/>
        <v>27560</v>
      </c>
      <c r="V2613" s="220"/>
      <c r="W2613" s="222">
        <v>2016</v>
      </c>
      <c r="X2613" s="220"/>
      <c r="Y2613" s="30"/>
      <c r="Z2613" s="27"/>
      <c r="AA2613" s="27"/>
      <c r="AB2613" s="27"/>
      <c r="AC2613" s="27"/>
      <c r="AD2613" s="27"/>
      <c r="AE2613" s="27"/>
      <c r="AF2613" s="27"/>
      <c r="AG2613" s="27"/>
      <c r="AH2613" s="27"/>
      <c r="AI2613" s="27"/>
      <c r="AJ2613" s="27"/>
      <c r="AK2613" s="27"/>
      <c r="AL2613" s="27"/>
      <c r="AM2613" s="27"/>
      <c r="AN2613" s="27"/>
      <c r="AO2613" s="27"/>
      <c r="AP2613" s="27"/>
      <c r="AQ2613" s="27"/>
      <c r="AR2613" s="27"/>
      <c r="AS2613" s="27"/>
      <c r="AT2613" s="27"/>
      <c r="AU2613" s="27"/>
      <c r="AV2613" s="27"/>
      <c r="AW2613" s="27"/>
      <c r="AX2613" s="27"/>
    </row>
    <row r="2614" spans="1:56" s="29" customFormat="1" ht="50.1" customHeight="1">
      <c r="A2614" s="64" t="s">
        <v>8771</v>
      </c>
      <c r="B2614" s="220" t="s">
        <v>5974</v>
      </c>
      <c r="C2614" s="221" t="s">
        <v>8772</v>
      </c>
      <c r="D2614" s="221" t="s">
        <v>183</v>
      </c>
      <c r="E2614" s="221" t="s">
        <v>8773</v>
      </c>
      <c r="F2614" s="221" t="s">
        <v>8774</v>
      </c>
      <c r="G2614" s="220" t="s">
        <v>4</v>
      </c>
      <c r="H2614" s="220">
        <v>0</v>
      </c>
      <c r="I2614" s="222">
        <v>590000000</v>
      </c>
      <c r="J2614" s="222" t="s">
        <v>6250</v>
      </c>
      <c r="K2614" s="220" t="s">
        <v>8258</v>
      </c>
      <c r="L2614" s="222" t="s">
        <v>67</v>
      </c>
      <c r="M2614" s="220" t="s">
        <v>201</v>
      </c>
      <c r="N2614" s="220" t="s">
        <v>7509</v>
      </c>
      <c r="O2614" s="220" t="s">
        <v>532</v>
      </c>
      <c r="P2614" s="445" t="s">
        <v>186</v>
      </c>
      <c r="Q2614" s="64" t="s">
        <v>187</v>
      </c>
      <c r="R2614" s="545">
        <v>100</v>
      </c>
      <c r="S2614" s="545">
        <v>1562.4999999999998</v>
      </c>
      <c r="T2614" s="505">
        <f t="shared" si="284"/>
        <v>156249.99999999997</v>
      </c>
      <c r="U2614" s="505">
        <f t="shared" si="283"/>
        <v>174999.99999999997</v>
      </c>
      <c r="V2614" s="220"/>
      <c r="W2614" s="222">
        <v>2016</v>
      </c>
      <c r="X2614" s="220"/>
      <c r="Y2614" s="30"/>
      <c r="Z2614" s="27"/>
      <c r="AA2614" s="27"/>
      <c r="AB2614" s="27"/>
      <c r="AC2614" s="27"/>
      <c r="AD2614" s="27"/>
      <c r="AE2614" s="27"/>
      <c r="AF2614" s="27"/>
      <c r="AG2614" s="27"/>
      <c r="AH2614" s="27"/>
      <c r="AI2614" s="27"/>
      <c r="AJ2614" s="27"/>
      <c r="AK2614" s="27"/>
      <c r="AL2614" s="27"/>
      <c r="AM2614" s="27"/>
      <c r="AN2614" s="27"/>
      <c r="AO2614" s="27"/>
      <c r="AP2614" s="27"/>
      <c r="AQ2614" s="27"/>
      <c r="AR2614" s="27"/>
      <c r="AS2614" s="27"/>
      <c r="AT2614" s="27"/>
      <c r="AU2614" s="27"/>
      <c r="AV2614" s="27"/>
      <c r="AW2614" s="27"/>
      <c r="AX2614" s="27"/>
    </row>
    <row r="2615" spans="1:56" s="29" customFormat="1" ht="50.1" customHeight="1">
      <c r="A2615" s="64" t="s">
        <v>8775</v>
      </c>
      <c r="B2615" s="220" t="s">
        <v>5974</v>
      </c>
      <c r="C2615" s="221" t="s">
        <v>8776</v>
      </c>
      <c r="D2615" s="221" t="s">
        <v>1301</v>
      </c>
      <c r="E2615" s="221" t="s">
        <v>8777</v>
      </c>
      <c r="F2615" s="221" t="s">
        <v>8778</v>
      </c>
      <c r="G2615" s="220" t="s">
        <v>4</v>
      </c>
      <c r="H2615" s="220">
        <v>0</v>
      </c>
      <c r="I2615" s="222">
        <v>590000000</v>
      </c>
      <c r="J2615" s="222" t="s">
        <v>6250</v>
      </c>
      <c r="K2615" s="220" t="s">
        <v>8258</v>
      </c>
      <c r="L2615" s="222" t="s">
        <v>67</v>
      </c>
      <c r="M2615" s="220" t="s">
        <v>201</v>
      </c>
      <c r="N2615" s="220" t="s">
        <v>7509</v>
      </c>
      <c r="O2615" s="220" t="s">
        <v>532</v>
      </c>
      <c r="P2615" s="222">
        <v>796</v>
      </c>
      <c r="Q2615" s="220" t="s">
        <v>57</v>
      </c>
      <c r="R2615" s="545">
        <v>2</v>
      </c>
      <c r="S2615" s="545">
        <v>3928.571428571428</v>
      </c>
      <c r="T2615" s="505">
        <f t="shared" si="284"/>
        <v>7857.142857142856</v>
      </c>
      <c r="U2615" s="505">
        <f t="shared" si="283"/>
        <v>8800</v>
      </c>
      <c r="V2615" s="220"/>
      <c r="W2615" s="222">
        <v>2016</v>
      </c>
      <c r="X2615" s="220"/>
      <c r="Y2615" s="30"/>
      <c r="Z2615" s="27"/>
      <c r="AA2615" s="27"/>
      <c r="AB2615" s="27"/>
      <c r="AC2615" s="27"/>
      <c r="AD2615" s="27"/>
      <c r="AE2615" s="27"/>
      <c r="AF2615" s="27"/>
      <c r="AG2615" s="27"/>
      <c r="AH2615" s="27"/>
      <c r="AI2615" s="27"/>
      <c r="AJ2615" s="27"/>
      <c r="AK2615" s="27"/>
      <c r="AL2615" s="27"/>
      <c r="AM2615" s="27"/>
      <c r="AN2615" s="27"/>
      <c r="AO2615" s="27"/>
      <c r="AP2615" s="27"/>
      <c r="AQ2615" s="27"/>
      <c r="AR2615" s="27"/>
      <c r="AS2615" s="27"/>
      <c r="AT2615" s="27"/>
      <c r="AU2615" s="27"/>
      <c r="AV2615" s="27"/>
      <c r="AW2615" s="27"/>
      <c r="AX2615" s="27"/>
    </row>
    <row r="2616" spans="1:56" s="29" customFormat="1" ht="50.1" customHeight="1">
      <c r="A2616" s="64" t="s">
        <v>8779</v>
      </c>
      <c r="B2616" s="220" t="s">
        <v>5974</v>
      </c>
      <c r="C2616" s="221" t="s">
        <v>8780</v>
      </c>
      <c r="D2616" s="221" t="s">
        <v>1301</v>
      </c>
      <c r="E2616" s="221" t="s">
        <v>8781</v>
      </c>
      <c r="F2616" s="221" t="s">
        <v>8782</v>
      </c>
      <c r="G2616" s="220" t="s">
        <v>4</v>
      </c>
      <c r="H2616" s="220">
        <v>0</v>
      </c>
      <c r="I2616" s="222">
        <v>590000000</v>
      </c>
      <c r="J2616" s="222" t="s">
        <v>6250</v>
      </c>
      <c r="K2616" s="220" t="s">
        <v>8258</v>
      </c>
      <c r="L2616" s="222" t="s">
        <v>67</v>
      </c>
      <c r="M2616" s="220" t="s">
        <v>201</v>
      </c>
      <c r="N2616" s="220" t="s">
        <v>7509</v>
      </c>
      <c r="O2616" s="220" t="s">
        <v>532</v>
      </c>
      <c r="P2616" s="222">
        <v>796</v>
      </c>
      <c r="Q2616" s="220" t="s">
        <v>57</v>
      </c>
      <c r="R2616" s="545">
        <v>2</v>
      </c>
      <c r="S2616" s="545">
        <v>9375</v>
      </c>
      <c r="T2616" s="505">
        <f t="shared" si="284"/>
        <v>18750</v>
      </c>
      <c r="U2616" s="505">
        <f t="shared" si="283"/>
        <v>21000.000000000004</v>
      </c>
      <c r="V2616" s="220"/>
      <c r="W2616" s="222">
        <v>2016</v>
      </c>
      <c r="X2616" s="220"/>
      <c r="Y2616" s="30"/>
      <c r="Z2616" s="27"/>
      <c r="AA2616" s="27"/>
      <c r="AB2616" s="27"/>
      <c r="AC2616" s="27"/>
      <c r="AD2616" s="27"/>
      <c r="AE2616" s="27"/>
      <c r="AF2616" s="27"/>
      <c r="AG2616" s="27"/>
      <c r="AH2616" s="27"/>
      <c r="AI2616" s="27"/>
      <c r="AJ2616" s="27"/>
      <c r="AK2616" s="27"/>
      <c r="AL2616" s="27"/>
      <c r="AM2616" s="27"/>
      <c r="AN2616" s="27"/>
      <c r="AO2616" s="27"/>
      <c r="AP2616" s="27"/>
      <c r="AQ2616" s="27"/>
      <c r="AR2616" s="27"/>
      <c r="AS2616" s="27"/>
      <c r="AT2616" s="27"/>
      <c r="AU2616" s="27"/>
      <c r="AV2616" s="27"/>
      <c r="AW2616" s="27"/>
      <c r="AX2616" s="27"/>
    </row>
    <row r="2617" spans="1:56" s="29" customFormat="1" ht="50.1" customHeight="1">
      <c r="A2617" s="64" t="s">
        <v>8783</v>
      </c>
      <c r="B2617" s="220" t="s">
        <v>5974</v>
      </c>
      <c r="C2617" s="221" t="s">
        <v>8784</v>
      </c>
      <c r="D2617" s="221" t="s">
        <v>8785</v>
      </c>
      <c r="E2617" s="221" t="s">
        <v>8786</v>
      </c>
      <c r="F2617" s="221" t="s">
        <v>8785</v>
      </c>
      <c r="G2617" s="220" t="s">
        <v>4</v>
      </c>
      <c r="H2617" s="220">
        <v>0</v>
      </c>
      <c r="I2617" s="222">
        <v>590000000</v>
      </c>
      <c r="J2617" s="222" t="s">
        <v>6250</v>
      </c>
      <c r="K2617" s="220" t="s">
        <v>8258</v>
      </c>
      <c r="L2617" s="222" t="s">
        <v>67</v>
      </c>
      <c r="M2617" s="220" t="s">
        <v>201</v>
      </c>
      <c r="N2617" s="220" t="s">
        <v>7509</v>
      </c>
      <c r="O2617" s="220" t="s">
        <v>532</v>
      </c>
      <c r="P2617" s="222">
        <v>796</v>
      </c>
      <c r="Q2617" s="220" t="s">
        <v>57</v>
      </c>
      <c r="R2617" s="545">
        <v>1</v>
      </c>
      <c r="S2617" s="545">
        <v>2678.5714285714284</v>
      </c>
      <c r="T2617" s="505">
        <f>R2617*S2617</f>
        <v>2678.5714285714284</v>
      </c>
      <c r="U2617" s="505">
        <f>T2617*1.12</f>
        <v>3000</v>
      </c>
      <c r="V2617" s="220"/>
      <c r="W2617" s="222">
        <v>2016</v>
      </c>
      <c r="X2617" s="220"/>
      <c r="Y2617" s="30"/>
      <c r="Z2617" s="27"/>
      <c r="AA2617" s="27"/>
      <c r="AB2617" s="27"/>
      <c r="AC2617" s="27"/>
      <c r="AD2617" s="27"/>
      <c r="AE2617" s="27"/>
      <c r="AF2617" s="27"/>
      <c r="AG2617" s="27"/>
      <c r="AH2617" s="27"/>
      <c r="AI2617" s="27"/>
      <c r="AJ2617" s="27"/>
      <c r="AK2617" s="27"/>
      <c r="AL2617" s="27"/>
      <c r="AM2617" s="27"/>
      <c r="AN2617" s="27"/>
      <c r="AO2617" s="27"/>
      <c r="AP2617" s="27"/>
      <c r="AQ2617" s="27"/>
      <c r="AR2617" s="27"/>
      <c r="AS2617" s="27"/>
      <c r="AT2617" s="27"/>
      <c r="AU2617" s="27"/>
      <c r="AV2617" s="27"/>
      <c r="AW2617" s="27"/>
      <c r="AX2617" s="27"/>
    </row>
    <row r="2618" spans="1:56" s="29" customFormat="1" ht="50.1" customHeight="1">
      <c r="A2618" s="64" t="s">
        <v>8787</v>
      </c>
      <c r="B2618" s="220" t="s">
        <v>5974</v>
      </c>
      <c r="C2618" s="221" t="s">
        <v>8788</v>
      </c>
      <c r="D2618" s="221" t="s">
        <v>1301</v>
      </c>
      <c r="E2618" s="221" t="s">
        <v>8789</v>
      </c>
      <c r="F2618" s="221" t="s">
        <v>8790</v>
      </c>
      <c r="G2618" s="220" t="s">
        <v>4</v>
      </c>
      <c r="H2618" s="220">
        <v>0</v>
      </c>
      <c r="I2618" s="222">
        <v>590000000</v>
      </c>
      <c r="J2618" s="222" t="s">
        <v>6250</v>
      </c>
      <c r="K2618" s="220" t="s">
        <v>8258</v>
      </c>
      <c r="L2618" s="222" t="s">
        <v>67</v>
      </c>
      <c r="M2618" s="220" t="s">
        <v>201</v>
      </c>
      <c r="N2618" s="220" t="s">
        <v>7509</v>
      </c>
      <c r="O2618" s="220" t="s">
        <v>532</v>
      </c>
      <c r="P2618" s="222">
        <v>796</v>
      </c>
      <c r="Q2618" s="220" t="s">
        <v>57</v>
      </c>
      <c r="R2618" s="545">
        <v>6</v>
      </c>
      <c r="S2618" s="545">
        <v>37600</v>
      </c>
      <c r="T2618" s="505">
        <f>R2618*S2618</f>
        <v>225600</v>
      </c>
      <c r="U2618" s="505">
        <f>T2618*1.12</f>
        <v>252672.00000000003</v>
      </c>
      <c r="V2618" s="220"/>
      <c r="W2618" s="222">
        <v>2016</v>
      </c>
      <c r="X2618" s="220"/>
      <c r="Y2618" s="30"/>
      <c r="Z2618" s="27"/>
      <c r="AA2618" s="27"/>
      <c r="AB2618" s="27"/>
      <c r="AC2618" s="27"/>
      <c r="AD2618" s="27"/>
      <c r="AE2618" s="27"/>
      <c r="AF2618" s="27"/>
      <c r="AG2618" s="27"/>
      <c r="AH2618" s="27"/>
      <c r="AI2618" s="27"/>
      <c r="AJ2618" s="27"/>
      <c r="AK2618" s="27"/>
      <c r="AL2618" s="27"/>
      <c r="AM2618" s="27"/>
      <c r="AN2618" s="27"/>
      <c r="AO2618" s="27"/>
      <c r="AP2618" s="27"/>
      <c r="AQ2618" s="27"/>
      <c r="AR2618" s="27"/>
      <c r="AS2618" s="27"/>
      <c r="AT2618" s="27"/>
      <c r="AU2618" s="27"/>
      <c r="AV2618" s="27"/>
      <c r="AW2618" s="27"/>
      <c r="AX2618" s="27"/>
    </row>
    <row r="2619" spans="1:56" s="29" customFormat="1" ht="50.1" customHeight="1">
      <c r="A2619" s="64" t="s">
        <v>8791</v>
      </c>
      <c r="B2619" s="220" t="s">
        <v>5974</v>
      </c>
      <c r="C2619" s="221" t="s">
        <v>8792</v>
      </c>
      <c r="D2619" s="221" t="s">
        <v>183</v>
      </c>
      <c r="E2619" s="221" t="s">
        <v>2354</v>
      </c>
      <c r="F2619" s="221" t="s">
        <v>8793</v>
      </c>
      <c r="G2619" s="220" t="s">
        <v>4</v>
      </c>
      <c r="H2619" s="220">
        <v>0</v>
      </c>
      <c r="I2619" s="222">
        <v>590000000</v>
      </c>
      <c r="J2619" s="222" t="s">
        <v>6250</v>
      </c>
      <c r="K2619" s="220" t="s">
        <v>8258</v>
      </c>
      <c r="L2619" s="222" t="s">
        <v>67</v>
      </c>
      <c r="M2619" s="220" t="s">
        <v>201</v>
      </c>
      <c r="N2619" s="220" t="s">
        <v>7509</v>
      </c>
      <c r="O2619" s="220" t="s">
        <v>532</v>
      </c>
      <c r="P2619" s="445" t="s">
        <v>1004</v>
      </c>
      <c r="Q2619" s="220" t="s">
        <v>1005</v>
      </c>
      <c r="R2619" s="545">
        <v>100</v>
      </c>
      <c r="S2619" s="545">
        <v>720</v>
      </c>
      <c r="T2619" s="505">
        <f>R2619*S2619</f>
        <v>72000</v>
      </c>
      <c r="U2619" s="505">
        <f>T2619*1.12</f>
        <v>80640.000000000015</v>
      </c>
      <c r="V2619" s="220"/>
      <c r="W2619" s="222">
        <v>2016</v>
      </c>
      <c r="X2619" s="220"/>
      <c r="Y2619" s="30"/>
      <c r="Z2619" s="27"/>
      <c r="AA2619" s="27"/>
      <c r="AB2619" s="27"/>
      <c r="AC2619" s="27"/>
      <c r="AD2619" s="27"/>
      <c r="AE2619" s="27"/>
      <c r="AF2619" s="27"/>
      <c r="AG2619" s="27"/>
      <c r="AH2619" s="27"/>
      <c r="AI2619" s="27"/>
      <c r="AJ2619" s="27"/>
      <c r="AK2619" s="27"/>
      <c r="AL2619" s="27"/>
      <c r="AM2619" s="27"/>
      <c r="AN2619" s="27"/>
      <c r="AO2619" s="27"/>
      <c r="AP2619" s="27"/>
      <c r="AQ2619" s="27"/>
      <c r="AR2619" s="27"/>
      <c r="AS2619" s="27"/>
      <c r="AT2619" s="27"/>
      <c r="AU2619" s="27"/>
      <c r="AV2619" s="27"/>
      <c r="AW2619" s="27"/>
      <c r="AX2619" s="27"/>
    </row>
    <row r="2620" spans="1:56" s="29" customFormat="1" ht="50.1" customHeight="1">
      <c r="A2620" s="64" t="s">
        <v>8794</v>
      </c>
      <c r="B2620" s="220" t="s">
        <v>5974</v>
      </c>
      <c r="C2620" s="221" t="s">
        <v>8795</v>
      </c>
      <c r="D2620" s="221" t="s">
        <v>2250</v>
      </c>
      <c r="E2620" s="221" t="s">
        <v>8796</v>
      </c>
      <c r="F2620" s="221" t="s">
        <v>8797</v>
      </c>
      <c r="G2620" s="220" t="s">
        <v>4</v>
      </c>
      <c r="H2620" s="523">
        <v>0</v>
      </c>
      <c r="I2620" s="427">
        <v>590000000</v>
      </c>
      <c r="J2620" s="70" t="s">
        <v>5</v>
      </c>
      <c r="K2620" s="70" t="s">
        <v>296</v>
      </c>
      <c r="L2620" s="70" t="s">
        <v>5</v>
      </c>
      <c r="M2620" s="70" t="s">
        <v>201</v>
      </c>
      <c r="N2620" s="70" t="s">
        <v>6740</v>
      </c>
      <c r="O2620" s="220" t="s">
        <v>8798</v>
      </c>
      <c r="P2620" s="70">
        <v>796</v>
      </c>
      <c r="Q2620" s="220" t="s">
        <v>57</v>
      </c>
      <c r="R2620" s="524">
        <v>1000</v>
      </c>
      <c r="S2620" s="525">
        <v>1.8</v>
      </c>
      <c r="T2620" s="508">
        <f>S2620*R2620</f>
        <v>1800</v>
      </c>
      <c r="U2620" s="517">
        <f t="shared" ref="U2620:U2642" si="285">T2620*1.12</f>
        <v>2016.0000000000002</v>
      </c>
      <c r="V2620" s="513"/>
      <c r="W2620" s="513">
        <v>2016</v>
      </c>
      <c r="X2620" s="432"/>
      <c r="Y2620" s="30"/>
      <c r="Z2620" s="27"/>
      <c r="AA2620" s="27"/>
      <c r="AB2620" s="27"/>
      <c r="AC2620" s="27"/>
      <c r="AD2620" s="27"/>
      <c r="AE2620" s="27"/>
      <c r="AF2620" s="27"/>
      <c r="AG2620" s="27"/>
      <c r="AH2620" s="27"/>
      <c r="AI2620" s="27"/>
      <c r="AJ2620" s="27"/>
      <c r="AK2620" s="27"/>
      <c r="AL2620" s="27"/>
      <c r="AM2620" s="27"/>
      <c r="AN2620" s="27"/>
      <c r="AO2620" s="27"/>
      <c r="AP2620" s="27"/>
      <c r="AQ2620" s="27"/>
      <c r="AR2620" s="27"/>
      <c r="AS2620" s="27"/>
      <c r="AT2620" s="27"/>
      <c r="AU2620" s="27"/>
      <c r="AV2620" s="27"/>
      <c r="AW2620" s="27"/>
      <c r="AX2620" s="27"/>
    </row>
    <row r="2621" spans="1:56" s="29" customFormat="1" ht="50.1" customHeight="1">
      <c r="A2621" s="64" t="s">
        <v>8799</v>
      </c>
      <c r="B2621" s="656" t="s">
        <v>5974</v>
      </c>
      <c r="C2621" s="468" t="s">
        <v>8800</v>
      </c>
      <c r="D2621" s="468" t="s">
        <v>8801</v>
      </c>
      <c r="E2621" s="468" t="s">
        <v>8802</v>
      </c>
      <c r="F2621" s="387" t="s">
        <v>8803</v>
      </c>
      <c r="G2621" s="222" t="s">
        <v>4</v>
      </c>
      <c r="H2621" s="220">
        <v>0</v>
      </c>
      <c r="I2621" s="278">
        <v>590000000</v>
      </c>
      <c r="J2621" s="222" t="s">
        <v>5</v>
      </c>
      <c r="K2621" s="222" t="s">
        <v>296</v>
      </c>
      <c r="L2621" s="70" t="s">
        <v>5</v>
      </c>
      <c r="M2621" s="70" t="s">
        <v>144</v>
      </c>
      <c r="N2621" s="222" t="s">
        <v>2570</v>
      </c>
      <c r="O2621" s="222" t="s">
        <v>146</v>
      </c>
      <c r="P2621" s="222">
        <v>796</v>
      </c>
      <c r="Q2621" s="222" t="s">
        <v>57</v>
      </c>
      <c r="R2621" s="511">
        <v>3</v>
      </c>
      <c r="S2621" s="511">
        <v>50459.821428499999</v>
      </c>
      <c r="T2621" s="511">
        <f>S2621*R2621</f>
        <v>151379.4642855</v>
      </c>
      <c r="U2621" s="511">
        <f t="shared" si="285"/>
        <v>169544.99999976001</v>
      </c>
      <c r="V2621" s="222"/>
      <c r="W2621" s="222">
        <v>2016</v>
      </c>
      <c r="X2621" s="220"/>
      <c r="Y2621" s="30"/>
      <c r="Z2621" s="27"/>
      <c r="AA2621" s="27"/>
      <c r="AB2621" s="27"/>
      <c r="AC2621" s="27"/>
      <c r="AD2621" s="27"/>
      <c r="AE2621" s="27"/>
      <c r="AF2621" s="27"/>
      <c r="AG2621" s="27"/>
      <c r="AH2621" s="27"/>
      <c r="AI2621" s="27"/>
      <c r="AJ2621" s="27"/>
      <c r="AK2621" s="27"/>
      <c r="AL2621" s="27"/>
      <c r="AM2621" s="27"/>
      <c r="AN2621" s="27"/>
      <c r="AO2621" s="27"/>
      <c r="AP2621" s="27"/>
      <c r="AQ2621" s="27"/>
      <c r="AR2621" s="27"/>
      <c r="AS2621" s="27"/>
      <c r="AT2621" s="27"/>
      <c r="AU2621" s="27"/>
      <c r="AV2621" s="27"/>
      <c r="AW2621" s="27"/>
      <c r="AX2621" s="27"/>
    </row>
    <row r="2622" spans="1:56" s="29" customFormat="1" ht="50.1" customHeight="1">
      <c r="A2622" s="64" t="s">
        <v>8804</v>
      </c>
      <c r="B2622" s="220" t="s">
        <v>5974</v>
      </c>
      <c r="C2622" s="221" t="s">
        <v>8805</v>
      </c>
      <c r="D2622" s="221" t="s">
        <v>272</v>
      </c>
      <c r="E2622" s="221" t="s">
        <v>8806</v>
      </c>
      <c r="F2622" s="221" t="s">
        <v>8807</v>
      </c>
      <c r="G2622" s="222" t="s">
        <v>4</v>
      </c>
      <c r="H2622" s="220">
        <v>0</v>
      </c>
      <c r="I2622" s="278">
        <v>590000000</v>
      </c>
      <c r="J2622" s="222" t="s">
        <v>5</v>
      </c>
      <c r="K2622" s="222" t="s">
        <v>296</v>
      </c>
      <c r="L2622" s="70" t="s">
        <v>5</v>
      </c>
      <c r="M2622" s="70" t="s">
        <v>144</v>
      </c>
      <c r="N2622" s="222" t="s">
        <v>2570</v>
      </c>
      <c r="O2622" s="222" t="s">
        <v>146</v>
      </c>
      <c r="P2622" s="222">
        <v>736</v>
      </c>
      <c r="Q2622" s="222" t="s">
        <v>1331</v>
      </c>
      <c r="R2622" s="511">
        <v>2</v>
      </c>
      <c r="S2622" s="511">
        <v>22633.9285714</v>
      </c>
      <c r="T2622" s="511">
        <f>R2622*S2622</f>
        <v>45267.8571428</v>
      </c>
      <c r="U2622" s="511">
        <f t="shared" si="285"/>
        <v>50699.999999936008</v>
      </c>
      <c r="V2622" s="222"/>
      <c r="W2622" s="222">
        <v>2016</v>
      </c>
      <c r="X2622" s="220"/>
      <c r="Y2622" s="30"/>
      <c r="Z2622" s="27"/>
      <c r="AA2622" s="27"/>
      <c r="AB2622" s="27"/>
      <c r="AC2622" s="27"/>
      <c r="AD2622" s="27"/>
      <c r="AE2622" s="27"/>
      <c r="AF2622" s="27"/>
      <c r="AG2622" s="27"/>
      <c r="AH2622" s="27"/>
      <c r="AI2622" s="27"/>
      <c r="AJ2622" s="27"/>
      <c r="AK2622" s="27"/>
      <c r="AL2622" s="27"/>
      <c r="AM2622" s="27"/>
      <c r="AN2622" s="27"/>
      <c r="AO2622" s="27"/>
      <c r="AP2622" s="27"/>
      <c r="AQ2622" s="27"/>
      <c r="AR2622" s="27"/>
      <c r="AS2622" s="27"/>
      <c r="AT2622" s="27"/>
      <c r="AU2622" s="27"/>
      <c r="AV2622" s="27"/>
      <c r="AW2622" s="27"/>
      <c r="AX2622" s="27"/>
    </row>
    <row r="2623" spans="1:56" s="29" customFormat="1" ht="50.1" customHeight="1">
      <c r="A2623" s="64" t="s">
        <v>8899</v>
      </c>
      <c r="B2623" s="220" t="s">
        <v>5974</v>
      </c>
      <c r="C2623" s="221" t="s">
        <v>8900</v>
      </c>
      <c r="D2623" s="221" t="s">
        <v>1301</v>
      </c>
      <c r="E2623" s="221" t="s">
        <v>8901</v>
      </c>
      <c r="F2623" s="221" t="s">
        <v>8902</v>
      </c>
      <c r="G2623" s="220" t="s">
        <v>4</v>
      </c>
      <c r="H2623" s="220">
        <v>0</v>
      </c>
      <c r="I2623" s="222">
        <v>590000000</v>
      </c>
      <c r="J2623" s="222" t="s">
        <v>5</v>
      </c>
      <c r="K2623" s="220" t="s">
        <v>296</v>
      </c>
      <c r="L2623" s="222" t="s">
        <v>67</v>
      </c>
      <c r="M2623" s="220" t="s">
        <v>144</v>
      </c>
      <c r="N2623" s="178" t="s">
        <v>8903</v>
      </c>
      <c r="O2623" s="178" t="s">
        <v>532</v>
      </c>
      <c r="P2623" s="222">
        <v>796</v>
      </c>
      <c r="Q2623" s="220" t="s">
        <v>8904</v>
      </c>
      <c r="R2623" s="506">
        <v>3</v>
      </c>
      <c r="S2623" s="522">
        <v>93000</v>
      </c>
      <c r="T2623" s="506">
        <f>R2623*S2623</f>
        <v>279000</v>
      </c>
      <c r="U2623" s="506">
        <f t="shared" si="285"/>
        <v>312480.00000000006</v>
      </c>
      <c r="V2623" s="220"/>
      <c r="W2623" s="222">
        <v>2016</v>
      </c>
      <c r="X2623" s="220"/>
      <c r="Y2623" s="30"/>
      <c r="Z2623" s="30"/>
      <c r="AA2623" s="30"/>
      <c r="AB2623" s="30"/>
      <c r="AC2623" s="30"/>
      <c r="AD2623" s="27"/>
      <c r="AE2623" s="27"/>
      <c r="AF2623" s="27"/>
      <c r="AG2623" s="27"/>
      <c r="AH2623" s="27"/>
      <c r="AI2623" s="27"/>
      <c r="AJ2623" s="27"/>
      <c r="AK2623" s="27"/>
      <c r="AL2623" s="27"/>
      <c r="AM2623" s="27"/>
      <c r="AN2623" s="27"/>
      <c r="AO2623" s="27"/>
      <c r="AP2623" s="27"/>
      <c r="AQ2623" s="27"/>
      <c r="AR2623" s="27"/>
      <c r="AS2623" s="27"/>
      <c r="AT2623" s="27"/>
      <c r="AU2623" s="27"/>
      <c r="AV2623" s="27"/>
      <c r="AW2623" s="27"/>
      <c r="AX2623" s="27"/>
      <c r="AY2623" s="27"/>
      <c r="AZ2623" s="27"/>
      <c r="BA2623" s="27"/>
      <c r="BB2623" s="27"/>
    </row>
    <row r="2624" spans="1:56" s="29" customFormat="1" ht="50.1" customHeight="1">
      <c r="A2624" s="64" t="s">
        <v>8917</v>
      </c>
      <c r="B2624" s="220" t="s">
        <v>5974</v>
      </c>
      <c r="C2624" s="221" t="s">
        <v>8918</v>
      </c>
      <c r="D2624" s="221" t="s">
        <v>1225</v>
      </c>
      <c r="E2624" s="221" t="s">
        <v>8919</v>
      </c>
      <c r="F2624" s="221" t="s">
        <v>8920</v>
      </c>
      <c r="G2624" s="220" t="s">
        <v>62</v>
      </c>
      <c r="H2624" s="220">
        <v>10</v>
      </c>
      <c r="I2624" s="222">
        <v>590000000</v>
      </c>
      <c r="J2624" s="222" t="s">
        <v>8912</v>
      </c>
      <c r="K2624" s="220" t="s">
        <v>296</v>
      </c>
      <c r="L2624" s="222" t="s">
        <v>2920</v>
      </c>
      <c r="M2624" s="220" t="s">
        <v>54</v>
      </c>
      <c r="N2624" s="220" t="s">
        <v>1214</v>
      </c>
      <c r="O2624" s="220" t="s">
        <v>532</v>
      </c>
      <c r="P2624" s="222">
        <v>166</v>
      </c>
      <c r="Q2624" s="220" t="s">
        <v>1204</v>
      </c>
      <c r="R2624" s="507">
        <v>22</v>
      </c>
      <c r="S2624" s="655">
        <v>2700</v>
      </c>
      <c r="T2624" s="506">
        <f t="shared" ref="T2624:T2633" si="286">R2624*S2624</f>
        <v>59400</v>
      </c>
      <c r="U2624" s="506">
        <f t="shared" si="285"/>
        <v>66528</v>
      </c>
      <c r="V2624" s="220"/>
      <c r="W2624" s="222">
        <v>2016</v>
      </c>
      <c r="X2624" s="220"/>
      <c r="Y2624" s="30"/>
      <c r="Z2624" s="30"/>
      <c r="AA2624" s="30"/>
      <c r="AB2624" s="30"/>
      <c r="AC2624" s="30"/>
      <c r="AD2624" s="30"/>
      <c r="AE2624" s="30"/>
      <c r="AF2624" s="27"/>
      <c r="AG2624" s="27"/>
      <c r="AH2624" s="27"/>
      <c r="AI2624" s="27"/>
      <c r="AJ2624" s="27"/>
      <c r="AK2624" s="27"/>
      <c r="AL2624" s="27"/>
      <c r="AM2624" s="27"/>
      <c r="AN2624" s="27"/>
      <c r="AO2624" s="27"/>
      <c r="AP2624" s="27"/>
      <c r="AQ2624" s="27"/>
      <c r="AR2624" s="27"/>
      <c r="AS2624" s="27"/>
      <c r="AT2624" s="27"/>
      <c r="AU2624" s="27"/>
      <c r="AV2624" s="27"/>
      <c r="AW2624" s="27"/>
      <c r="AX2624" s="27"/>
      <c r="AY2624" s="27"/>
      <c r="AZ2624" s="27"/>
      <c r="BA2624" s="27"/>
      <c r="BB2624" s="27"/>
      <c r="BC2624" s="27"/>
      <c r="BD2624" s="27"/>
    </row>
    <row r="2625" spans="1:56" s="29" customFormat="1" ht="50.1" customHeight="1">
      <c r="A2625" s="64" t="s">
        <v>8923</v>
      </c>
      <c r="B2625" s="220" t="s">
        <v>5974</v>
      </c>
      <c r="C2625" s="221" t="s">
        <v>8924</v>
      </c>
      <c r="D2625" s="221" t="s">
        <v>1225</v>
      </c>
      <c r="E2625" s="440" t="s">
        <v>8925</v>
      </c>
      <c r="F2625" s="221" t="s">
        <v>8926</v>
      </c>
      <c r="G2625" s="220" t="s">
        <v>62</v>
      </c>
      <c r="H2625" s="220">
        <v>10</v>
      </c>
      <c r="I2625" s="222">
        <v>590000000</v>
      </c>
      <c r="J2625" s="222" t="s">
        <v>8912</v>
      </c>
      <c r="K2625" s="220" t="s">
        <v>296</v>
      </c>
      <c r="L2625" s="222" t="s">
        <v>2920</v>
      </c>
      <c r="M2625" s="220" t="s">
        <v>54</v>
      </c>
      <c r="N2625" s="220" t="s">
        <v>1214</v>
      </c>
      <c r="O2625" s="220" t="s">
        <v>532</v>
      </c>
      <c r="P2625" s="222">
        <v>166</v>
      </c>
      <c r="Q2625" s="220" t="s">
        <v>1204</v>
      </c>
      <c r="R2625" s="507">
        <v>22</v>
      </c>
      <c r="S2625" s="655">
        <v>2700</v>
      </c>
      <c r="T2625" s="506">
        <f t="shared" si="286"/>
        <v>59400</v>
      </c>
      <c r="U2625" s="506">
        <f t="shared" si="285"/>
        <v>66528</v>
      </c>
      <c r="V2625" s="220"/>
      <c r="W2625" s="222">
        <v>2016</v>
      </c>
      <c r="X2625" s="220"/>
      <c r="Y2625" s="30"/>
      <c r="Z2625" s="30"/>
      <c r="AA2625" s="30"/>
      <c r="AB2625" s="30"/>
      <c r="AC2625" s="30"/>
      <c r="AD2625" s="30"/>
      <c r="AE2625" s="30"/>
      <c r="AF2625" s="27"/>
      <c r="AG2625" s="27"/>
      <c r="AH2625" s="27"/>
      <c r="AI2625" s="27"/>
      <c r="AJ2625" s="27"/>
      <c r="AK2625" s="27"/>
      <c r="AL2625" s="27"/>
      <c r="AM2625" s="27"/>
      <c r="AN2625" s="27"/>
      <c r="AO2625" s="27"/>
      <c r="AP2625" s="27"/>
      <c r="AQ2625" s="27"/>
      <c r="AR2625" s="27"/>
      <c r="AS2625" s="27"/>
      <c r="AT2625" s="27"/>
      <c r="AU2625" s="27"/>
      <c r="AV2625" s="27"/>
      <c r="AW2625" s="27"/>
      <c r="AX2625" s="27"/>
      <c r="AY2625" s="27"/>
      <c r="AZ2625" s="27"/>
      <c r="BA2625" s="27"/>
      <c r="BB2625" s="27"/>
      <c r="BC2625" s="27"/>
      <c r="BD2625" s="27"/>
    </row>
    <row r="2626" spans="1:56" s="29" customFormat="1" ht="50.1" customHeight="1">
      <c r="A2626" s="64" t="s">
        <v>8927</v>
      </c>
      <c r="B2626" s="220" t="s">
        <v>5974</v>
      </c>
      <c r="C2626" s="221" t="s">
        <v>8928</v>
      </c>
      <c r="D2626" s="221" t="s">
        <v>1225</v>
      </c>
      <c r="E2626" s="221" t="s">
        <v>8929</v>
      </c>
      <c r="F2626" s="221" t="s">
        <v>8930</v>
      </c>
      <c r="G2626" s="220" t="s">
        <v>62</v>
      </c>
      <c r="H2626" s="220">
        <v>10</v>
      </c>
      <c r="I2626" s="222">
        <v>590000000</v>
      </c>
      <c r="J2626" s="222" t="s">
        <v>8912</v>
      </c>
      <c r="K2626" s="220" t="s">
        <v>296</v>
      </c>
      <c r="L2626" s="222" t="s">
        <v>2920</v>
      </c>
      <c r="M2626" s="220" t="s">
        <v>54</v>
      </c>
      <c r="N2626" s="220" t="s">
        <v>1214</v>
      </c>
      <c r="O2626" s="220" t="s">
        <v>532</v>
      </c>
      <c r="P2626" s="222">
        <v>166</v>
      </c>
      <c r="Q2626" s="220" t="s">
        <v>1204</v>
      </c>
      <c r="R2626" s="507">
        <v>26</v>
      </c>
      <c r="S2626" s="655">
        <v>2700</v>
      </c>
      <c r="T2626" s="506">
        <f t="shared" si="286"/>
        <v>70200</v>
      </c>
      <c r="U2626" s="506">
        <f t="shared" si="285"/>
        <v>78624.000000000015</v>
      </c>
      <c r="V2626" s="220"/>
      <c r="W2626" s="222">
        <v>2016</v>
      </c>
      <c r="X2626" s="220"/>
      <c r="Y2626" s="30"/>
      <c r="Z2626" s="30"/>
      <c r="AA2626" s="30"/>
      <c r="AB2626" s="30"/>
      <c r="AC2626" s="30"/>
      <c r="AD2626" s="30"/>
      <c r="AE2626" s="30"/>
      <c r="AF2626" s="27"/>
      <c r="AG2626" s="27"/>
      <c r="AH2626" s="27"/>
      <c r="AI2626" s="27"/>
      <c r="AJ2626" s="27"/>
      <c r="AK2626" s="27"/>
      <c r="AL2626" s="27"/>
      <c r="AM2626" s="27"/>
      <c r="AN2626" s="27"/>
      <c r="AO2626" s="27"/>
      <c r="AP2626" s="27"/>
      <c r="AQ2626" s="27"/>
      <c r="AR2626" s="27"/>
      <c r="AS2626" s="27"/>
      <c r="AT2626" s="27"/>
      <c r="AU2626" s="27"/>
      <c r="AV2626" s="27"/>
      <c r="AW2626" s="27"/>
      <c r="AX2626" s="27"/>
      <c r="AY2626" s="27"/>
      <c r="AZ2626" s="27"/>
      <c r="BA2626" s="27"/>
      <c r="BB2626" s="27"/>
      <c r="BC2626" s="27"/>
      <c r="BD2626" s="27"/>
    </row>
    <row r="2627" spans="1:56" s="29" customFormat="1" ht="50.1" customHeight="1">
      <c r="A2627" s="64" t="s">
        <v>8935</v>
      </c>
      <c r="B2627" s="220" t="s">
        <v>5974</v>
      </c>
      <c r="C2627" s="221" t="s">
        <v>8936</v>
      </c>
      <c r="D2627" s="221" t="s">
        <v>1225</v>
      </c>
      <c r="E2627" s="221" t="s">
        <v>8937</v>
      </c>
      <c r="F2627" s="221" t="s">
        <v>8938</v>
      </c>
      <c r="G2627" s="220" t="s">
        <v>62</v>
      </c>
      <c r="H2627" s="220">
        <v>10</v>
      </c>
      <c r="I2627" s="222">
        <v>590000000</v>
      </c>
      <c r="J2627" s="222" t="s">
        <v>8912</v>
      </c>
      <c r="K2627" s="220" t="s">
        <v>296</v>
      </c>
      <c r="L2627" s="222" t="s">
        <v>2920</v>
      </c>
      <c r="M2627" s="220" t="s">
        <v>54</v>
      </c>
      <c r="N2627" s="220" t="s">
        <v>1214</v>
      </c>
      <c r="O2627" s="220" t="s">
        <v>532</v>
      </c>
      <c r="P2627" s="222">
        <v>166</v>
      </c>
      <c r="Q2627" s="220" t="s">
        <v>1204</v>
      </c>
      <c r="R2627" s="507">
        <v>25</v>
      </c>
      <c r="S2627" s="655">
        <v>2700</v>
      </c>
      <c r="T2627" s="506">
        <f t="shared" si="286"/>
        <v>67500</v>
      </c>
      <c r="U2627" s="506">
        <f t="shared" si="285"/>
        <v>75600</v>
      </c>
      <c r="V2627" s="220"/>
      <c r="W2627" s="222">
        <v>2016</v>
      </c>
      <c r="X2627" s="220"/>
      <c r="Y2627" s="30"/>
      <c r="Z2627" s="30"/>
      <c r="AA2627" s="30"/>
      <c r="AB2627" s="30"/>
      <c r="AC2627" s="30"/>
      <c r="AD2627" s="30"/>
      <c r="AE2627" s="30"/>
      <c r="AF2627" s="27"/>
      <c r="AG2627" s="27"/>
      <c r="AH2627" s="27"/>
      <c r="AI2627" s="27"/>
      <c r="AJ2627" s="27"/>
      <c r="AK2627" s="27"/>
      <c r="AL2627" s="27"/>
      <c r="AM2627" s="27"/>
      <c r="AN2627" s="27"/>
      <c r="AO2627" s="27"/>
      <c r="AP2627" s="27"/>
      <c r="AQ2627" s="27"/>
      <c r="AR2627" s="27"/>
      <c r="AS2627" s="27"/>
      <c r="AT2627" s="27"/>
      <c r="AU2627" s="27"/>
      <c r="AV2627" s="27"/>
      <c r="AW2627" s="27"/>
      <c r="AX2627" s="27"/>
      <c r="AY2627" s="27"/>
      <c r="AZ2627" s="27"/>
      <c r="BA2627" s="27"/>
      <c r="BB2627" s="27"/>
      <c r="BC2627" s="27"/>
      <c r="BD2627" s="27"/>
    </row>
    <row r="2628" spans="1:56" s="29" customFormat="1" ht="50.1" customHeight="1">
      <c r="A2628" s="64" t="s">
        <v>8939</v>
      </c>
      <c r="B2628" s="220" t="s">
        <v>5974</v>
      </c>
      <c r="C2628" s="221" t="s">
        <v>8940</v>
      </c>
      <c r="D2628" s="221" t="s">
        <v>1225</v>
      </c>
      <c r="E2628" s="221" t="s">
        <v>8941</v>
      </c>
      <c r="F2628" s="221" t="s">
        <v>8942</v>
      </c>
      <c r="G2628" s="220" t="s">
        <v>62</v>
      </c>
      <c r="H2628" s="220">
        <v>10</v>
      </c>
      <c r="I2628" s="222">
        <v>590000000</v>
      </c>
      <c r="J2628" s="222" t="s">
        <v>8912</v>
      </c>
      <c r="K2628" s="220" t="s">
        <v>296</v>
      </c>
      <c r="L2628" s="222" t="s">
        <v>2920</v>
      </c>
      <c r="M2628" s="220" t="s">
        <v>54</v>
      </c>
      <c r="N2628" s="220" t="s">
        <v>1214</v>
      </c>
      <c r="O2628" s="220" t="s">
        <v>532</v>
      </c>
      <c r="P2628" s="222">
        <v>166</v>
      </c>
      <c r="Q2628" s="220" t="s">
        <v>1204</v>
      </c>
      <c r="R2628" s="507">
        <v>25</v>
      </c>
      <c r="S2628" s="655">
        <v>2700</v>
      </c>
      <c r="T2628" s="506">
        <f t="shared" si="286"/>
        <v>67500</v>
      </c>
      <c r="U2628" s="506">
        <f t="shared" si="285"/>
        <v>75600</v>
      </c>
      <c r="V2628" s="220"/>
      <c r="W2628" s="222">
        <v>2016</v>
      </c>
      <c r="X2628" s="220"/>
      <c r="Y2628" s="30"/>
      <c r="Z2628" s="30"/>
      <c r="AA2628" s="30"/>
      <c r="AB2628" s="30"/>
      <c r="AC2628" s="30"/>
      <c r="AD2628" s="30"/>
      <c r="AE2628" s="30"/>
      <c r="AF2628" s="27"/>
      <c r="AG2628" s="27"/>
      <c r="AH2628" s="27"/>
      <c r="AI2628" s="27"/>
      <c r="AJ2628" s="27"/>
      <c r="AK2628" s="27"/>
      <c r="AL2628" s="27"/>
      <c r="AM2628" s="27"/>
      <c r="AN2628" s="27"/>
      <c r="AO2628" s="27"/>
      <c r="AP2628" s="27"/>
      <c r="AQ2628" s="27"/>
      <c r="AR2628" s="27"/>
      <c r="AS2628" s="27"/>
      <c r="AT2628" s="27"/>
      <c r="AU2628" s="27"/>
      <c r="AV2628" s="27"/>
      <c r="AW2628" s="27"/>
      <c r="AX2628" s="27"/>
      <c r="AY2628" s="27"/>
      <c r="AZ2628" s="27"/>
      <c r="BA2628" s="27"/>
      <c r="BB2628" s="27"/>
      <c r="BC2628" s="27"/>
      <c r="BD2628" s="27"/>
    </row>
    <row r="2629" spans="1:56" s="29" customFormat="1" ht="50.1" customHeight="1">
      <c r="A2629" s="64" t="s">
        <v>8943</v>
      </c>
      <c r="B2629" s="220" t="s">
        <v>5974</v>
      </c>
      <c r="C2629" s="221" t="s">
        <v>8944</v>
      </c>
      <c r="D2629" s="221" t="s">
        <v>1225</v>
      </c>
      <c r="E2629" s="221" t="s">
        <v>8945</v>
      </c>
      <c r="F2629" s="221" t="s">
        <v>8946</v>
      </c>
      <c r="G2629" s="220" t="s">
        <v>62</v>
      </c>
      <c r="H2629" s="220">
        <v>10</v>
      </c>
      <c r="I2629" s="222">
        <v>590000000</v>
      </c>
      <c r="J2629" s="222" t="s">
        <v>8912</v>
      </c>
      <c r="K2629" s="220" t="s">
        <v>296</v>
      </c>
      <c r="L2629" s="222" t="s">
        <v>2920</v>
      </c>
      <c r="M2629" s="220" t="s">
        <v>54</v>
      </c>
      <c r="N2629" s="220" t="s">
        <v>1214</v>
      </c>
      <c r="O2629" s="220" t="s">
        <v>532</v>
      </c>
      <c r="P2629" s="222">
        <v>166</v>
      </c>
      <c r="Q2629" s="220" t="s">
        <v>1204</v>
      </c>
      <c r="R2629" s="507">
        <v>85</v>
      </c>
      <c r="S2629" s="655">
        <v>2700</v>
      </c>
      <c r="T2629" s="506">
        <f t="shared" si="286"/>
        <v>229500</v>
      </c>
      <c r="U2629" s="506">
        <f t="shared" si="285"/>
        <v>257040.00000000003</v>
      </c>
      <c r="V2629" s="220"/>
      <c r="W2629" s="222">
        <v>2016</v>
      </c>
      <c r="X2629" s="220"/>
      <c r="Y2629" s="30"/>
      <c r="Z2629" s="30"/>
      <c r="AA2629" s="30"/>
      <c r="AB2629" s="30"/>
      <c r="AC2629" s="30"/>
      <c r="AD2629" s="30"/>
      <c r="AE2629" s="30"/>
      <c r="AF2629" s="27"/>
      <c r="AG2629" s="27"/>
      <c r="AH2629" s="27"/>
      <c r="AI2629" s="27"/>
      <c r="AJ2629" s="27"/>
      <c r="AK2629" s="27"/>
      <c r="AL2629" s="27"/>
      <c r="AM2629" s="27"/>
      <c r="AN2629" s="27"/>
      <c r="AO2629" s="27"/>
      <c r="AP2629" s="27"/>
      <c r="AQ2629" s="27"/>
      <c r="AR2629" s="27"/>
      <c r="AS2629" s="27"/>
      <c r="AT2629" s="27"/>
      <c r="AU2629" s="27"/>
      <c r="AV2629" s="27"/>
      <c r="AW2629" s="27"/>
      <c r="AX2629" s="27"/>
      <c r="AY2629" s="27"/>
      <c r="AZ2629" s="27"/>
      <c r="BA2629" s="27"/>
      <c r="BB2629" s="27"/>
      <c r="BC2629" s="27"/>
      <c r="BD2629" s="27"/>
    </row>
    <row r="2630" spans="1:56" s="29" customFormat="1" ht="50.1" customHeight="1">
      <c r="A2630" s="64" t="s">
        <v>8947</v>
      </c>
      <c r="B2630" s="220" t="s">
        <v>5974</v>
      </c>
      <c r="C2630" s="221" t="s">
        <v>8679</v>
      </c>
      <c r="D2630" s="221" t="s">
        <v>1225</v>
      </c>
      <c r="E2630" s="221" t="s">
        <v>8680</v>
      </c>
      <c r="F2630" s="221" t="s">
        <v>8948</v>
      </c>
      <c r="G2630" s="220" t="s">
        <v>62</v>
      </c>
      <c r="H2630" s="220">
        <v>10</v>
      </c>
      <c r="I2630" s="222">
        <v>590000000</v>
      </c>
      <c r="J2630" s="222" t="s">
        <v>8912</v>
      </c>
      <c r="K2630" s="220" t="s">
        <v>296</v>
      </c>
      <c r="L2630" s="222" t="s">
        <v>2920</v>
      </c>
      <c r="M2630" s="220" t="s">
        <v>54</v>
      </c>
      <c r="N2630" s="220" t="s">
        <v>1214</v>
      </c>
      <c r="O2630" s="220" t="s">
        <v>532</v>
      </c>
      <c r="P2630" s="222">
        <v>166</v>
      </c>
      <c r="Q2630" s="220" t="s">
        <v>1204</v>
      </c>
      <c r="R2630" s="507">
        <v>30</v>
      </c>
      <c r="S2630" s="655">
        <v>2700</v>
      </c>
      <c r="T2630" s="506">
        <f t="shared" si="286"/>
        <v>81000</v>
      </c>
      <c r="U2630" s="506">
        <f t="shared" si="285"/>
        <v>90720.000000000015</v>
      </c>
      <c r="V2630" s="220"/>
      <c r="W2630" s="222">
        <v>2016</v>
      </c>
      <c r="X2630" s="220"/>
      <c r="Y2630" s="30"/>
      <c r="Z2630" s="30"/>
      <c r="AA2630" s="30"/>
      <c r="AB2630" s="30"/>
      <c r="AC2630" s="30"/>
      <c r="AD2630" s="30"/>
      <c r="AE2630" s="30"/>
      <c r="AF2630" s="27"/>
      <c r="AG2630" s="27"/>
      <c r="AH2630" s="27"/>
      <c r="AI2630" s="27"/>
      <c r="AJ2630" s="27"/>
      <c r="AK2630" s="27"/>
      <c r="AL2630" s="27"/>
      <c r="AM2630" s="27"/>
      <c r="AN2630" s="27"/>
      <c r="AO2630" s="27"/>
      <c r="AP2630" s="27"/>
      <c r="AQ2630" s="27"/>
      <c r="AR2630" s="27"/>
      <c r="AS2630" s="27"/>
      <c r="AT2630" s="27"/>
      <c r="AU2630" s="27"/>
      <c r="AV2630" s="27"/>
      <c r="AW2630" s="27"/>
      <c r="AX2630" s="27"/>
      <c r="AY2630" s="27"/>
      <c r="AZ2630" s="27"/>
      <c r="BA2630" s="27"/>
      <c r="BB2630" s="27"/>
      <c r="BC2630" s="27"/>
      <c r="BD2630" s="27"/>
    </row>
    <row r="2631" spans="1:56" s="29" customFormat="1" ht="50.1" customHeight="1">
      <c r="A2631" s="64" t="s">
        <v>8949</v>
      </c>
      <c r="B2631" s="220" t="s">
        <v>5974</v>
      </c>
      <c r="C2631" s="221" t="s">
        <v>8950</v>
      </c>
      <c r="D2631" s="221" t="s">
        <v>1225</v>
      </c>
      <c r="E2631" s="221" t="s">
        <v>8951</v>
      </c>
      <c r="F2631" s="221" t="s">
        <v>8952</v>
      </c>
      <c r="G2631" s="220" t="s">
        <v>62</v>
      </c>
      <c r="H2631" s="220">
        <v>10</v>
      </c>
      <c r="I2631" s="222">
        <v>590000000</v>
      </c>
      <c r="J2631" s="222" t="s">
        <v>8912</v>
      </c>
      <c r="K2631" s="220" t="s">
        <v>296</v>
      </c>
      <c r="L2631" s="222" t="s">
        <v>2920</v>
      </c>
      <c r="M2631" s="220" t="s">
        <v>54</v>
      </c>
      <c r="N2631" s="220" t="s">
        <v>1214</v>
      </c>
      <c r="O2631" s="220" t="s">
        <v>532</v>
      </c>
      <c r="P2631" s="222">
        <v>166</v>
      </c>
      <c r="Q2631" s="220" t="s">
        <v>1204</v>
      </c>
      <c r="R2631" s="507">
        <v>24</v>
      </c>
      <c r="S2631" s="655">
        <v>2700</v>
      </c>
      <c r="T2631" s="506">
        <f t="shared" si="286"/>
        <v>64800</v>
      </c>
      <c r="U2631" s="506">
        <f t="shared" si="285"/>
        <v>72576</v>
      </c>
      <c r="V2631" s="220"/>
      <c r="W2631" s="222">
        <v>2016</v>
      </c>
      <c r="X2631" s="220"/>
      <c r="Y2631" s="30"/>
      <c r="Z2631" s="30"/>
      <c r="AA2631" s="30"/>
      <c r="AB2631" s="30"/>
      <c r="AC2631" s="30"/>
      <c r="AD2631" s="30"/>
      <c r="AE2631" s="30"/>
      <c r="AF2631" s="27"/>
      <c r="AG2631" s="27"/>
      <c r="AH2631" s="27"/>
      <c r="AI2631" s="27"/>
      <c r="AJ2631" s="27"/>
      <c r="AK2631" s="27"/>
      <c r="AL2631" s="27"/>
      <c r="AM2631" s="27"/>
      <c r="AN2631" s="27"/>
      <c r="AO2631" s="27"/>
      <c r="AP2631" s="27"/>
      <c r="AQ2631" s="27"/>
      <c r="AR2631" s="27"/>
      <c r="AS2631" s="27"/>
      <c r="AT2631" s="27"/>
      <c r="AU2631" s="27"/>
      <c r="AV2631" s="27"/>
      <c r="AW2631" s="27"/>
      <c r="AX2631" s="27"/>
      <c r="AY2631" s="27"/>
      <c r="AZ2631" s="27"/>
      <c r="BA2631" s="27"/>
      <c r="BB2631" s="27"/>
      <c r="BC2631" s="27"/>
      <c r="BD2631" s="27"/>
    </row>
    <row r="2632" spans="1:56" s="29" customFormat="1" ht="50.1" customHeight="1">
      <c r="A2632" s="64" t="s">
        <v>8953</v>
      </c>
      <c r="B2632" s="220" t="s">
        <v>5974</v>
      </c>
      <c r="C2632" s="221" t="s">
        <v>8954</v>
      </c>
      <c r="D2632" s="221" t="s">
        <v>1225</v>
      </c>
      <c r="E2632" s="221" t="s">
        <v>8955</v>
      </c>
      <c r="F2632" s="221" t="s">
        <v>8956</v>
      </c>
      <c r="G2632" s="220" t="s">
        <v>62</v>
      </c>
      <c r="H2632" s="220">
        <v>10</v>
      </c>
      <c r="I2632" s="222">
        <v>590000000</v>
      </c>
      <c r="J2632" s="222" t="s">
        <v>8912</v>
      </c>
      <c r="K2632" s="220" t="s">
        <v>296</v>
      </c>
      <c r="L2632" s="222" t="s">
        <v>2920</v>
      </c>
      <c r="M2632" s="220" t="s">
        <v>54</v>
      </c>
      <c r="N2632" s="220" t="s">
        <v>1214</v>
      </c>
      <c r="O2632" s="220" t="s">
        <v>532</v>
      </c>
      <c r="P2632" s="222">
        <v>166</v>
      </c>
      <c r="Q2632" s="220" t="s">
        <v>1204</v>
      </c>
      <c r="R2632" s="507">
        <v>40</v>
      </c>
      <c r="S2632" s="655">
        <v>2700</v>
      </c>
      <c r="T2632" s="506">
        <f t="shared" si="286"/>
        <v>108000</v>
      </c>
      <c r="U2632" s="506">
        <f t="shared" si="285"/>
        <v>120960.00000000001</v>
      </c>
      <c r="V2632" s="220"/>
      <c r="W2632" s="222">
        <v>2016</v>
      </c>
      <c r="X2632" s="220"/>
      <c r="Y2632" s="30"/>
      <c r="Z2632" s="30"/>
      <c r="AA2632" s="30"/>
      <c r="AB2632" s="30"/>
      <c r="AC2632" s="30"/>
      <c r="AD2632" s="30"/>
      <c r="AE2632" s="30"/>
      <c r="AF2632" s="27"/>
      <c r="AG2632" s="27"/>
      <c r="AH2632" s="27"/>
      <c r="AI2632" s="27"/>
      <c r="AJ2632" s="27"/>
      <c r="AK2632" s="27"/>
      <c r="AL2632" s="27"/>
      <c r="AM2632" s="27"/>
      <c r="AN2632" s="27"/>
      <c r="AO2632" s="27"/>
      <c r="AP2632" s="27"/>
      <c r="AQ2632" s="27"/>
      <c r="AR2632" s="27"/>
      <c r="AS2632" s="27"/>
      <c r="AT2632" s="27"/>
      <c r="AU2632" s="27"/>
      <c r="AV2632" s="27"/>
      <c r="AW2632" s="27"/>
      <c r="AX2632" s="27"/>
      <c r="AY2632" s="27"/>
      <c r="AZ2632" s="27"/>
      <c r="BA2632" s="27"/>
      <c r="BB2632" s="27"/>
      <c r="BC2632" s="27"/>
      <c r="BD2632" s="27"/>
    </row>
    <row r="2633" spans="1:56" s="29" customFormat="1" ht="50.1" customHeight="1">
      <c r="A2633" s="64" t="s">
        <v>8959</v>
      </c>
      <c r="B2633" s="220" t="s">
        <v>5974</v>
      </c>
      <c r="C2633" s="221" t="s">
        <v>8960</v>
      </c>
      <c r="D2633" s="221" t="s">
        <v>1225</v>
      </c>
      <c r="E2633" s="221" t="s">
        <v>8961</v>
      </c>
      <c r="F2633" s="221" t="s">
        <v>8962</v>
      </c>
      <c r="G2633" s="220" t="s">
        <v>62</v>
      </c>
      <c r="H2633" s="220">
        <v>10</v>
      </c>
      <c r="I2633" s="222">
        <v>590000000</v>
      </c>
      <c r="J2633" s="222" t="s">
        <v>8912</v>
      </c>
      <c r="K2633" s="220" t="s">
        <v>296</v>
      </c>
      <c r="L2633" s="222" t="s">
        <v>2920</v>
      </c>
      <c r="M2633" s="220" t="s">
        <v>54</v>
      </c>
      <c r="N2633" s="220" t="s">
        <v>1214</v>
      </c>
      <c r="O2633" s="656" t="s">
        <v>532</v>
      </c>
      <c r="P2633" s="222">
        <v>166</v>
      </c>
      <c r="Q2633" s="220" t="s">
        <v>1204</v>
      </c>
      <c r="R2633" s="507">
        <v>5</v>
      </c>
      <c r="S2633" s="655">
        <v>2700</v>
      </c>
      <c r="T2633" s="506">
        <f t="shared" si="286"/>
        <v>13500</v>
      </c>
      <c r="U2633" s="506">
        <f t="shared" si="285"/>
        <v>15120.000000000002</v>
      </c>
      <c r="V2633" s="220"/>
      <c r="W2633" s="222">
        <v>2016</v>
      </c>
      <c r="X2633" s="220"/>
      <c r="Y2633" s="30"/>
      <c r="Z2633" s="30"/>
      <c r="AA2633" s="30"/>
      <c r="AB2633" s="30"/>
      <c r="AC2633" s="30"/>
      <c r="AD2633" s="30"/>
      <c r="AE2633" s="30"/>
      <c r="AF2633" s="27"/>
      <c r="AG2633" s="27"/>
      <c r="AH2633" s="27"/>
      <c r="AI2633" s="27"/>
      <c r="AJ2633" s="27"/>
      <c r="AK2633" s="27"/>
      <c r="AL2633" s="27"/>
      <c r="AM2633" s="27"/>
      <c r="AN2633" s="27"/>
      <c r="AO2633" s="27"/>
      <c r="AP2633" s="27"/>
      <c r="AQ2633" s="27"/>
      <c r="AR2633" s="27"/>
      <c r="AS2633" s="27"/>
      <c r="AT2633" s="27"/>
      <c r="AU2633" s="27"/>
      <c r="AV2633" s="27"/>
      <c r="AW2633" s="27"/>
      <c r="AX2633" s="27"/>
      <c r="AY2633" s="27"/>
      <c r="AZ2633" s="27"/>
      <c r="BA2633" s="27"/>
      <c r="BB2633" s="27"/>
      <c r="BC2633" s="27"/>
      <c r="BD2633" s="27"/>
    </row>
    <row r="2634" spans="1:56" s="29" customFormat="1" ht="50.1" customHeight="1">
      <c r="A2634" s="64" t="s">
        <v>8973</v>
      </c>
      <c r="B2634" s="223" t="s">
        <v>5974</v>
      </c>
      <c r="C2634" s="526" t="s">
        <v>8974</v>
      </c>
      <c r="D2634" s="526" t="s">
        <v>8975</v>
      </c>
      <c r="E2634" s="526" t="s">
        <v>8976</v>
      </c>
      <c r="F2634" s="526" t="s">
        <v>8977</v>
      </c>
      <c r="G2634" s="70" t="s">
        <v>4</v>
      </c>
      <c r="H2634" s="222">
        <v>0</v>
      </c>
      <c r="I2634" s="427">
        <v>590000000</v>
      </c>
      <c r="J2634" s="70" t="s">
        <v>5</v>
      </c>
      <c r="K2634" s="527" t="s">
        <v>296</v>
      </c>
      <c r="L2634" s="70" t="s">
        <v>93</v>
      </c>
      <c r="M2634" s="70" t="s">
        <v>54</v>
      </c>
      <c r="N2634" s="70" t="s">
        <v>6815</v>
      </c>
      <c r="O2634" s="428" t="s">
        <v>2980</v>
      </c>
      <c r="P2634" s="220">
        <v>839</v>
      </c>
      <c r="Q2634" s="223" t="s">
        <v>8978</v>
      </c>
      <c r="R2634" s="528">
        <v>2</v>
      </c>
      <c r="S2634" s="529">
        <v>18000</v>
      </c>
      <c r="T2634" s="530">
        <f t="shared" ref="T2634:T2641" si="287">R2634*S2634</f>
        <v>36000</v>
      </c>
      <c r="U2634" s="530">
        <f t="shared" si="285"/>
        <v>40320.000000000007</v>
      </c>
      <c r="V2634" s="531"/>
      <c r="W2634" s="531">
        <v>2016</v>
      </c>
      <c r="X2634" s="532"/>
      <c r="Y2634" s="30"/>
      <c r="Z2634" s="30"/>
      <c r="AA2634" s="30"/>
      <c r="AB2634" s="30"/>
      <c r="AC2634" s="30"/>
      <c r="AD2634" s="30"/>
      <c r="AE2634" s="30"/>
      <c r="AF2634" s="27"/>
      <c r="AG2634" s="27"/>
      <c r="AH2634" s="27"/>
      <c r="AI2634" s="27"/>
      <c r="AJ2634" s="27"/>
      <c r="AK2634" s="27"/>
      <c r="AL2634" s="27"/>
      <c r="AM2634" s="27"/>
      <c r="AN2634" s="27"/>
      <c r="AO2634" s="27"/>
      <c r="AP2634" s="27"/>
      <c r="AQ2634" s="27"/>
      <c r="AR2634" s="27"/>
      <c r="AS2634" s="27"/>
      <c r="AT2634" s="27"/>
      <c r="AU2634" s="27"/>
      <c r="AV2634" s="27"/>
      <c r="AW2634" s="27"/>
      <c r="AX2634" s="27"/>
      <c r="AY2634" s="27"/>
      <c r="AZ2634" s="27"/>
      <c r="BA2634" s="27"/>
      <c r="BB2634" s="27"/>
      <c r="BC2634" s="27"/>
      <c r="BD2634" s="27"/>
    </row>
    <row r="2635" spans="1:56" s="29" customFormat="1" ht="50.1" customHeight="1">
      <c r="A2635" s="64" t="s">
        <v>8979</v>
      </c>
      <c r="B2635" s="223" t="s">
        <v>5974</v>
      </c>
      <c r="C2635" s="526" t="s">
        <v>2797</v>
      </c>
      <c r="D2635" s="526" t="s">
        <v>2798</v>
      </c>
      <c r="E2635" s="526" t="s">
        <v>2799</v>
      </c>
      <c r="F2635" s="526" t="s">
        <v>8977</v>
      </c>
      <c r="G2635" s="70" t="s">
        <v>4</v>
      </c>
      <c r="H2635" s="222">
        <v>0</v>
      </c>
      <c r="I2635" s="427">
        <v>590000000</v>
      </c>
      <c r="J2635" s="70" t="s">
        <v>5</v>
      </c>
      <c r="K2635" s="527" t="s">
        <v>296</v>
      </c>
      <c r="L2635" s="70" t="s">
        <v>93</v>
      </c>
      <c r="M2635" s="70" t="s">
        <v>54</v>
      </c>
      <c r="N2635" s="70" t="s">
        <v>6815</v>
      </c>
      <c r="O2635" s="428" t="s">
        <v>2980</v>
      </c>
      <c r="P2635" s="220">
        <v>839</v>
      </c>
      <c r="Q2635" s="223" t="s">
        <v>8978</v>
      </c>
      <c r="R2635" s="528">
        <v>1</v>
      </c>
      <c r="S2635" s="529">
        <v>5500</v>
      </c>
      <c r="T2635" s="530">
        <f t="shared" si="287"/>
        <v>5500</v>
      </c>
      <c r="U2635" s="530">
        <f t="shared" si="285"/>
        <v>6160.0000000000009</v>
      </c>
      <c r="V2635" s="531"/>
      <c r="W2635" s="531">
        <v>2016</v>
      </c>
      <c r="X2635" s="532"/>
      <c r="Y2635" s="30"/>
      <c r="Z2635" s="30"/>
      <c r="AA2635" s="30"/>
      <c r="AB2635" s="30"/>
      <c r="AC2635" s="30"/>
      <c r="AD2635" s="30"/>
      <c r="AE2635" s="30"/>
      <c r="AF2635" s="27"/>
      <c r="AG2635" s="27"/>
      <c r="AH2635" s="27"/>
      <c r="AI2635" s="27"/>
      <c r="AJ2635" s="27"/>
      <c r="AK2635" s="27"/>
      <c r="AL2635" s="27"/>
      <c r="AM2635" s="27"/>
      <c r="AN2635" s="27"/>
      <c r="AO2635" s="27"/>
      <c r="AP2635" s="27"/>
      <c r="AQ2635" s="27"/>
      <c r="AR2635" s="27"/>
      <c r="AS2635" s="27"/>
      <c r="AT2635" s="27"/>
      <c r="AU2635" s="27"/>
      <c r="AV2635" s="27"/>
      <c r="AW2635" s="27"/>
      <c r="AX2635" s="27"/>
      <c r="AY2635" s="27"/>
      <c r="AZ2635" s="27"/>
      <c r="BA2635" s="27"/>
      <c r="BB2635" s="27"/>
      <c r="BC2635" s="27"/>
      <c r="BD2635" s="27"/>
    </row>
    <row r="2636" spans="1:56" s="29" customFormat="1" ht="50.1" customHeight="1">
      <c r="A2636" s="64" t="s">
        <v>8980</v>
      </c>
      <c r="B2636" s="223" t="s">
        <v>5974</v>
      </c>
      <c r="C2636" s="526" t="s">
        <v>8981</v>
      </c>
      <c r="D2636" s="526" t="s">
        <v>8982</v>
      </c>
      <c r="E2636" s="526" t="s">
        <v>8983</v>
      </c>
      <c r="F2636" s="526" t="s">
        <v>8977</v>
      </c>
      <c r="G2636" s="70" t="s">
        <v>4</v>
      </c>
      <c r="H2636" s="222">
        <v>0</v>
      </c>
      <c r="I2636" s="427">
        <v>590000000</v>
      </c>
      <c r="J2636" s="70" t="s">
        <v>5</v>
      </c>
      <c r="K2636" s="527" t="s">
        <v>296</v>
      </c>
      <c r="L2636" s="70" t="s">
        <v>93</v>
      </c>
      <c r="M2636" s="70" t="s">
        <v>54</v>
      </c>
      <c r="N2636" s="70" t="s">
        <v>6815</v>
      </c>
      <c r="O2636" s="428" t="s">
        <v>2980</v>
      </c>
      <c r="P2636" s="220">
        <v>839</v>
      </c>
      <c r="Q2636" s="223" t="s">
        <v>8978</v>
      </c>
      <c r="R2636" s="528">
        <v>1</v>
      </c>
      <c r="S2636" s="529">
        <v>16250</v>
      </c>
      <c r="T2636" s="530">
        <f t="shared" si="287"/>
        <v>16250</v>
      </c>
      <c r="U2636" s="530">
        <f t="shared" si="285"/>
        <v>18200</v>
      </c>
      <c r="V2636" s="531"/>
      <c r="W2636" s="531">
        <v>2016</v>
      </c>
      <c r="X2636" s="532"/>
      <c r="Y2636" s="30"/>
      <c r="Z2636" s="30"/>
      <c r="AA2636" s="30"/>
      <c r="AB2636" s="30"/>
      <c r="AC2636" s="30"/>
      <c r="AD2636" s="30"/>
      <c r="AE2636" s="30"/>
      <c r="AF2636" s="27"/>
      <c r="AG2636" s="27"/>
      <c r="AH2636" s="27"/>
      <c r="AI2636" s="27"/>
      <c r="AJ2636" s="27"/>
      <c r="AK2636" s="27"/>
      <c r="AL2636" s="27"/>
      <c r="AM2636" s="27"/>
      <c r="AN2636" s="27"/>
      <c r="AO2636" s="27"/>
      <c r="AP2636" s="27"/>
      <c r="AQ2636" s="27"/>
      <c r="AR2636" s="27"/>
      <c r="AS2636" s="27"/>
      <c r="AT2636" s="27"/>
      <c r="AU2636" s="27"/>
      <c r="AV2636" s="27"/>
      <c r="AW2636" s="27"/>
      <c r="AX2636" s="27"/>
      <c r="AY2636" s="27"/>
      <c r="AZ2636" s="27"/>
      <c r="BA2636" s="27"/>
      <c r="BB2636" s="27"/>
      <c r="BC2636" s="27"/>
      <c r="BD2636" s="27"/>
    </row>
    <row r="2637" spans="1:56" s="29" customFormat="1" ht="50.1" customHeight="1">
      <c r="A2637" s="64" t="s">
        <v>8984</v>
      </c>
      <c r="B2637" s="223" t="s">
        <v>5974</v>
      </c>
      <c r="C2637" s="526" t="s">
        <v>2826</v>
      </c>
      <c r="D2637" s="526" t="s">
        <v>2823</v>
      </c>
      <c r="E2637" s="526" t="s">
        <v>2827</v>
      </c>
      <c r="F2637" s="526" t="s">
        <v>8977</v>
      </c>
      <c r="G2637" s="70" t="s">
        <v>4</v>
      </c>
      <c r="H2637" s="222">
        <v>0</v>
      </c>
      <c r="I2637" s="427">
        <v>590000000</v>
      </c>
      <c r="J2637" s="70" t="s">
        <v>5</v>
      </c>
      <c r="K2637" s="527" t="s">
        <v>296</v>
      </c>
      <c r="L2637" s="70" t="s">
        <v>93</v>
      </c>
      <c r="M2637" s="70" t="s">
        <v>54</v>
      </c>
      <c r="N2637" s="70" t="s">
        <v>6815</v>
      </c>
      <c r="O2637" s="428" t="s">
        <v>2980</v>
      </c>
      <c r="P2637" s="70">
        <v>796</v>
      </c>
      <c r="Q2637" s="223" t="s">
        <v>57</v>
      </c>
      <c r="R2637" s="528">
        <v>1</v>
      </c>
      <c r="S2637" s="529">
        <v>11500</v>
      </c>
      <c r="T2637" s="530">
        <f t="shared" si="287"/>
        <v>11500</v>
      </c>
      <c r="U2637" s="530">
        <f t="shared" si="285"/>
        <v>12880.000000000002</v>
      </c>
      <c r="V2637" s="531"/>
      <c r="W2637" s="531">
        <v>2016</v>
      </c>
      <c r="X2637" s="532"/>
      <c r="Y2637" s="30"/>
      <c r="Z2637" s="30"/>
      <c r="AA2637" s="30"/>
      <c r="AB2637" s="30"/>
      <c r="AC2637" s="30"/>
      <c r="AD2637" s="30"/>
      <c r="AE2637" s="30"/>
      <c r="AF2637" s="27"/>
      <c r="AG2637" s="27"/>
      <c r="AH2637" s="27"/>
      <c r="AI2637" s="27"/>
      <c r="AJ2637" s="27"/>
      <c r="AK2637" s="27"/>
      <c r="AL2637" s="27"/>
      <c r="AM2637" s="27"/>
      <c r="AN2637" s="27"/>
      <c r="AO2637" s="27"/>
      <c r="AP2637" s="27"/>
      <c r="AQ2637" s="27"/>
      <c r="AR2637" s="27"/>
      <c r="AS2637" s="27"/>
      <c r="AT2637" s="27"/>
      <c r="AU2637" s="27"/>
      <c r="AV2637" s="27"/>
      <c r="AW2637" s="27"/>
      <c r="AX2637" s="27"/>
      <c r="AY2637" s="27"/>
      <c r="AZ2637" s="27"/>
      <c r="BA2637" s="27"/>
      <c r="BB2637" s="27"/>
      <c r="BC2637" s="27"/>
      <c r="BD2637" s="27"/>
    </row>
    <row r="2638" spans="1:56" s="29" customFormat="1" ht="50.1" customHeight="1">
      <c r="A2638" s="64" t="s">
        <v>8985</v>
      </c>
      <c r="B2638" s="223" t="s">
        <v>5974</v>
      </c>
      <c r="C2638" s="526" t="s">
        <v>8986</v>
      </c>
      <c r="D2638" s="526" t="s">
        <v>4217</v>
      </c>
      <c r="E2638" s="526" t="s">
        <v>8987</v>
      </c>
      <c r="F2638" s="526" t="s">
        <v>8988</v>
      </c>
      <c r="G2638" s="70" t="s">
        <v>4</v>
      </c>
      <c r="H2638" s="222">
        <v>0</v>
      </c>
      <c r="I2638" s="427">
        <v>590000000</v>
      </c>
      <c r="J2638" s="70" t="s">
        <v>5</v>
      </c>
      <c r="K2638" s="527" t="s">
        <v>296</v>
      </c>
      <c r="L2638" s="70" t="s">
        <v>93</v>
      </c>
      <c r="M2638" s="70" t="s">
        <v>54</v>
      </c>
      <c r="N2638" s="70" t="s">
        <v>6815</v>
      </c>
      <c r="O2638" s="428" t="s">
        <v>2980</v>
      </c>
      <c r="P2638" s="70">
        <v>796</v>
      </c>
      <c r="Q2638" s="223" t="s">
        <v>57</v>
      </c>
      <c r="R2638" s="528">
        <v>6</v>
      </c>
      <c r="S2638" s="529">
        <v>1200</v>
      </c>
      <c r="T2638" s="530">
        <f t="shared" si="287"/>
        <v>7200</v>
      </c>
      <c r="U2638" s="530">
        <f t="shared" si="285"/>
        <v>8064.0000000000009</v>
      </c>
      <c r="V2638" s="531"/>
      <c r="W2638" s="531">
        <v>2016</v>
      </c>
      <c r="X2638" s="532"/>
      <c r="Y2638" s="30"/>
      <c r="Z2638" s="30"/>
      <c r="AA2638" s="30"/>
      <c r="AB2638" s="30"/>
      <c r="AC2638" s="30"/>
      <c r="AD2638" s="30"/>
      <c r="AE2638" s="30"/>
      <c r="AF2638" s="27"/>
      <c r="AG2638" s="27"/>
      <c r="AH2638" s="27"/>
      <c r="AI2638" s="27"/>
      <c r="AJ2638" s="27"/>
      <c r="AK2638" s="27"/>
      <c r="AL2638" s="27"/>
      <c r="AM2638" s="27"/>
      <c r="AN2638" s="27"/>
      <c r="AO2638" s="27"/>
      <c r="AP2638" s="27"/>
      <c r="AQ2638" s="27"/>
      <c r="AR2638" s="27"/>
      <c r="AS2638" s="27"/>
      <c r="AT2638" s="27"/>
      <c r="AU2638" s="27"/>
      <c r="AV2638" s="27"/>
      <c r="AW2638" s="27"/>
      <c r="AX2638" s="27"/>
      <c r="AY2638" s="27"/>
      <c r="AZ2638" s="27"/>
      <c r="BA2638" s="27"/>
      <c r="BB2638" s="27"/>
      <c r="BC2638" s="27"/>
      <c r="BD2638" s="27"/>
    </row>
    <row r="2639" spans="1:56" s="29" customFormat="1" ht="50.1" customHeight="1">
      <c r="A2639" s="64" t="s">
        <v>8989</v>
      </c>
      <c r="B2639" s="223" t="s">
        <v>5974</v>
      </c>
      <c r="C2639" s="526" t="s">
        <v>8990</v>
      </c>
      <c r="D2639" s="526" t="s">
        <v>1050</v>
      </c>
      <c r="E2639" s="526" t="s">
        <v>8991</v>
      </c>
      <c r="F2639" s="526" t="s">
        <v>8988</v>
      </c>
      <c r="G2639" s="70" t="s">
        <v>4</v>
      </c>
      <c r="H2639" s="222">
        <v>0</v>
      </c>
      <c r="I2639" s="427">
        <v>590000000</v>
      </c>
      <c r="J2639" s="70" t="s">
        <v>5</v>
      </c>
      <c r="K2639" s="527" t="s">
        <v>296</v>
      </c>
      <c r="L2639" s="70" t="s">
        <v>93</v>
      </c>
      <c r="M2639" s="70" t="s">
        <v>54</v>
      </c>
      <c r="N2639" s="70" t="s">
        <v>6815</v>
      </c>
      <c r="O2639" s="428" t="s">
        <v>2980</v>
      </c>
      <c r="P2639" s="70">
        <v>796</v>
      </c>
      <c r="Q2639" s="223" t="s">
        <v>57</v>
      </c>
      <c r="R2639" s="528">
        <v>5</v>
      </c>
      <c r="S2639" s="529">
        <v>2100</v>
      </c>
      <c r="T2639" s="530">
        <f t="shared" si="287"/>
        <v>10500</v>
      </c>
      <c r="U2639" s="530">
        <f t="shared" si="285"/>
        <v>11760.000000000002</v>
      </c>
      <c r="V2639" s="531"/>
      <c r="W2639" s="531">
        <v>2016</v>
      </c>
      <c r="X2639" s="532"/>
      <c r="Y2639" s="30"/>
      <c r="Z2639" s="30"/>
      <c r="AA2639" s="30"/>
      <c r="AB2639" s="30"/>
      <c r="AC2639" s="30"/>
      <c r="AD2639" s="30"/>
      <c r="AE2639" s="30"/>
      <c r="AF2639" s="27"/>
      <c r="AG2639" s="27"/>
      <c r="AH2639" s="27"/>
      <c r="AI2639" s="27"/>
      <c r="AJ2639" s="27"/>
      <c r="AK2639" s="27"/>
      <c r="AL2639" s="27"/>
      <c r="AM2639" s="27"/>
      <c r="AN2639" s="27"/>
      <c r="AO2639" s="27"/>
      <c r="AP2639" s="27"/>
      <c r="AQ2639" s="27"/>
      <c r="AR2639" s="27"/>
      <c r="AS2639" s="27"/>
      <c r="AT2639" s="27"/>
      <c r="AU2639" s="27"/>
      <c r="AV2639" s="27"/>
      <c r="AW2639" s="27"/>
      <c r="AX2639" s="27"/>
      <c r="AY2639" s="27"/>
      <c r="AZ2639" s="27"/>
      <c r="BA2639" s="27"/>
      <c r="BB2639" s="27"/>
      <c r="BC2639" s="27"/>
      <c r="BD2639" s="27"/>
    </row>
    <row r="2640" spans="1:56" s="29" customFormat="1" ht="50.1" customHeight="1">
      <c r="A2640" s="64" t="s">
        <v>8992</v>
      </c>
      <c r="B2640" s="223" t="s">
        <v>5974</v>
      </c>
      <c r="C2640" s="526" t="s">
        <v>8993</v>
      </c>
      <c r="D2640" s="526" t="s">
        <v>8994</v>
      </c>
      <c r="E2640" s="526" t="s">
        <v>8995</v>
      </c>
      <c r="F2640" s="526" t="s">
        <v>8988</v>
      </c>
      <c r="G2640" s="70" t="s">
        <v>4</v>
      </c>
      <c r="H2640" s="222">
        <v>0</v>
      </c>
      <c r="I2640" s="427">
        <v>590000000</v>
      </c>
      <c r="J2640" s="70" t="s">
        <v>5</v>
      </c>
      <c r="K2640" s="527" t="s">
        <v>296</v>
      </c>
      <c r="L2640" s="70" t="s">
        <v>93</v>
      </c>
      <c r="M2640" s="70" t="s">
        <v>54</v>
      </c>
      <c r="N2640" s="70" t="s">
        <v>6815</v>
      </c>
      <c r="O2640" s="428" t="s">
        <v>2980</v>
      </c>
      <c r="P2640" s="70">
        <v>796</v>
      </c>
      <c r="Q2640" s="223" t="s">
        <v>57</v>
      </c>
      <c r="R2640" s="528">
        <v>3</v>
      </c>
      <c r="S2640" s="529">
        <v>11200</v>
      </c>
      <c r="T2640" s="530">
        <f t="shared" si="287"/>
        <v>33600</v>
      </c>
      <c r="U2640" s="530">
        <f t="shared" si="285"/>
        <v>37632</v>
      </c>
      <c r="V2640" s="531"/>
      <c r="W2640" s="531">
        <v>2016</v>
      </c>
      <c r="X2640" s="532"/>
      <c r="Y2640" s="30"/>
      <c r="Z2640" s="30"/>
      <c r="AA2640" s="30"/>
      <c r="AB2640" s="30"/>
      <c r="AC2640" s="30"/>
      <c r="AD2640" s="30"/>
      <c r="AE2640" s="30"/>
      <c r="AF2640" s="27"/>
      <c r="AG2640" s="27"/>
      <c r="AH2640" s="27"/>
      <c r="AI2640" s="27"/>
      <c r="AJ2640" s="27"/>
      <c r="AK2640" s="27"/>
      <c r="AL2640" s="27"/>
      <c r="AM2640" s="27"/>
      <c r="AN2640" s="27"/>
      <c r="AO2640" s="27"/>
      <c r="AP2640" s="27"/>
      <c r="AQ2640" s="27"/>
      <c r="AR2640" s="27"/>
      <c r="AS2640" s="27"/>
      <c r="AT2640" s="27"/>
      <c r="AU2640" s="27"/>
      <c r="AV2640" s="27"/>
      <c r="AW2640" s="27"/>
      <c r="AX2640" s="27"/>
      <c r="AY2640" s="27"/>
      <c r="AZ2640" s="27"/>
      <c r="BA2640" s="27"/>
      <c r="BB2640" s="27"/>
      <c r="BC2640" s="27"/>
      <c r="BD2640" s="27"/>
    </row>
    <row r="2641" spans="1:57" s="29" customFormat="1" ht="50.1" customHeight="1">
      <c r="A2641" s="64" t="s">
        <v>8996</v>
      </c>
      <c r="B2641" s="223" t="s">
        <v>5974</v>
      </c>
      <c r="C2641" s="526" t="s">
        <v>8997</v>
      </c>
      <c r="D2641" s="526" t="s">
        <v>8998</v>
      </c>
      <c r="E2641" s="526" t="s">
        <v>2852</v>
      </c>
      <c r="F2641" s="526" t="s">
        <v>8988</v>
      </c>
      <c r="G2641" s="70" t="s">
        <v>4</v>
      </c>
      <c r="H2641" s="222">
        <v>0</v>
      </c>
      <c r="I2641" s="427">
        <v>590000000</v>
      </c>
      <c r="J2641" s="70" t="s">
        <v>5</v>
      </c>
      <c r="K2641" s="527" t="s">
        <v>296</v>
      </c>
      <c r="L2641" s="70" t="s">
        <v>93</v>
      </c>
      <c r="M2641" s="70" t="s">
        <v>54</v>
      </c>
      <c r="N2641" s="70" t="s">
        <v>6815</v>
      </c>
      <c r="O2641" s="428" t="s">
        <v>2980</v>
      </c>
      <c r="P2641" s="70">
        <v>796</v>
      </c>
      <c r="Q2641" s="223" t="s">
        <v>57</v>
      </c>
      <c r="R2641" s="528">
        <v>2</v>
      </c>
      <c r="S2641" s="529">
        <v>5500</v>
      </c>
      <c r="T2641" s="530">
        <f t="shared" si="287"/>
        <v>11000</v>
      </c>
      <c r="U2641" s="530">
        <f t="shared" si="285"/>
        <v>12320.000000000002</v>
      </c>
      <c r="V2641" s="531"/>
      <c r="W2641" s="531">
        <v>2016</v>
      </c>
      <c r="X2641" s="532"/>
      <c r="Y2641" s="30"/>
      <c r="Z2641" s="30"/>
      <c r="AA2641" s="30"/>
      <c r="AB2641" s="30"/>
      <c r="AC2641" s="30"/>
      <c r="AD2641" s="30"/>
      <c r="AE2641" s="30"/>
      <c r="AF2641" s="27"/>
      <c r="AG2641" s="27"/>
      <c r="AH2641" s="27"/>
      <c r="AI2641" s="27"/>
      <c r="AJ2641" s="27"/>
      <c r="AK2641" s="27"/>
      <c r="AL2641" s="27"/>
      <c r="AM2641" s="27"/>
      <c r="AN2641" s="27"/>
      <c r="AO2641" s="27"/>
      <c r="AP2641" s="27"/>
      <c r="AQ2641" s="27"/>
      <c r="AR2641" s="27"/>
      <c r="AS2641" s="27"/>
      <c r="AT2641" s="27"/>
      <c r="AU2641" s="27"/>
      <c r="AV2641" s="27"/>
      <c r="AW2641" s="27"/>
      <c r="AX2641" s="27"/>
      <c r="AY2641" s="27"/>
      <c r="AZ2641" s="27"/>
      <c r="BA2641" s="27"/>
      <c r="BB2641" s="27"/>
      <c r="BC2641" s="27"/>
      <c r="BD2641" s="27"/>
    </row>
    <row r="2642" spans="1:57" s="29" customFormat="1" ht="50.1" customHeight="1">
      <c r="A2642" s="64" t="s">
        <v>8999</v>
      </c>
      <c r="B2642" s="223" t="s">
        <v>5974</v>
      </c>
      <c r="C2642" s="221" t="s">
        <v>9000</v>
      </c>
      <c r="D2642" s="221" t="s">
        <v>9001</v>
      </c>
      <c r="E2642" s="258" t="s">
        <v>9002</v>
      </c>
      <c r="F2642" s="221" t="s">
        <v>9001</v>
      </c>
      <c r="G2642" s="220" t="s">
        <v>9003</v>
      </c>
      <c r="H2642" s="70">
        <v>0</v>
      </c>
      <c r="I2642" s="427">
        <v>590000000</v>
      </c>
      <c r="J2642" s="70" t="s">
        <v>5</v>
      </c>
      <c r="K2642" s="220" t="s">
        <v>296</v>
      </c>
      <c r="L2642" s="70" t="s">
        <v>5</v>
      </c>
      <c r="M2642" s="70" t="s">
        <v>201</v>
      </c>
      <c r="N2642" s="70" t="s">
        <v>6740</v>
      </c>
      <c r="O2642" s="445" t="s">
        <v>9004</v>
      </c>
      <c r="P2642" s="220">
        <v>796</v>
      </c>
      <c r="Q2642" s="220" t="s">
        <v>57</v>
      </c>
      <c r="R2642" s="505">
        <v>2</v>
      </c>
      <c r="S2642" s="505">
        <v>17000</v>
      </c>
      <c r="T2642" s="505">
        <f>S2642*R2642</f>
        <v>34000</v>
      </c>
      <c r="U2642" s="505">
        <f t="shared" si="285"/>
        <v>38080</v>
      </c>
      <c r="V2642" s="450"/>
      <c r="W2642" s="513">
        <v>2016</v>
      </c>
      <c r="X2642" s="432"/>
      <c r="Y2642" s="30"/>
      <c r="Z2642" s="30"/>
      <c r="AA2642" s="30"/>
      <c r="AB2642" s="30"/>
      <c r="AC2642" s="30"/>
      <c r="AD2642" s="30"/>
      <c r="AE2642" s="30"/>
      <c r="AF2642" s="27"/>
      <c r="AG2642" s="27"/>
      <c r="AH2642" s="27"/>
      <c r="AI2642" s="27"/>
      <c r="AJ2642" s="27"/>
      <c r="AK2642" s="27"/>
      <c r="AL2642" s="27"/>
      <c r="AM2642" s="27"/>
      <c r="AN2642" s="27"/>
      <c r="AO2642" s="27"/>
      <c r="AP2642" s="27"/>
      <c r="AQ2642" s="27"/>
      <c r="AR2642" s="27"/>
      <c r="AS2642" s="27"/>
      <c r="AT2642" s="27"/>
      <c r="AU2642" s="27"/>
      <c r="AV2642" s="27"/>
      <c r="AW2642" s="27"/>
      <c r="AX2642" s="27"/>
      <c r="AY2642" s="27"/>
      <c r="AZ2642" s="27"/>
      <c r="BA2642" s="27"/>
      <c r="BB2642" s="27"/>
      <c r="BC2642" s="27"/>
      <c r="BD2642" s="27"/>
    </row>
    <row r="2643" spans="1:57" s="29" customFormat="1" ht="50.1" customHeight="1">
      <c r="A2643" s="64" t="s">
        <v>9005</v>
      </c>
      <c r="B2643" s="456" t="s">
        <v>5974</v>
      </c>
      <c r="C2643" s="221" t="s">
        <v>7095</v>
      </c>
      <c r="D2643" s="221" t="s">
        <v>7096</v>
      </c>
      <c r="E2643" s="221" t="s">
        <v>7097</v>
      </c>
      <c r="F2643" s="514" t="s">
        <v>9006</v>
      </c>
      <c r="G2643" s="445" t="s">
        <v>4</v>
      </c>
      <c r="H2643" s="513">
        <v>0</v>
      </c>
      <c r="I2643" s="222">
        <v>590000000</v>
      </c>
      <c r="J2643" s="445" t="s">
        <v>132</v>
      </c>
      <c r="K2643" s="445" t="s">
        <v>8967</v>
      </c>
      <c r="L2643" s="445" t="s">
        <v>132</v>
      </c>
      <c r="M2643" s="445" t="s">
        <v>54</v>
      </c>
      <c r="N2643" s="445" t="s">
        <v>9007</v>
      </c>
      <c r="O2643" s="445" t="s">
        <v>9004</v>
      </c>
      <c r="P2643" s="70">
        <v>796</v>
      </c>
      <c r="Q2643" s="445" t="s">
        <v>57</v>
      </c>
      <c r="R2643" s="505">
        <v>1</v>
      </c>
      <c r="S2643" s="506">
        <v>17590</v>
      </c>
      <c r="T2643" s="506">
        <f>S2643*R2643</f>
        <v>17590</v>
      </c>
      <c r="U2643" s="506">
        <f t="shared" ref="U2643:U2649" si="288">T2643*1.12</f>
        <v>19700.800000000003</v>
      </c>
      <c r="V2643" s="445"/>
      <c r="W2643" s="70">
        <v>2016</v>
      </c>
      <c r="X2643" s="445"/>
      <c r="Y2643" s="30"/>
      <c r="Z2643" s="30"/>
      <c r="AA2643" s="30"/>
      <c r="AB2643" s="30"/>
      <c r="AC2643" s="30"/>
      <c r="AD2643" s="30"/>
      <c r="AE2643" s="30"/>
      <c r="AF2643" s="27"/>
      <c r="AG2643" s="27"/>
      <c r="AH2643" s="27"/>
      <c r="AI2643" s="27"/>
      <c r="AJ2643" s="27"/>
      <c r="AK2643" s="27"/>
      <c r="AL2643" s="27"/>
      <c r="AM2643" s="27"/>
      <c r="AN2643" s="27"/>
      <c r="AO2643" s="27"/>
      <c r="AP2643" s="27"/>
      <c r="AQ2643" s="27"/>
      <c r="AR2643" s="27"/>
      <c r="AS2643" s="27"/>
      <c r="AT2643" s="27"/>
      <c r="AU2643" s="27"/>
      <c r="AV2643" s="27"/>
      <c r="AW2643" s="27"/>
      <c r="AX2643" s="27"/>
      <c r="AY2643" s="27"/>
      <c r="AZ2643" s="27"/>
      <c r="BA2643" s="27"/>
      <c r="BB2643" s="27"/>
      <c r="BC2643" s="27"/>
      <c r="BD2643" s="27"/>
    </row>
    <row r="2644" spans="1:57" s="29" customFormat="1" ht="50.1" customHeight="1">
      <c r="A2644" s="64" t="s">
        <v>9008</v>
      </c>
      <c r="B2644" s="456" t="s">
        <v>5974</v>
      </c>
      <c r="C2644" s="221" t="s">
        <v>7095</v>
      </c>
      <c r="D2644" s="221" t="s">
        <v>7096</v>
      </c>
      <c r="E2644" s="221" t="s">
        <v>7097</v>
      </c>
      <c r="F2644" s="514" t="s">
        <v>7098</v>
      </c>
      <c r="G2644" s="445" t="s">
        <v>4</v>
      </c>
      <c r="H2644" s="513">
        <v>0</v>
      </c>
      <c r="I2644" s="222">
        <v>590000000</v>
      </c>
      <c r="J2644" s="445" t="s">
        <v>132</v>
      </c>
      <c r="K2644" s="445" t="s">
        <v>296</v>
      </c>
      <c r="L2644" s="445" t="s">
        <v>132</v>
      </c>
      <c r="M2644" s="445" t="s">
        <v>54</v>
      </c>
      <c r="N2644" s="445" t="s">
        <v>7399</v>
      </c>
      <c r="O2644" s="445" t="s">
        <v>2737</v>
      </c>
      <c r="P2644" s="70">
        <v>796</v>
      </c>
      <c r="Q2644" s="445" t="s">
        <v>57</v>
      </c>
      <c r="R2644" s="505">
        <v>10</v>
      </c>
      <c r="S2644" s="506">
        <v>45300</v>
      </c>
      <c r="T2644" s="506">
        <f>S2644*R2644</f>
        <v>453000</v>
      </c>
      <c r="U2644" s="506">
        <f t="shared" si="288"/>
        <v>507360.00000000006</v>
      </c>
      <c r="V2644" s="445"/>
      <c r="W2644" s="70">
        <v>2016</v>
      </c>
      <c r="X2644" s="445"/>
      <c r="Y2644" s="30"/>
      <c r="Z2644" s="30"/>
      <c r="AA2644" s="30"/>
      <c r="AB2644" s="30"/>
      <c r="AC2644" s="30"/>
      <c r="AD2644" s="30"/>
      <c r="AE2644" s="30"/>
      <c r="AF2644" s="27"/>
      <c r="AG2644" s="27"/>
      <c r="AH2644" s="27"/>
      <c r="AI2644" s="27"/>
      <c r="AJ2644" s="27"/>
      <c r="AK2644" s="27"/>
      <c r="AL2644" s="27"/>
      <c r="AM2644" s="27"/>
      <c r="AN2644" s="27"/>
      <c r="AO2644" s="27"/>
      <c r="AP2644" s="27"/>
      <c r="AQ2644" s="27"/>
      <c r="AR2644" s="27"/>
      <c r="AS2644" s="27"/>
      <c r="AT2644" s="27"/>
      <c r="AU2644" s="27"/>
      <c r="AV2644" s="27"/>
      <c r="AW2644" s="27"/>
      <c r="AX2644" s="27"/>
      <c r="AY2644" s="27"/>
      <c r="AZ2644" s="27"/>
      <c r="BA2644" s="27"/>
      <c r="BB2644" s="27"/>
      <c r="BC2644" s="27"/>
      <c r="BD2644" s="27"/>
    </row>
    <row r="2645" spans="1:57" s="29" customFormat="1" ht="50.1" customHeight="1">
      <c r="A2645" s="64" t="s">
        <v>9009</v>
      </c>
      <c r="B2645" s="456" t="s">
        <v>5974</v>
      </c>
      <c r="C2645" s="221" t="s">
        <v>7095</v>
      </c>
      <c r="D2645" s="221" t="s">
        <v>7096</v>
      </c>
      <c r="E2645" s="221" t="s">
        <v>7097</v>
      </c>
      <c r="F2645" s="514" t="s">
        <v>9010</v>
      </c>
      <c r="G2645" s="445" t="s">
        <v>4</v>
      </c>
      <c r="H2645" s="513">
        <v>0</v>
      </c>
      <c r="I2645" s="222">
        <v>590000000</v>
      </c>
      <c r="J2645" s="445" t="s">
        <v>132</v>
      </c>
      <c r="K2645" s="445" t="s">
        <v>296</v>
      </c>
      <c r="L2645" s="445" t="s">
        <v>132</v>
      </c>
      <c r="M2645" s="445" t="s">
        <v>54</v>
      </c>
      <c r="N2645" s="445" t="s">
        <v>7399</v>
      </c>
      <c r="O2645" s="445" t="s">
        <v>2737</v>
      </c>
      <c r="P2645" s="70">
        <v>796</v>
      </c>
      <c r="Q2645" s="445" t="s">
        <v>57</v>
      </c>
      <c r="R2645" s="505">
        <v>3</v>
      </c>
      <c r="S2645" s="506">
        <v>40510</v>
      </c>
      <c r="T2645" s="506">
        <f>S2645*R2645</f>
        <v>121530</v>
      </c>
      <c r="U2645" s="506">
        <f t="shared" si="288"/>
        <v>136113.60000000001</v>
      </c>
      <c r="V2645" s="445"/>
      <c r="W2645" s="70">
        <v>2016</v>
      </c>
      <c r="X2645" s="445"/>
      <c r="Y2645" s="30"/>
      <c r="Z2645" s="30"/>
      <c r="AA2645" s="30"/>
      <c r="AB2645" s="30"/>
      <c r="AC2645" s="30"/>
      <c r="AD2645" s="30"/>
      <c r="AE2645" s="30"/>
      <c r="AF2645" s="27"/>
      <c r="AG2645" s="27"/>
      <c r="AH2645" s="27"/>
      <c r="AI2645" s="27"/>
      <c r="AJ2645" s="27"/>
      <c r="AK2645" s="27"/>
      <c r="AL2645" s="27"/>
      <c r="AM2645" s="27"/>
      <c r="AN2645" s="27"/>
      <c r="AO2645" s="27"/>
      <c r="AP2645" s="27"/>
      <c r="AQ2645" s="27"/>
      <c r="AR2645" s="27"/>
      <c r="AS2645" s="27"/>
      <c r="AT2645" s="27"/>
      <c r="AU2645" s="27"/>
      <c r="AV2645" s="27"/>
      <c r="AW2645" s="27"/>
      <c r="AX2645" s="27"/>
      <c r="AY2645" s="27"/>
      <c r="AZ2645" s="27"/>
      <c r="BA2645" s="27"/>
      <c r="BB2645" s="27"/>
      <c r="BC2645" s="27"/>
      <c r="BD2645" s="27"/>
    </row>
    <row r="2646" spans="1:57" s="29" customFormat="1" ht="50.1" customHeight="1">
      <c r="A2646" s="64" t="s">
        <v>9015</v>
      </c>
      <c r="B2646" s="225" t="s">
        <v>5974</v>
      </c>
      <c r="C2646" s="221" t="s">
        <v>9016</v>
      </c>
      <c r="D2646" s="221" t="s">
        <v>3990</v>
      </c>
      <c r="E2646" s="221" t="s">
        <v>3997</v>
      </c>
      <c r="F2646" s="533" t="s">
        <v>9017</v>
      </c>
      <c r="G2646" s="445" t="s">
        <v>4</v>
      </c>
      <c r="H2646" s="222">
        <v>0</v>
      </c>
      <c r="I2646" s="222">
        <v>590000000</v>
      </c>
      <c r="J2646" s="445" t="s">
        <v>7464</v>
      </c>
      <c r="K2646" s="445" t="s">
        <v>296</v>
      </c>
      <c r="L2646" s="445" t="s">
        <v>7464</v>
      </c>
      <c r="M2646" s="445" t="s">
        <v>201</v>
      </c>
      <c r="N2646" s="220" t="s">
        <v>9018</v>
      </c>
      <c r="O2646" s="445" t="s">
        <v>9019</v>
      </c>
      <c r="P2646" s="534">
        <v>166</v>
      </c>
      <c r="Q2646" s="534" t="s">
        <v>1204</v>
      </c>
      <c r="R2646" s="505">
        <v>22</v>
      </c>
      <c r="S2646" s="505">
        <v>796</v>
      </c>
      <c r="T2646" s="535">
        <f>R2646*S2646</f>
        <v>17512</v>
      </c>
      <c r="U2646" s="535">
        <f t="shared" si="288"/>
        <v>19613.440000000002</v>
      </c>
      <c r="V2646" s="445"/>
      <c r="W2646" s="222">
        <v>2016</v>
      </c>
      <c r="X2646" s="536"/>
      <c r="Y2646" s="30"/>
      <c r="Z2646" s="30"/>
      <c r="AA2646" s="30"/>
      <c r="AB2646" s="30"/>
      <c r="AC2646" s="30"/>
      <c r="AD2646" s="30"/>
      <c r="AE2646" s="30"/>
      <c r="AF2646" s="27"/>
      <c r="AG2646" s="27"/>
      <c r="AH2646" s="27"/>
      <c r="AI2646" s="27"/>
      <c r="AJ2646" s="27"/>
      <c r="AK2646" s="27"/>
      <c r="AL2646" s="27"/>
      <c r="AM2646" s="27"/>
      <c r="AN2646" s="27"/>
      <c r="AO2646" s="27"/>
      <c r="AP2646" s="27"/>
      <c r="AQ2646" s="27"/>
      <c r="AR2646" s="27"/>
      <c r="AS2646" s="27"/>
      <c r="AT2646" s="27"/>
      <c r="AU2646" s="27"/>
      <c r="AV2646" s="27"/>
      <c r="AW2646" s="27"/>
      <c r="AX2646" s="27"/>
      <c r="AY2646" s="27"/>
      <c r="AZ2646" s="27"/>
      <c r="BA2646" s="27"/>
      <c r="BB2646" s="27"/>
      <c r="BC2646" s="27"/>
      <c r="BD2646" s="27"/>
    </row>
    <row r="2647" spans="1:57" s="29" customFormat="1" ht="50.1" customHeight="1">
      <c r="A2647" s="64" t="s">
        <v>9020</v>
      </c>
      <c r="B2647" s="225" t="s">
        <v>5974</v>
      </c>
      <c r="C2647" s="221" t="s">
        <v>9021</v>
      </c>
      <c r="D2647" s="221" t="s">
        <v>3990</v>
      </c>
      <c r="E2647" s="221" t="s">
        <v>3995</v>
      </c>
      <c r="F2647" s="533" t="s">
        <v>9022</v>
      </c>
      <c r="G2647" s="445" t="s">
        <v>4</v>
      </c>
      <c r="H2647" s="222">
        <v>0</v>
      </c>
      <c r="I2647" s="222">
        <v>590000000</v>
      </c>
      <c r="J2647" s="445" t="s">
        <v>7464</v>
      </c>
      <c r="K2647" s="445" t="s">
        <v>296</v>
      </c>
      <c r="L2647" s="445" t="s">
        <v>7464</v>
      </c>
      <c r="M2647" s="445" t="s">
        <v>201</v>
      </c>
      <c r="N2647" s="220" t="s">
        <v>9018</v>
      </c>
      <c r="O2647" s="445" t="s">
        <v>9019</v>
      </c>
      <c r="P2647" s="534">
        <v>166</v>
      </c>
      <c r="Q2647" s="534" t="s">
        <v>1204</v>
      </c>
      <c r="R2647" s="505">
        <v>35</v>
      </c>
      <c r="S2647" s="505">
        <v>730</v>
      </c>
      <c r="T2647" s="535">
        <f>R2647*S2647</f>
        <v>25550</v>
      </c>
      <c r="U2647" s="535">
        <f t="shared" si="288"/>
        <v>28616.000000000004</v>
      </c>
      <c r="V2647" s="537"/>
      <c r="W2647" s="222">
        <v>2016</v>
      </c>
      <c r="X2647" s="537"/>
      <c r="Y2647" s="30"/>
      <c r="Z2647" s="30"/>
      <c r="AA2647" s="30"/>
      <c r="AB2647" s="30"/>
      <c r="AC2647" s="30"/>
      <c r="AD2647" s="30"/>
      <c r="AE2647" s="30"/>
      <c r="AF2647" s="27"/>
      <c r="AG2647" s="27"/>
      <c r="AH2647" s="27"/>
      <c r="AI2647" s="27"/>
      <c r="AJ2647" s="27"/>
      <c r="AK2647" s="27"/>
      <c r="AL2647" s="27"/>
      <c r="AM2647" s="27"/>
      <c r="AN2647" s="27"/>
      <c r="AO2647" s="27"/>
      <c r="AP2647" s="27"/>
      <c r="AQ2647" s="27"/>
      <c r="AR2647" s="27"/>
      <c r="AS2647" s="27"/>
      <c r="AT2647" s="27"/>
      <c r="AU2647" s="27"/>
      <c r="AV2647" s="27"/>
      <c r="AW2647" s="27"/>
      <c r="AX2647" s="27"/>
      <c r="AY2647" s="27"/>
      <c r="AZ2647" s="27"/>
      <c r="BA2647" s="27"/>
      <c r="BB2647" s="27"/>
      <c r="BC2647" s="27"/>
      <c r="BD2647" s="27"/>
    </row>
    <row r="2648" spans="1:57" s="29" customFormat="1" ht="50.1" customHeight="1">
      <c r="A2648" s="64" t="s">
        <v>9023</v>
      </c>
      <c r="B2648" s="225" t="s">
        <v>5974</v>
      </c>
      <c r="C2648" s="221" t="s">
        <v>9024</v>
      </c>
      <c r="D2648" s="221" t="s">
        <v>3990</v>
      </c>
      <c r="E2648" s="221" t="s">
        <v>4011</v>
      </c>
      <c r="F2648" s="221" t="s">
        <v>9025</v>
      </c>
      <c r="G2648" s="445" t="s">
        <v>4</v>
      </c>
      <c r="H2648" s="222">
        <v>0</v>
      </c>
      <c r="I2648" s="222">
        <v>590000000</v>
      </c>
      <c r="J2648" s="445" t="s">
        <v>7464</v>
      </c>
      <c r="K2648" s="445" t="s">
        <v>296</v>
      </c>
      <c r="L2648" s="445" t="s">
        <v>7464</v>
      </c>
      <c r="M2648" s="445" t="s">
        <v>201</v>
      </c>
      <c r="N2648" s="220" t="s">
        <v>9018</v>
      </c>
      <c r="O2648" s="445" t="s">
        <v>9019</v>
      </c>
      <c r="P2648" s="534">
        <v>166</v>
      </c>
      <c r="Q2648" s="534" t="s">
        <v>1204</v>
      </c>
      <c r="R2648" s="505">
        <v>92</v>
      </c>
      <c r="S2648" s="505">
        <v>732</v>
      </c>
      <c r="T2648" s="535">
        <f>R2648*S2648</f>
        <v>67344</v>
      </c>
      <c r="U2648" s="535">
        <f t="shared" si="288"/>
        <v>75425.280000000013</v>
      </c>
      <c r="V2648" s="537"/>
      <c r="W2648" s="222">
        <v>2016</v>
      </c>
      <c r="X2648" s="537"/>
      <c r="Y2648" s="30"/>
      <c r="Z2648" s="30"/>
      <c r="AA2648" s="30"/>
      <c r="AB2648" s="30"/>
      <c r="AC2648" s="30"/>
      <c r="AD2648" s="30"/>
      <c r="AE2648" s="30"/>
      <c r="AF2648" s="27"/>
      <c r="AG2648" s="27"/>
      <c r="AH2648" s="27"/>
      <c r="AI2648" s="27"/>
      <c r="AJ2648" s="27"/>
      <c r="AK2648" s="27"/>
      <c r="AL2648" s="27"/>
      <c r="AM2648" s="27"/>
      <c r="AN2648" s="27"/>
      <c r="AO2648" s="27"/>
      <c r="AP2648" s="27"/>
      <c r="AQ2648" s="27"/>
      <c r="AR2648" s="27"/>
      <c r="AS2648" s="27"/>
      <c r="AT2648" s="27"/>
      <c r="AU2648" s="27"/>
      <c r="AV2648" s="27"/>
      <c r="AW2648" s="27"/>
      <c r="AX2648" s="27"/>
      <c r="AY2648" s="27"/>
      <c r="AZ2648" s="27"/>
      <c r="BA2648" s="27"/>
      <c r="BB2648" s="27"/>
      <c r="BC2648" s="27"/>
      <c r="BD2648" s="27"/>
    </row>
    <row r="2649" spans="1:57" s="29" customFormat="1" ht="50.1" customHeight="1">
      <c r="A2649" s="64" t="s">
        <v>9026</v>
      </c>
      <c r="B2649" s="225" t="s">
        <v>5974</v>
      </c>
      <c r="C2649" s="281" t="s">
        <v>9027</v>
      </c>
      <c r="D2649" s="221" t="s">
        <v>3990</v>
      </c>
      <c r="E2649" s="221" t="s">
        <v>4009</v>
      </c>
      <c r="F2649" s="533" t="s">
        <v>9028</v>
      </c>
      <c r="G2649" s="445" t="s">
        <v>4</v>
      </c>
      <c r="H2649" s="222">
        <v>0</v>
      </c>
      <c r="I2649" s="222">
        <v>590000000</v>
      </c>
      <c r="J2649" s="445" t="s">
        <v>7464</v>
      </c>
      <c r="K2649" s="445" t="s">
        <v>296</v>
      </c>
      <c r="L2649" s="445" t="s">
        <v>7464</v>
      </c>
      <c r="M2649" s="445" t="s">
        <v>201</v>
      </c>
      <c r="N2649" s="220" t="s">
        <v>9018</v>
      </c>
      <c r="O2649" s="445" t="s">
        <v>9019</v>
      </c>
      <c r="P2649" s="534">
        <v>166</v>
      </c>
      <c r="Q2649" s="534" t="s">
        <v>1204</v>
      </c>
      <c r="R2649" s="505">
        <v>138</v>
      </c>
      <c r="S2649" s="505">
        <v>840</v>
      </c>
      <c r="T2649" s="535">
        <f>R2649*S2649</f>
        <v>115920</v>
      </c>
      <c r="U2649" s="535">
        <f t="shared" si="288"/>
        <v>129830.40000000001</v>
      </c>
      <c r="V2649" s="537"/>
      <c r="W2649" s="222">
        <v>2016</v>
      </c>
      <c r="X2649" s="537"/>
      <c r="Y2649" s="30"/>
      <c r="Z2649" s="30"/>
      <c r="AA2649" s="30"/>
      <c r="AB2649" s="30"/>
      <c r="AC2649" s="30"/>
      <c r="AD2649" s="30"/>
      <c r="AE2649" s="30"/>
      <c r="AF2649" s="27"/>
      <c r="AG2649" s="27"/>
      <c r="AH2649" s="27"/>
      <c r="AI2649" s="27"/>
      <c r="AJ2649" s="27"/>
      <c r="AK2649" s="27"/>
      <c r="AL2649" s="27"/>
      <c r="AM2649" s="27"/>
      <c r="AN2649" s="27"/>
      <c r="AO2649" s="27"/>
      <c r="AP2649" s="27"/>
      <c r="AQ2649" s="27"/>
      <c r="AR2649" s="27"/>
      <c r="AS2649" s="27"/>
      <c r="AT2649" s="27"/>
      <c r="AU2649" s="27"/>
      <c r="AV2649" s="27"/>
      <c r="AW2649" s="27"/>
      <c r="AX2649" s="27"/>
      <c r="AY2649" s="27"/>
      <c r="AZ2649" s="27"/>
      <c r="BA2649" s="27"/>
      <c r="BB2649" s="27"/>
      <c r="BC2649" s="27"/>
      <c r="BD2649" s="27"/>
    </row>
    <row r="2650" spans="1:57" s="29" customFormat="1" ht="50.1" customHeight="1">
      <c r="A2650" s="64" t="s">
        <v>9029</v>
      </c>
      <c r="B2650" s="225" t="s">
        <v>5974</v>
      </c>
      <c r="C2650" s="279" t="s">
        <v>9030</v>
      </c>
      <c r="D2650" s="279" t="s">
        <v>9031</v>
      </c>
      <c r="E2650" s="228" t="s">
        <v>9032</v>
      </c>
      <c r="F2650" s="279" t="s">
        <v>9033</v>
      </c>
      <c r="G2650" s="220" t="s">
        <v>4</v>
      </c>
      <c r="H2650" s="523">
        <v>0</v>
      </c>
      <c r="I2650" s="427">
        <v>590000000</v>
      </c>
      <c r="J2650" s="70" t="s">
        <v>5</v>
      </c>
      <c r="K2650" s="70" t="s">
        <v>296</v>
      </c>
      <c r="L2650" s="70" t="s">
        <v>5</v>
      </c>
      <c r="M2650" s="70" t="s">
        <v>201</v>
      </c>
      <c r="N2650" s="70" t="s">
        <v>55</v>
      </c>
      <c r="O2650" s="428" t="s">
        <v>9034</v>
      </c>
      <c r="P2650" s="222">
        <v>112</v>
      </c>
      <c r="Q2650" s="220" t="s">
        <v>1957</v>
      </c>
      <c r="R2650" s="505">
        <v>200</v>
      </c>
      <c r="S2650" s="505">
        <v>850</v>
      </c>
      <c r="T2650" s="506">
        <f>S2650*R2650</f>
        <v>170000</v>
      </c>
      <c r="U2650" s="506">
        <f t="shared" ref="U2650:U2653" si="289">T2650*1.12</f>
        <v>190400.00000000003</v>
      </c>
      <c r="V2650" s="513"/>
      <c r="W2650" s="513">
        <v>2016</v>
      </c>
      <c r="X2650" s="432"/>
      <c r="Y2650" s="30"/>
      <c r="Z2650" s="30"/>
      <c r="AA2650" s="30"/>
      <c r="AB2650" s="30"/>
      <c r="AC2650" s="30"/>
      <c r="AD2650" s="30"/>
      <c r="AE2650" s="30"/>
      <c r="AF2650" s="30"/>
      <c r="AG2650" s="27"/>
      <c r="AH2650" s="27"/>
      <c r="AI2650" s="27"/>
      <c r="AJ2650" s="27"/>
      <c r="AK2650" s="27"/>
      <c r="AL2650" s="27"/>
      <c r="AM2650" s="27"/>
      <c r="AN2650" s="27"/>
      <c r="AO2650" s="27"/>
      <c r="AP2650" s="27"/>
      <c r="AQ2650" s="27"/>
      <c r="AR2650" s="27"/>
      <c r="AS2650" s="27"/>
      <c r="AT2650" s="27"/>
      <c r="AU2650" s="27"/>
      <c r="AV2650" s="27"/>
      <c r="AW2650" s="27"/>
      <c r="AX2650" s="27"/>
      <c r="AY2650" s="27"/>
      <c r="AZ2650" s="27"/>
      <c r="BA2650" s="27"/>
      <c r="BB2650" s="27"/>
      <c r="BC2650" s="27"/>
      <c r="BD2650" s="27"/>
      <c r="BE2650" s="27"/>
    </row>
    <row r="2651" spans="1:57" s="29" customFormat="1" ht="50.1" customHeight="1">
      <c r="A2651" s="64" t="s">
        <v>9035</v>
      </c>
      <c r="B2651" s="223" t="s">
        <v>5974</v>
      </c>
      <c r="C2651" s="699" t="s">
        <v>4209</v>
      </c>
      <c r="D2651" s="510" t="s">
        <v>4151</v>
      </c>
      <c r="E2651" s="279" t="s">
        <v>4210</v>
      </c>
      <c r="F2651" s="279" t="s">
        <v>8663</v>
      </c>
      <c r="G2651" s="223" t="s">
        <v>4</v>
      </c>
      <c r="H2651" s="700">
        <v>0</v>
      </c>
      <c r="I2651" s="442">
        <v>590000000</v>
      </c>
      <c r="J2651" s="70" t="s">
        <v>5</v>
      </c>
      <c r="K2651" s="223" t="s">
        <v>296</v>
      </c>
      <c r="L2651" s="70" t="s">
        <v>5</v>
      </c>
      <c r="M2651" s="70" t="s">
        <v>54</v>
      </c>
      <c r="N2651" s="223" t="s">
        <v>1214</v>
      </c>
      <c r="O2651" s="428" t="s">
        <v>2737</v>
      </c>
      <c r="P2651" s="637">
        <v>166</v>
      </c>
      <c r="Q2651" s="701" t="s">
        <v>1204</v>
      </c>
      <c r="R2651" s="702">
        <v>700</v>
      </c>
      <c r="S2651" s="505">
        <v>2350</v>
      </c>
      <c r="T2651" s="508">
        <f>S2651*R2651</f>
        <v>1645000</v>
      </c>
      <c r="U2651" s="508">
        <f t="shared" si="289"/>
        <v>1842400.0000000002</v>
      </c>
      <c r="V2651" s="70"/>
      <c r="W2651" s="426">
        <v>2016</v>
      </c>
      <c r="X2651" s="701"/>
      <c r="Y2651" s="30"/>
      <c r="Z2651" s="30"/>
      <c r="AA2651" s="30"/>
      <c r="AB2651" s="30"/>
      <c r="AC2651" s="30"/>
      <c r="AD2651" s="30"/>
      <c r="AE2651" s="30"/>
      <c r="AF2651" s="30"/>
      <c r="AG2651" s="27"/>
      <c r="AH2651" s="27"/>
      <c r="AI2651" s="27"/>
      <c r="AJ2651" s="27"/>
      <c r="AK2651" s="27"/>
      <c r="AL2651" s="27"/>
      <c r="AM2651" s="27"/>
      <c r="AN2651" s="27"/>
      <c r="AO2651" s="27"/>
      <c r="AP2651" s="27"/>
      <c r="AQ2651" s="27"/>
      <c r="AR2651" s="27"/>
      <c r="AS2651" s="27"/>
      <c r="AT2651" s="27"/>
      <c r="AU2651" s="27"/>
      <c r="AV2651" s="27"/>
      <c r="AW2651" s="27"/>
      <c r="AX2651" s="27"/>
      <c r="AY2651" s="27"/>
      <c r="AZ2651" s="27"/>
      <c r="BA2651" s="27"/>
      <c r="BB2651" s="27"/>
      <c r="BC2651" s="27"/>
      <c r="BD2651" s="27"/>
      <c r="BE2651" s="27"/>
    </row>
    <row r="2652" spans="1:57" s="29" customFormat="1" ht="50.1" customHeight="1">
      <c r="A2652" s="64" t="s">
        <v>9036</v>
      </c>
      <c r="B2652" s="223" t="s">
        <v>5974</v>
      </c>
      <c r="C2652" s="699" t="s">
        <v>8666</v>
      </c>
      <c r="D2652" s="510" t="s">
        <v>4151</v>
      </c>
      <c r="E2652" s="279" t="s">
        <v>8667</v>
      </c>
      <c r="F2652" s="279" t="s">
        <v>8668</v>
      </c>
      <c r="G2652" s="223" t="s">
        <v>4</v>
      </c>
      <c r="H2652" s="700">
        <v>0</v>
      </c>
      <c r="I2652" s="442">
        <v>590000000</v>
      </c>
      <c r="J2652" s="70" t="s">
        <v>5</v>
      </c>
      <c r="K2652" s="223" t="s">
        <v>296</v>
      </c>
      <c r="L2652" s="70" t="s">
        <v>5</v>
      </c>
      <c r="M2652" s="70" t="s">
        <v>54</v>
      </c>
      <c r="N2652" s="223" t="s">
        <v>9037</v>
      </c>
      <c r="O2652" s="428" t="s">
        <v>2737</v>
      </c>
      <c r="P2652" s="637">
        <v>166</v>
      </c>
      <c r="Q2652" s="701" t="s">
        <v>1204</v>
      </c>
      <c r="R2652" s="702">
        <v>700</v>
      </c>
      <c r="S2652" s="505">
        <v>4810</v>
      </c>
      <c r="T2652" s="508">
        <f>S2652*R2652</f>
        <v>3367000</v>
      </c>
      <c r="U2652" s="508">
        <f t="shared" si="289"/>
        <v>3771040.0000000005</v>
      </c>
      <c r="V2652" s="220"/>
      <c r="W2652" s="426">
        <v>2016</v>
      </c>
      <c r="X2652" s="220"/>
      <c r="Y2652" s="30"/>
      <c r="Z2652" s="30"/>
      <c r="AA2652" s="30"/>
      <c r="AB2652" s="30"/>
      <c r="AC2652" s="30"/>
      <c r="AD2652" s="30"/>
      <c r="AE2652" s="30"/>
      <c r="AF2652" s="30"/>
      <c r="AG2652" s="27"/>
      <c r="AH2652" s="27"/>
      <c r="AI2652" s="27"/>
      <c r="AJ2652" s="27"/>
      <c r="AK2652" s="27"/>
      <c r="AL2652" s="27"/>
      <c r="AM2652" s="27"/>
      <c r="AN2652" s="27"/>
      <c r="AO2652" s="27"/>
      <c r="AP2652" s="27"/>
      <c r="AQ2652" s="27"/>
      <c r="AR2652" s="27"/>
      <c r="AS2652" s="27"/>
      <c r="AT2652" s="27"/>
      <c r="AU2652" s="27"/>
      <c r="AV2652" s="27"/>
      <c r="AW2652" s="27"/>
      <c r="AX2652" s="27"/>
      <c r="AY2652" s="27"/>
      <c r="AZ2652" s="27"/>
      <c r="BA2652" s="27"/>
      <c r="BB2652" s="27"/>
      <c r="BC2652" s="27"/>
      <c r="BD2652" s="27"/>
      <c r="BE2652" s="27"/>
    </row>
    <row r="2653" spans="1:57" s="29" customFormat="1" ht="50.1" customHeight="1">
      <c r="A2653" s="64" t="s">
        <v>9038</v>
      </c>
      <c r="B2653" s="223" t="s">
        <v>5974</v>
      </c>
      <c r="C2653" s="699" t="s">
        <v>8671</v>
      </c>
      <c r="D2653" s="279" t="s">
        <v>8672</v>
      </c>
      <c r="E2653" s="279" t="s">
        <v>8673</v>
      </c>
      <c r="F2653" s="279" t="s">
        <v>8674</v>
      </c>
      <c r="G2653" s="223" t="s">
        <v>4</v>
      </c>
      <c r="H2653" s="700">
        <v>0</v>
      </c>
      <c r="I2653" s="442">
        <v>590000000</v>
      </c>
      <c r="J2653" s="70" t="s">
        <v>5</v>
      </c>
      <c r="K2653" s="223" t="s">
        <v>296</v>
      </c>
      <c r="L2653" s="70" t="s">
        <v>5</v>
      </c>
      <c r="M2653" s="70" t="s">
        <v>54</v>
      </c>
      <c r="N2653" s="223" t="s">
        <v>9037</v>
      </c>
      <c r="O2653" s="428" t="s">
        <v>2737</v>
      </c>
      <c r="P2653" s="637">
        <v>166</v>
      </c>
      <c r="Q2653" s="701" t="s">
        <v>1204</v>
      </c>
      <c r="R2653" s="702">
        <v>900</v>
      </c>
      <c r="S2653" s="505">
        <v>1610</v>
      </c>
      <c r="T2653" s="508">
        <f>S2653*R2653</f>
        <v>1449000</v>
      </c>
      <c r="U2653" s="508">
        <f t="shared" si="289"/>
        <v>1622880.0000000002</v>
      </c>
      <c r="V2653" s="220"/>
      <c r="W2653" s="426">
        <v>2016</v>
      </c>
      <c r="X2653" s="220"/>
      <c r="Y2653" s="30"/>
      <c r="Z2653" s="30"/>
      <c r="AA2653" s="30"/>
      <c r="AB2653" s="30"/>
      <c r="AC2653" s="30"/>
      <c r="AD2653" s="30"/>
      <c r="AE2653" s="30"/>
      <c r="AF2653" s="30"/>
      <c r="AG2653" s="27"/>
      <c r="AH2653" s="27"/>
      <c r="AI2653" s="27"/>
      <c r="AJ2653" s="27"/>
      <c r="AK2653" s="27"/>
      <c r="AL2653" s="27"/>
      <c r="AM2653" s="27"/>
      <c r="AN2653" s="27"/>
      <c r="AO2653" s="27"/>
      <c r="AP2653" s="27"/>
      <c r="AQ2653" s="27"/>
      <c r="AR2653" s="27"/>
      <c r="AS2653" s="27"/>
      <c r="AT2653" s="27"/>
      <c r="AU2653" s="27"/>
      <c r="AV2653" s="27"/>
      <c r="AW2653" s="27"/>
      <c r="AX2653" s="27"/>
      <c r="AY2653" s="27"/>
      <c r="AZ2653" s="27"/>
      <c r="BA2653" s="27"/>
      <c r="BB2653" s="27"/>
      <c r="BC2653" s="27"/>
      <c r="BD2653" s="27"/>
      <c r="BE2653" s="27"/>
    </row>
    <row r="2654" spans="1:57" s="29" customFormat="1" ht="50.1" customHeight="1">
      <c r="A2654" s="64" t="s">
        <v>9044</v>
      </c>
      <c r="B2654" s="222" t="s">
        <v>5974</v>
      </c>
      <c r="C2654" s="221" t="s">
        <v>9045</v>
      </c>
      <c r="D2654" s="221" t="s">
        <v>9046</v>
      </c>
      <c r="E2654" s="221" t="s">
        <v>9047</v>
      </c>
      <c r="F2654" s="221" t="s">
        <v>9048</v>
      </c>
      <c r="G2654" s="222" t="s">
        <v>4</v>
      </c>
      <c r="H2654" s="222">
        <v>0</v>
      </c>
      <c r="I2654" s="222">
        <v>590000000</v>
      </c>
      <c r="J2654" s="222" t="s">
        <v>5</v>
      </c>
      <c r="K2654" s="222" t="s">
        <v>296</v>
      </c>
      <c r="L2654" s="70" t="s">
        <v>5</v>
      </c>
      <c r="M2654" s="70" t="s">
        <v>2432</v>
      </c>
      <c r="N2654" s="222" t="s">
        <v>55</v>
      </c>
      <c r="O2654" s="222" t="s">
        <v>9004</v>
      </c>
      <c r="P2654" s="222">
        <v>166</v>
      </c>
      <c r="Q2654" s="222" t="s">
        <v>1204</v>
      </c>
      <c r="R2654" s="505">
        <v>5</v>
      </c>
      <c r="S2654" s="505">
        <v>1589.2857142800001</v>
      </c>
      <c r="T2654" s="508">
        <f>R2654*S2654</f>
        <v>7946.4285714000007</v>
      </c>
      <c r="U2654" s="508">
        <f>T2654*1.12</f>
        <v>8899.9999999680022</v>
      </c>
      <c r="V2654" s="222"/>
      <c r="W2654" s="222">
        <v>2016</v>
      </c>
      <c r="X2654" s="509"/>
      <c r="Y2654" s="30"/>
      <c r="Z2654" s="30"/>
      <c r="AA2654" s="30"/>
      <c r="AB2654" s="30"/>
      <c r="AC2654" s="30"/>
      <c r="AD2654" s="30"/>
      <c r="AE2654" s="30"/>
      <c r="AF2654" s="30"/>
      <c r="AG2654" s="27"/>
      <c r="AH2654" s="27"/>
      <c r="AI2654" s="27"/>
      <c r="AJ2654" s="27"/>
      <c r="AK2654" s="27"/>
      <c r="AL2654" s="27"/>
      <c r="AM2654" s="27"/>
      <c r="AN2654" s="27"/>
      <c r="AO2654" s="27"/>
      <c r="AP2654" s="27"/>
      <c r="AQ2654" s="27"/>
      <c r="AR2654" s="27"/>
      <c r="AS2654" s="27"/>
      <c r="AT2654" s="27"/>
      <c r="AU2654" s="27"/>
      <c r="AV2654" s="27"/>
      <c r="AW2654" s="27"/>
      <c r="AX2654" s="27"/>
      <c r="AY2654" s="27"/>
      <c r="AZ2654" s="27"/>
      <c r="BA2654" s="27"/>
      <c r="BB2654" s="27"/>
      <c r="BC2654" s="27"/>
      <c r="BD2654" s="27"/>
      <c r="BE2654" s="27"/>
    </row>
    <row r="2655" spans="1:57" s="29" customFormat="1" ht="50.1" customHeight="1">
      <c r="A2655" s="64" t="s">
        <v>9050</v>
      </c>
      <c r="B2655" s="223" t="s">
        <v>5974</v>
      </c>
      <c r="C2655" s="279" t="s">
        <v>9051</v>
      </c>
      <c r="D2655" s="279" t="s">
        <v>9052</v>
      </c>
      <c r="E2655" s="279" t="s">
        <v>9053</v>
      </c>
      <c r="F2655" s="279" t="s">
        <v>9054</v>
      </c>
      <c r="G2655" s="220" t="s">
        <v>4</v>
      </c>
      <c r="H2655" s="504">
        <v>0</v>
      </c>
      <c r="I2655" s="433">
        <v>590000000</v>
      </c>
      <c r="J2655" s="70" t="s">
        <v>6882</v>
      </c>
      <c r="K2655" s="64" t="s">
        <v>296</v>
      </c>
      <c r="L2655" s="70" t="s">
        <v>6882</v>
      </c>
      <c r="M2655" s="220" t="s">
        <v>144</v>
      </c>
      <c r="N2655" s="220" t="s">
        <v>6740</v>
      </c>
      <c r="O2655" s="220" t="s">
        <v>9055</v>
      </c>
      <c r="P2655" s="220">
        <v>778</v>
      </c>
      <c r="Q2655" s="220" t="s">
        <v>365</v>
      </c>
      <c r="R2655" s="505">
        <v>2</v>
      </c>
      <c r="S2655" s="505">
        <v>1300</v>
      </c>
      <c r="T2655" s="505">
        <f>R2655*S2655</f>
        <v>2600</v>
      </c>
      <c r="U2655" s="505">
        <f>T2655*1.12</f>
        <v>2912.0000000000005</v>
      </c>
      <c r="V2655" s="280"/>
      <c r="W2655" s="64">
        <v>2016</v>
      </c>
      <c r="X2655" s="432"/>
      <c r="Y2655" s="30"/>
      <c r="Z2655" s="30"/>
      <c r="AA2655" s="30"/>
      <c r="AB2655" s="30"/>
      <c r="AC2655" s="30"/>
      <c r="AD2655" s="30"/>
      <c r="AE2655" s="30"/>
      <c r="AF2655" s="30"/>
      <c r="AG2655" s="27"/>
      <c r="AH2655" s="27"/>
      <c r="AI2655" s="27"/>
      <c r="AJ2655" s="27"/>
      <c r="AK2655" s="27"/>
      <c r="AL2655" s="27"/>
      <c r="AM2655" s="27"/>
      <c r="AN2655" s="27"/>
      <c r="AO2655" s="27"/>
      <c r="AP2655" s="27"/>
      <c r="AQ2655" s="27"/>
      <c r="AR2655" s="27"/>
      <c r="AS2655" s="27"/>
      <c r="AT2655" s="27"/>
      <c r="AU2655" s="27"/>
      <c r="AV2655" s="27"/>
      <c r="AW2655" s="27"/>
      <c r="AX2655" s="27"/>
      <c r="AY2655" s="27"/>
      <c r="AZ2655" s="27"/>
      <c r="BA2655" s="27"/>
      <c r="BB2655" s="27"/>
      <c r="BC2655" s="27"/>
      <c r="BD2655" s="27"/>
      <c r="BE2655" s="27"/>
    </row>
    <row r="2656" spans="1:57" s="29" customFormat="1" ht="50.1" customHeight="1">
      <c r="A2656" s="64" t="s">
        <v>9056</v>
      </c>
      <c r="B2656" s="223" t="s">
        <v>5974</v>
      </c>
      <c r="C2656" s="279" t="s">
        <v>9057</v>
      </c>
      <c r="D2656" s="279" t="s">
        <v>9058</v>
      </c>
      <c r="E2656" s="279" t="s">
        <v>9059</v>
      </c>
      <c r="F2656" s="279" t="s">
        <v>9060</v>
      </c>
      <c r="G2656" s="220" t="s">
        <v>4</v>
      </c>
      <c r="H2656" s="504">
        <v>0</v>
      </c>
      <c r="I2656" s="433">
        <v>590000000</v>
      </c>
      <c r="J2656" s="70" t="s">
        <v>6882</v>
      </c>
      <c r="K2656" s="64" t="s">
        <v>296</v>
      </c>
      <c r="L2656" s="70" t="s">
        <v>6882</v>
      </c>
      <c r="M2656" s="220" t="s">
        <v>144</v>
      </c>
      <c r="N2656" s="220" t="s">
        <v>6740</v>
      </c>
      <c r="O2656" s="220" t="s">
        <v>9055</v>
      </c>
      <c r="P2656" s="220">
        <v>778</v>
      </c>
      <c r="Q2656" s="220" t="s">
        <v>365</v>
      </c>
      <c r="R2656" s="505">
        <v>2</v>
      </c>
      <c r="S2656" s="505">
        <v>1100</v>
      </c>
      <c r="T2656" s="505">
        <f t="shared" ref="T2656:T2719" si="290">R2656*S2656</f>
        <v>2200</v>
      </c>
      <c r="U2656" s="505">
        <f t="shared" ref="U2656:U2719" si="291">T2656*1.12</f>
        <v>2464.0000000000005</v>
      </c>
      <c r="V2656" s="280"/>
      <c r="W2656" s="64">
        <v>2016</v>
      </c>
      <c r="X2656" s="432"/>
      <c r="Y2656" s="30"/>
      <c r="Z2656" s="30"/>
      <c r="AA2656" s="30"/>
      <c r="AB2656" s="30"/>
      <c r="AC2656" s="30"/>
      <c r="AD2656" s="30"/>
      <c r="AE2656" s="30"/>
      <c r="AF2656" s="30"/>
      <c r="AG2656" s="27"/>
      <c r="AH2656" s="27"/>
      <c r="AI2656" s="27"/>
      <c r="AJ2656" s="27"/>
      <c r="AK2656" s="27"/>
      <c r="AL2656" s="27"/>
      <c r="AM2656" s="27"/>
      <c r="AN2656" s="27"/>
      <c r="AO2656" s="27"/>
      <c r="AP2656" s="27"/>
      <c r="AQ2656" s="27"/>
      <c r="AR2656" s="27"/>
      <c r="AS2656" s="27"/>
      <c r="AT2656" s="27"/>
      <c r="AU2656" s="27"/>
      <c r="AV2656" s="27"/>
      <c r="AW2656" s="27"/>
      <c r="AX2656" s="27"/>
      <c r="AY2656" s="27"/>
      <c r="AZ2656" s="27"/>
      <c r="BA2656" s="27"/>
      <c r="BB2656" s="27"/>
      <c r="BC2656" s="27"/>
      <c r="BD2656" s="27"/>
      <c r="BE2656" s="27"/>
    </row>
    <row r="2657" spans="1:57" s="29" customFormat="1" ht="50.1" customHeight="1">
      <c r="A2657" s="64" t="s">
        <v>9061</v>
      </c>
      <c r="B2657" s="223" t="s">
        <v>5974</v>
      </c>
      <c r="C2657" s="279" t="s">
        <v>9062</v>
      </c>
      <c r="D2657" s="279" t="s">
        <v>9063</v>
      </c>
      <c r="E2657" s="279" t="s">
        <v>9064</v>
      </c>
      <c r="F2657" s="279" t="s">
        <v>9065</v>
      </c>
      <c r="G2657" s="220" t="s">
        <v>4</v>
      </c>
      <c r="H2657" s="504">
        <v>0</v>
      </c>
      <c r="I2657" s="433">
        <v>590000000</v>
      </c>
      <c r="J2657" s="70" t="s">
        <v>6882</v>
      </c>
      <c r="K2657" s="64" t="s">
        <v>296</v>
      </c>
      <c r="L2657" s="70" t="s">
        <v>6882</v>
      </c>
      <c r="M2657" s="220" t="s">
        <v>144</v>
      </c>
      <c r="N2657" s="220" t="s">
        <v>6740</v>
      </c>
      <c r="O2657" s="220" t="s">
        <v>9055</v>
      </c>
      <c r="P2657" s="220">
        <v>778</v>
      </c>
      <c r="Q2657" s="220" t="s">
        <v>365</v>
      </c>
      <c r="R2657" s="505">
        <v>80</v>
      </c>
      <c r="S2657" s="505">
        <v>60</v>
      </c>
      <c r="T2657" s="505">
        <f t="shared" si="290"/>
        <v>4800</v>
      </c>
      <c r="U2657" s="505">
        <f t="shared" si="291"/>
        <v>5376.0000000000009</v>
      </c>
      <c r="V2657" s="220"/>
      <c r="W2657" s="64">
        <v>2016</v>
      </c>
      <c r="X2657" s="432"/>
      <c r="Y2657" s="30"/>
      <c r="Z2657" s="30"/>
      <c r="AA2657" s="30"/>
      <c r="AB2657" s="30"/>
      <c r="AC2657" s="30"/>
      <c r="AD2657" s="30"/>
      <c r="AE2657" s="30"/>
      <c r="AF2657" s="30"/>
      <c r="AG2657" s="27"/>
      <c r="AH2657" s="27"/>
      <c r="AI2657" s="27"/>
      <c r="AJ2657" s="27"/>
      <c r="AK2657" s="27"/>
      <c r="AL2657" s="27"/>
      <c r="AM2657" s="27"/>
      <c r="AN2657" s="27"/>
      <c r="AO2657" s="27"/>
      <c r="AP2657" s="27"/>
      <c r="AQ2657" s="27"/>
      <c r="AR2657" s="27"/>
      <c r="AS2657" s="27"/>
      <c r="AT2657" s="27"/>
      <c r="AU2657" s="27"/>
      <c r="AV2657" s="27"/>
      <c r="AW2657" s="27"/>
      <c r="AX2657" s="27"/>
      <c r="AY2657" s="27"/>
      <c r="AZ2657" s="27"/>
      <c r="BA2657" s="27"/>
      <c r="BB2657" s="27"/>
      <c r="BC2657" s="27"/>
      <c r="BD2657" s="27"/>
      <c r="BE2657" s="27"/>
    </row>
    <row r="2658" spans="1:57" s="29" customFormat="1" ht="50.1" customHeight="1">
      <c r="A2658" s="64" t="s">
        <v>9066</v>
      </c>
      <c r="B2658" s="223" t="s">
        <v>5974</v>
      </c>
      <c r="C2658" s="279" t="s">
        <v>9067</v>
      </c>
      <c r="D2658" s="279" t="s">
        <v>9068</v>
      </c>
      <c r="E2658" s="279" t="s">
        <v>9069</v>
      </c>
      <c r="F2658" s="279" t="s">
        <v>9070</v>
      </c>
      <c r="G2658" s="220" t="s">
        <v>4</v>
      </c>
      <c r="H2658" s="504">
        <v>0</v>
      </c>
      <c r="I2658" s="433">
        <v>590000000</v>
      </c>
      <c r="J2658" s="70" t="s">
        <v>6882</v>
      </c>
      <c r="K2658" s="64" t="s">
        <v>296</v>
      </c>
      <c r="L2658" s="70" t="s">
        <v>6882</v>
      </c>
      <c r="M2658" s="220" t="s">
        <v>144</v>
      </c>
      <c r="N2658" s="220" t="s">
        <v>6740</v>
      </c>
      <c r="O2658" s="220" t="s">
        <v>9055</v>
      </c>
      <c r="P2658" s="220">
        <v>778</v>
      </c>
      <c r="Q2658" s="220" t="s">
        <v>365</v>
      </c>
      <c r="R2658" s="505">
        <v>50</v>
      </c>
      <c r="S2658" s="505">
        <v>70</v>
      </c>
      <c r="T2658" s="505">
        <f t="shared" si="290"/>
        <v>3500</v>
      </c>
      <c r="U2658" s="505">
        <f t="shared" si="291"/>
        <v>3920.0000000000005</v>
      </c>
      <c r="V2658" s="280"/>
      <c r="W2658" s="64">
        <v>2016</v>
      </c>
      <c r="X2658" s="432"/>
      <c r="Y2658" s="30"/>
      <c r="Z2658" s="30"/>
      <c r="AA2658" s="30"/>
      <c r="AB2658" s="30"/>
      <c r="AC2658" s="30"/>
      <c r="AD2658" s="30"/>
      <c r="AE2658" s="30"/>
      <c r="AF2658" s="30"/>
      <c r="AG2658" s="27"/>
      <c r="AH2658" s="27"/>
      <c r="AI2658" s="27"/>
      <c r="AJ2658" s="27"/>
      <c r="AK2658" s="27"/>
      <c r="AL2658" s="27"/>
      <c r="AM2658" s="27"/>
      <c r="AN2658" s="27"/>
      <c r="AO2658" s="27"/>
      <c r="AP2658" s="27"/>
      <c r="AQ2658" s="27"/>
      <c r="AR2658" s="27"/>
      <c r="AS2658" s="27"/>
      <c r="AT2658" s="27"/>
      <c r="AU2658" s="27"/>
      <c r="AV2658" s="27"/>
      <c r="AW2658" s="27"/>
      <c r="AX2658" s="27"/>
      <c r="AY2658" s="27"/>
      <c r="AZ2658" s="27"/>
      <c r="BA2658" s="27"/>
      <c r="BB2658" s="27"/>
      <c r="BC2658" s="27"/>
      <c r="BD2658" s="27"/>
      <c r="BE2658" s="27"/>
    </row>
    <row r="2659" spans="1:57" s="29" customFormat="1" ht="50.1" customHeight="1">
      <c r="A2659" s="64" t="s">
        <v>9071</v>
      </c>
      <c r="B2659" s="223" t="s">
        <v>5974</v>
      </c>
      <c r="C2659" s="279" t="s">
        <v>9067</v>
      </c>
      <c r="D2659" s="279" t="s">
        <v>9068</v>
      </c>
      <c r="E2659" s="279" t="s">
        <v>9069</v>
      </c>
      <c r="F2659" s="279" t="s">
        <v>9072</v>
      </c>
      <c r="G2659" s="220" t="s">
        <v>4</v>
      </c>
      <c r="H2659" s="504">
        <v>0</v>
      </c>
      <c r="I2659" s="433">
        <v>590000000</v>
      </c>
      <c r="J2659" s="70" t="s">
        <v>6882</v>
      </c>
      <c r="K2659" s="64" t="s">
        <v>296</v>
      </c>
      <c r="L2659" s="70" t="s">
        <v>6882</v>
      </c>
      <c r="M2659" s="220" t="s">
        <v>144</v>
      </c>
      <c r="N2659" s="220" t="s">
        <v>6740</v>
      </c>
      <c r="O2659" s="220" t="s">
        <v>9055</v>
      </c>
      <c r="P2659" s="220">
        <v>778</v>
      </c>
      <c r="Q2659" s="220" t="s">
        <v>365</v>
      </c>
      <c r="R2659" s="505">
        <v>2</v>
      </c>
      <c r="S2659" s="505">
        <v>450</v>
      </c>
      <c r="T2659" s="505">
        <f t="shared" si="290"/>
        <v>900</v>
      </c>
      <c r="U2659" s="505">
        <f t="shared" si="291"/>
        <v>1008.0000000000001</v>
      </c>
      <c r="V2659" s="280"/>
      <c r="W2659" s="64">
        <v>2016</v>
      </c>
      <c r="X2659" s="432"/>
      <c r="Y2659" s="30"/>
      <c r="Z2659" s="30"/>
      <c r="AA2659" s="30"/>
      <c r="AB2659" s="30"/>
      <c r="AC2659" s="30"/>
      <c r="AD2659" s="30"/>
      <c r="AE2659" s="30"/>
      <c r="AF2659" s="30"/>
      <c r="AG2659" s="27"/>
      <c r="AH2659" s="27"/>
      <c r="AI2659" s="27"/>
      <c r="AJ2659" s="27"/>
      <c r="AK2659" s="27"/>
      <c r="AL2659" s="27"/>
      <c r="AM2659" s="27"/>
      <c r="AN2659" s="27"/>
      <c r="AO2659" s="27"/>
      <c r="AP2659" s="27"/>
      <c r="AQ2659" s="27"/>
      <c r="AR2659" s="27"/>
      <c r="AS2659" s="27"/>
      <c r="AT2659" s="27"/>
      <c r="AU2659" s="27"/>
      <c r="AV2659" s="27"/>
      <c r="AW2659" s="27"/>
      <c r="AX2659" s="27"/>
      <c r="AY2659" s="27"/>
      <c r="AZ2659" s="27"/>
      <c r="BA2659" s="27"/>
      <c r="BB2659" s="27"/>
      <c r="BC2659" s="27"/>
      <c r="BD2659" s="27"/>
      <c r="BE2659" s="27"/>
    </row>
    <row r="2660" spans="1:57" s="29" customFormat="1" ht="50.1" customHeight="1">
      <c r="A2660" s="64" t="s">
        <v>9073</v>
      </c>
      <c r="B2660" s="223" t="s">
        <v>5974</v>
      </c>
      <c r="C2660" s="279" t="s">
        <v>9074</v>
      </c>
      <c r="D2660" s="279" t="s">
        <v>9075</v>
      </c>
      <c r="E2660" s="279" t="s">
        <v>9069</v>
      </c>
      <c r="F2660" s="279" t="s">
        <v>9076</v>
      </c>
      <c r="G2660" s="220" t="s">
        <v>4</v>
      </c>
      <c r="H2660" s="504">
        <v>0</v>
      </c>
      <c r="I2660" s="433">
        <v>590000000</v>
      </c>
      <c r="J2660" s="70" t="s">
        <v>6882</v>
      </c>
      <c r="K2660" s="64" t="s">
        <v>296</v>
      </c>
      <c r="L2660" s="70" t="s">
        <v>6882</v>
      </c>
      <c r="M2660" s="220" t="s">
        <v>144</v>
      </c>
      <c r="N2660" s="220" t="s">
        <v>6740</v>
      </c>
      <c r="O2660" s="220" t="s">
        <v>9055</v>
      </c>
      <c r="P2660" s="220">
        <v>778</v>
      </c>
      <c r="Q2660" s="220" t="s">
        <v>365</v>
      </c>
      <c r="R2660" s="505">
        <v>30</v>
      </c>
      <c r="S2660" s="505">
        <v>80</v>
      </c>
      <c r="T2660" s="505">
        <f t="shared" si="290"/>
        <v>2400</v>
      </c>
      <c r="U2660" s="505">
        <f t="shared" si="291"/>
        <v>2688.0000000000005</v>
      </c>
      <c r="V2660" s="280"/>
      <c r="W2660" s="64">
        <v>2016</v>
      </c>
      <c r="X2660" s="432"/>
      <c r="Y2660" s="30"/>
      <c r="Z2660" s="30"/>
      <c r="AA2660" s="30"/>
      <c r="AB2660" s="30"/>
      <c r="AC2660" s="30"/>
      <c r="AD2660" s="30"/>
      <c r="AE2660" s="30"/>
      <c r="AF2660" s="30"/>
      <c r="AG2660" s="27"/>
      <c r="AH2660" s="27"/>
      <c r="AI2660" s="27"/>
      <c r="AJ2660" s="27"/>
      <c r="AK2660" s="27"/>
      <c r="AL2660" s="27"/>
      <c r="AM2660" s="27"/>
      <c r="AN2660" s="27"/>
      <c r="AO2660" s="27"/>
      <c r="AP2660" s="27"/>
      <c r="AQ2660" s="27"/>
      <c r="AR2660" s="27"/>
      <c r="AS2660" s="27"/>
      <c r="AT2660" s="27"/>
      <c r="AU2660" s="27"/>
      <c r="AV2660" s="27"/>
      <c r="AW2660" s="27"/>
      <c r="AX2660" s="27"/>
      <c r="AY2660" s="27"/>
      <c r="AZ2660" s="27"/>
      <c r="BA2660" s="27"/>
      <c r="BB2660" s="27"/>
      <c r="BC2660" s="27"/>
      <c r="BD2660" s="27"/>
      <c r="BE2660" s="27"/>
    </row>
    <row r="2661" spans="1:57" s="29" customFormat="1" ht="50.1" customHeight="1">
      <c r="A2661" s="64" t="s">
        <v>9077</v>
      </c>
      <c r="B2661" s="223" t="s">
        <v>5974</v>
      </c>
      <c r="C2661" s="279" t="s">
        <v>9067</v>
      </c>
      <c r="D2661" s="279" t="s">
        <v>9068</v>
      </c>
      <c r="E2661" s="279" t="s">
        <v>9069</v>
      </c>
      <c r="F2661" s="279" t="s">
        <v>9078</v>
      </c>
      <c r="G2661" s="220" t="s">
        <v>4</v>
      </c>
      <c r="H2661" s="504">
        <v>0</v>
      </c>
      <c r="I2661" s="433">
        <v>590000000</v>
      </c>
      <c r="J2661" s="70" t="s">
        <v>6882</v>
      </c>
      <c r="K2661" s="64" t="s">
        <v>296</v>
      </c>
      <c r="L2661" s="70" t="s">
        <v>6882</v>
      </c>
      <c r="M2661" s="220" t="s">
        <v>144</v>
      </c>
      <c r="N2661" s="220" t="s">
        <v>6740</v>
      </c>
      <c r="O2661" s="220" t="s">
        <v>9055</v>
      </c>
      <c r="P2661" s="220">
        <v>778</v>
      </c>
      <c r="Q2661" s="220" t="s">
        <v>365</v>
      </c>
      <c r="R2661" s="505">
        <v>5</v>
      </c>
      <c r="S2661" s="505">
        <v>420</v>
      </c>
      <c r="T2661" s="505">
        <f t="shared" si="290"/>
        <v>2100</v>
      </c>
      <c r="U2661" s="505">
        <f t="shared" si="291"/>
        <v>2352</v>
      </c>
      <c r="V2661" s="280"/>
      <c r="W2661" s="64">
        <v>2016</v>
      </c>
      <c r="X2661" s="432"/>
      <c r="Y2661" s="30"/>
      <c r="Z2661" s="30"/>
      <c r="AA2661" s="30"/>
      <c r="AB2661" s="30"/>
      <c r="AC2661" s="30"/>
      <c r="AD2661" s="30"/>
      <c r="AE2661" s="30"/>
      <c r="AF2661" s="30"/>
      <c r="AG2661" s="27"/>
      <c r="AH2661" s="27"/>
      <c r="AI2661" s="27"/>
      <c r="AJ2661" s="27"/>
      <c r="AK2661" s="27"/>
      <c r="AL2661" s="27"/>
      <c r="AM2661" s="27"/>
      <c r="AN2661" s="27"/>
      <c r="AO2661" s="27"/>
      <c r="AP2661" s="27"/>
      <c r="AQ2661" s="27"/>
      <c r="AR2661" s="27"/>
      <c r="AS2661" s="27"/>
      <c r="AT2661" s="27"/>
      <c r="AU2661" s="27"/>
      <c r="AV2661" s="27"/>
      <c r="AW2661" s="27"/>
      <c r="AX2661" s="27"/>
      <c r="AY2661" s="27"/>
      <c r="AZ2661" s="27"/>
      <c r="BA2661" s="27"/>
      <c r="BB2661" s="27"/>
      <c r="BC2661" s="27"/>
      <c r="BD2661" s="27"/>
      <c r="BE2661" s="27"/>
    </row>
    <row r="2662" spans="1:57" s="29" customFormat="1" ht="50.1" customHeight="1">
      <c r="A2662" s="64" t="s">
        <v>9079</v>
      </c>
      <c r="B2662" s="223" t="s">
        <v>5974</v>
      </c>
      <c r="C2662" s="279" t="s">
        <v>9080</v>
      </c>
      <c r="D2662" s="279" t="s">
        <v>9081</v>
      </c>
      <c r="E2662" s="279" t="s">
        <v>9069</v>
      </c>
      <c r="F2662" s="279" t="s">
        <v>9082</v>
      </c>
      <c r="G2662" s="220" t="s">
        <v>4</v>
      </c>
      <c r="H2662" s="504">
        <v>0</v>
      </c>
      <c r="I2662" s="433">
        <v>590000000</v>
      </c>
      <c r="J2662" s="70" t="s">
        <v>6882</v>
      </c>
      <c r="K2662" s="64" t="s">
        <v>296</v>
      </c>
      <c r="L2662" s="70" t="s">
        <v>6882</v>
      </c>
      <c r="M2662" s="220" t="s">
        <v>144</v>
      </c>
      <c r="N2662" s="220" t="s">
        <v>6740</v>
      </c>
      <c r="O2662" s="220" t="s">
        <v>9055</v>
      </c>
      <c r="P2662" s="220">
        <v>778</v>
      </c>
      <c r="Q2662" s="220" t="s">
        <v>365</v>
      </c>
      <c r="R2662" s="505">
        <v>2</v>
      </c>
      <c r="S2662" s="505">
        <v>280</v>
      </c>
      <c r="T2662" s="505">
        <f t="shared" si="290"/>
        <v>560</v>
      </c>
      <c r="U2662" s="505">
        <f t="shared" si="291"/>
        <v>627.20000000000005</v>
      </c>
      <c r="V2662" s="280"/>
      <c r="W2662" s="64">
        <v>2016</v>
      </c>
      <c r="X2662" s="432"/>
      <c r="Y2662" s="30"/>
      <c r="Z2662" s="30"/>
      <c r="AA2662" s="30"/>
      <c r="AB2662" s="30"/>
      <c r="AC2662" s="30"/>
      <c r="AD2662" s="30"/>
      <c r="AE2662" s="30"/>
      <c r="AF2662" s="30"/>
      <c r="AG2662" s="27"/>
      <c r="AH2662" s="27"/>
      <c r="AI2662" s="27"/>
      <c r="AJ2662" s="27"/>
      <c r="AK2662" s="27"/>
      <c r="AL2662" s="27"/>
      <c r="AM2662" s="27"/>
      <c r="AN2662" s="27"/>
      <c r="AO2662" s="27"/>
      <c r="AP2662" s="27"/>
      <c r="AQ2662" s="27"/>
      <c r="AR2662" s="27"/>
      <c r="AS2662" s="27"/>
      <c r="AT2662" s="27"/>
      <c r="AU2662" s="27"/>
      <c r="AV2662" s="27"/>
      <c r="AW2662" s="27"/>
      <c r="AX2662" s="27"/>
      <c r="AY2662" s="27"/>
      <c r="AZ2662" s="27"/>
      <c r="BA2662" s="27"/>
      <c r="BB2662" s="27"/>
      <c r="BC2662" s="27"/>
      <c r="BD2662" s="27"/>
      <c r="BE2662" s="27"/>
    </row>
    <row r="2663" spans="1:57" s="29" customFormat="1" ht="50.1" customHeight="1">
      <c r="A2663" s="64" t="s">
        <v>9083</v>
      </c>
      <c r="B2663" s="223" t="s">
        <v>5974</v>
      </c>
      <c r="C2663" s="279" t="s">
        <v>9084</v>
      </c>
      <c r="D2663" s="279" t="s">
        <v>9085</v>
      </c>
      <c r="E2663" s="279" t="s">
        <v>9069</v>
      </c>
      <c r="F2663" s="279" t="s">
        <v>9086</v>
      </c>
      <c r="G2663" s="220" t="s">
        <v>4</v>
      </c>
      <c r="H2663" s="504">
        <v>0</v>
      </c>
      <c r="I2663" s="433">
        <v>590000000</v>
      </c>
      <c r="J2663" s="70" t="s">
        <v>6882</v>
      </c>
      <c r="K2663" s="64" t="s">
        <v>296</v>
      </c>
      <c r="L2663" s="70" t="s">
        <v>6882</v>
      </c>
      <c r="M2663" s="220" t="s">
        <v>144</v>
      </c>
      <c r="N2663" s="220" t="s">
        <v>6740</v>
      </c>
      <c r="O2663" s="220" t="s">
        <v>9055</v>
      </c>
      <c r="P2663" s="220">
        <v>778</v>
      </c>
      <c r="Q2663" s="220" t="s">
        <v>365</v>
      </c>
      <c r="R2663" s="505">
        <v>5</v>
      </c>
      <c r="S2663" s="505">
        <v>220</v>
      </c>
      <c r="T2663" s="505">
        <f t="shared" si="290"/>
        <v>1100</v>
      </c>
      <c r="U2663" s="505">
        <f t="shared" si="291"/>
        <v>1232.0000000000002</v>
      </c>
      <c r="V2663" s="280"/>
      <c r="W2663" s="64">
        <v>2016</v>
      </c>
      <c r="X2663" s="432"/>
      <c r="Y2663" s="30"/>
      <c r="Z2663" s="30"/>
      <c r="AA2663" s="30"/>
      <c r="AB2663" s="30"/>
      <c r="AC2663" s="30"/>
      <c r="AD2663" s="30"/>
      <c r="AE2663" s="30"/>
      <c r="AF2663" s="30"/>
      <c r="AG2663" s="27"/>
      <c r="AH2663" s="27"/>
      <c r="AI2663" s="27"/>
      <c r="AJ2663" s="27"/>
      <c r="AK2663" s="27"/>
      <c r="AL2663" s="27"/>
      <c r="AM2663" s="27"/>
      <c r="AN2663" s="27"/>
      <c r="AO2663" s="27"/>
      <c r="AP2663" s="27"/>
      <c r="AQ2663" s="27"/>
      <c r="AR2663" s="27"/>
      <c r="AS2663" s="27"/>
      <c r="AT2663" s="27"/>
      <c r="AU2663" s="27"/>
      <c r="AV2663" s="27"/>
      <c r="AW2663" s="27"/>
      <c r="AX2663" s="27"/>
      <c r="AY2663" s="27"/>
      <c r="AZ2663" s="27"/>
      <c r="BA2663" s="27"/>
      <c r="BB2663" s="27"/>
      <c r="BC2663" s="27"/>
      <c r="BD2663" s="27"/>
      <c r="BE2663" s="27"/>
    </row>
    <row r="2664" spans="1:57" s="29" customFormat="1" ht="50.1" customHeight="1">
      <c r="A2664" s="64" t="s">
        <v>9087</v>
      </c>
      <c r="B2664" s="223" t="s">
        <v>5974</v>
      </c>
      <c r="C2664" s="279" t="s">
        <v>9088</v>
      </c>
      <c r="D2664" s="279" t="s">
        <v>9089</v>
      </c>
      <c r="E2664" s="279" t="s">
        <v>9069</v>
      </c>
      <c r="F2664" s="279" t="s">
        <v>9090</v>
      </c>
      <c r="G2664" s="220" t="s">
        <v>4</v>
      </c>
      <c r="H2664" s="504">
        <v>0</v>
      </c>
      <c r="I2664" s="433">
        <v>590000000</v>
      </c>
      <c r="J2664" s="70" t="s">
        <v>6882</v>
      </c>
      <c r="K2664" s="64" t="s">
        <v>296</v>
      </c>
      <c r="L2664" s="70" t="s">
        <v>6882</v>
      </c>
      <c r="M2664" s="220" t="s">
        <v>144</v>
      </c>
      <c r="N2664" s="220" t="s">
        <v>6740</v>
      </c>
      <c r="O2664" s="220" t="s">
        <v>9055</v>
      </c>
      <c r="P2664" s="220">
        <v>778</v>
      </c>
      <c r="Q2664" s="220" t="s">
        <v>365</v>
      </c>
      <c r="R2664" s="505">
        <v>30</v>
      </c>
      <c r="S2664" s="505">
        <v>45</v>
      </c>
      <c r="T2664" s="505">
        <f t="shared" si="290"/>
        <v>1350</v>
      </c>
      <c r="U2664" s="505">
        <f t="shared" si="291"/>
        <v>1512.0000000000002</v>
      </c>
      <c r="V2664" s="280"/>
      <c r="W2664" s="64">
        <v>2016</v>
      </c>
      <c r="X2664" s="432"/>
      <c r="Y2664" s="30"/>
      <c r="Z2664" s="30"/>
      <c r="AA2664" s="30"/>
      <c r="AB2664" s="30"/>
      <c r="AC2664" s="30"/>
      <c r="AD2664" s="30"/>
      <c r="AE2664" s="30"/>
      <c r="AF2664" s="30"/>
      <c r="AG2664" s="27"/>
      <c r="AH2664" s="27"/>
      <c r="AI2664" s="27"/>
      <c r="AJ2664" s="27"/>
      <c r="AK2664" s="27"/>
      <c r="AL2664" s="27"/>
      <c r="AM2664" s="27"/>
      <c r="AN2664" s="27"/>
      <c r="AO2664" s="27"/>
      <c r="AP2664" s="27"/>
      <c r="AQ2664" s="27"/>
      <c r="AR2664" s="27"/>
      <c r="AS2664" s="27"/>
      <c r="AT2664" s="27"/>
      <c r="AU2664" s="27"/>
      <c r="AV2664" s="27"/>
      <c r="AW2664" s="27"/>
      <c r="AX2664" s="27"/>
      <c r="AY2664" s="27"/>
      <c r="AZ2664" s="27"/>
      <c r="BA2664" s="27"/>
      <c r="BB2664" s="27"/>
      <c r="BC2664" s="27"/>
      <c r="BD2664" s="27"/>
      <c r="BE2664" s="27"/>
    </row>
    <row r="2665" spans="1:57" s="29" customFormat="1" ht="50.1" customHeight="1">
      <c r="A2665" s="64" t="s">
        <v>9091</v>
      </c>
      <c r="B2665" s="223" t="s">
        <v>5974</v>
      </c>
      <c r="C2665" s="279" t="s">
        <v>9092</v>
      </c>
      <c r="D2665" s="279" t="s">
        <v>9093</v>
      </c>
      <c r="E2665" s="279" t="s">
        <v>9094</v>
      </c>
      <c r="F2665" s="279" t="s">
        <v>9095</v>
      </c>
      <c r="G2665" s="220" t="s">
        <v>4</v>
      </c>
      <c r="H2665" s="504">
        <v>0</v>
      </c>
      <c r="I2665" s="433">
        <v>590000000</v>
      </c>
      <c r="J2665" s="70" t="s">
        <v>6882</v>
      </c>
      <c r="K2665" s="64" t="s">
        <v>296</v>
      </c>
      <c r="L2665" s="70" t="s">
        <v>6882</v>
      </c>
      <c r="M2665" s="220" t="s">
        <v>144</v>
      </c>
      <c r="N2665" s="220" t="s">
        <v>6740</v>
      </c>
      <c r="O2665" s="220" t="s">
        <v>9055</v>
      </c>
      <c r="P2665" s="220">
        <v>778</v>
      </c>
      <c r="Q2665" s="220" t="s">
        <v>365</v>
      </c>
      <c r="R2665" s="505">
        <v>2</v>
      </c>
      <c r="S2665" s="505">
        <v>1200</v>
      </c>
      <c r="T2665" s="505">
        <f t="shared" si="290"/>
        <v>2400</v>
      </c>
      <c r="U2665" s="505">
        <f t="shared" si="291"/>
        <v>2688.0000000000005</v>
      </c>
      <c r="V2665" s="280"/>
      <c r="W2665" s="64">
        <v>2016</v>
      </c>
      <c r="X2665" s="432"/>
      <c r="Y2665" s="30"/>
      <c r="Z2665" s="30"/>
      <c r="AA2665" s="30"/>
      <c r="AB2665" s="30"/>
      <c r="AC2665" s="30"/>
      <c r="AD2665" s="30"/>
      <c r="AE2665" s="30"/>
      <c r="AF2665" s="30"/>
      <c r="AG2665" s="27"/>
      <c r="AH2665" s="27"/>
      <c r="AI2665" s="27"/>
      <c r="AJ2665" s="27"/>
      <c r="AK2665" s="27"/>
      <c r="AL2665" s="27"/>
      <c r="AM2665" s="27"/>
      <c r="AN2665" s="27"/>
      <c r="AO2665" s="27"/>
      <c r="AP2665" s="27"/>
      <c r="AQ2665" s="27"/>
      <c r="AR2665" s="27"/>
      <c r="AS2665" s="27"/>
      <c r="AT2665" s="27"/>
      <c r="AU2665" s="27"/>
      <c r="AV2665" s="27"/>
      <c r="AW2665" s="27"/>
      <c r="AX2665" s="27"/>
      <c r="AY2665" s="27"/>
      <c r="AZ2665" s="27"/>
      <c r="BA2665" s="27"/>
      <c r="BB2665" s="27"/>
      <c r="BC2665" s="27"/>
      <c r="BD2665" s="27"/>
      <c r="BE2665" s="27"/>
    </row>
    <row r="2666" spans="1:57" s="29" customFormat="1" ht="50.1" customHeight="1">
      <c r="A2666" s="64" t="s">
        <v>9096</v>
      </c>
      <c r="B2666" s="223" t="s">
        <v>5974</v>
      </c>
      <c r="C2666" s="279" t="s">
        <v>9097</v>
      </c>
      <c r="D2666" s="279" t="s">
        <v>9098</v>
      </c>
      <c r="E2666" s="279" t="s">
        <v>9069</v>
      </c>
      <c r="F2666" s="279" t="s">
        <v>9099</v>
      </c>
      <c r="G2666" s="220" t="s">
        <v>4</v>
      </c>
      <c r="H2666" s="504">
        <v>0</v>
      </c>
      <c r="I2666" s="433">
        <v>590000000</v>
      </c>
      <c r="J2666" s="70" t="s">
        <v>6882</v>
      </c>
      <c r="K2666" s="64" t="s">
        <v>296</v>
      </c>
      <c r="L2666" s="70" t="s">
        <v>6882</v>
      </c>
      <c r="M2666" s="220" t="s">
        <v>144</v>
      </c>
      <c r="N2666" s="220" t="s">
        <v>6740</v>
      </c>
      <c r="O2666" s="220" t="s">
        <v>9055</v>
      </c>
      <c r="P2666" s="220">
        <v>778</v>
      </c>
      <c r="Q2666" s="220" t="s">
        <v>365</v>
      </c>
      <c r="R2666" s="505">
        <v>10</v>
      </c>
      <c r="S2666" s="505">
        <v>950</v>
      </c>
      <c r="T2666" s="505">
        <f t="shared" si="290"/>
        <v>9500</v>
      </c>
      <c r="U2666" s="505">
        <f t="shared" si="291"/>
        <v>10640.000000000002</v>
      </c>
      <c r="V2666" s="280"/>
      <c r="W2666" s="64">
        <v>2016</v>
      </c>
      <c r="X2666" s="432"/>
      <c r="Y2666" s="30"/>
      <c r="Z2666" s="30"/>
      <c r="AA2666" s="30"/>
      <c r="AB2666" s="30"/>
      <c r="AC2666" s="30"/>
      <c r="AD2666" s="30"/>
      <c r="AE2666" s="30"/>
      <c r="AF2666" s="30"/>
      <c r="AG2666" s="27"/>
      <c r="AH2666" s="27"/>
      <c r="AI2666" s="27"/>
      <c r="AJ2666" s="27"/>
      <c r="AK2666" s="27"/>
      <c r="AL2666" s="27"/>
      <c r="AM2666" s="27"/>
      <c r="AN2666" s="27"/>
      <c r="AO2666" s="27"/>
      <c r="AP2666" s="27"/>
      <c r="AQ2666" s="27"/>
      <c r="AR2666" s="27"/>
      <c r="AS2666" s="27"/>
      <c r="AT2666" s="27"/>
      <c r="AU2666" s="27"/>
      <c r="AV2666" s="27"/>
      <c r="AW2666" s="27"/>
      <c r="AX2666" s="27"/>
      <c r="AY2666" s="27"/>
      <c r="AZ2666" s="27"/>
      <c r="BA2666" s="27"/>
      <c r="BB2666" s="27"/>
      <c r="BC2666" s="27"/>
      <c r="BD2666" s="27"/>
      <c r="BE2666" s="27"/>
    </row>
    <row r="2667" spans="1:57" s="29" customFormat="1" ht="50.1" customHeight="1">
      <c r="A2667" s="64" t="s">
        <v>9100</v>
      </c>
      <c r="B2667" s="223" t="s">
        <v>5974</v>
      </c>
      <c r="C2667" s="279" t="s">
        <v>9101</v>
      </c>
      <c r="D2667" s="279" t="s">
        <v>9102</v>
      </c>
      <c r="E2667" s="279" t="s">
        <v>9103</v>
      </c>
      <c r="F2667" s="279" t="s">
        <v>9104</v>
      </c>
      <c r="G2667" s="220" t="s">
        <v>4</v>
      </c>
      <c r="H2667" s="504">
        <v>0</v>
      </c>
      <c r="I2667" s="433">
        <v>590000000</v>
      </c>
      <c r="J2667" s="70" t="s">
        <v>6882</v>
      </c>
      <c r="K2667" s="64" t="s">
        <v>296</v>
      </c>
      <c r="L2667" s="70" t="s">
        <v>6882</v>
      </c>
      <c r="M2667" s="220" t="s">
        <v>144</v>
      </c>
      <c r="N2667" s="220" t="s">
        <v>6740</v>
      </c>
      <c r="O2667" s="220" t="s">
        <v>9055</v>
      </c>
      <c r="P2667" s="220">
        <v>778</v>
      </c>
      <c r="Q2667" s="220" t="s">
        <v>365</v>
      </c>
      <c r="R2667" s="505">
        <v>300</v>
      </c>
      <c r="S2667" s="505">
        <v>63</v>
      </c>
      <c r="T2667" s="505">
        <f t="shared" si="290"/>
        <v>18900</v>
      </c>
      <c r="U2667" s="505">
        <f t="shared" si="291"/>
        <v>21168.000000000004</v>
      </c>
      <c r="V2667" s="280"/>
      <c r="W2667" s="64">
        <v>2016</v>
      </c>
      <c r="X2667" s="432"/>
      <c r="Y2667" s="30"/>
      <c r="Z2667" s="30"/>
      <c r="AA2667" s="30"/>
      <c r="AB2667" s="30"/>
      <c r="AC2667" s="30"/>
      <c r="AD2667" s="30"/>
      <c r="AE2667" s="30"/>
      <c r="AF2667" s="30"/>
      <c r="AG2667" s="27"/>
      <c r="AH2667" s="27"/>
      <c r="AI2667" s="27"/>
      <c r="AJ2667" s="27"/>
      <c r="AK2667" s="27"/>
      <c r="AL2667" s="27"/>
      <c r="AM2667" s="27"/>
      <c r="AN2667" s="27"/>
      <c r="AO2667" s="27"/>
      <c r="AP2667" s="27"/>
      <c r="AQ2667" s="27"/>
      <c r="AR2667" s="27"/>
      <c r="AS2667" s="27"/>
      <c r="AT2667" s="27"/>
      <c r="AU2667" s="27"/>
      <c r="AV2667" s="27"/>
      <c r="AW2667" s="27"/>
      <c r="AX2667" s="27"/>
      <c r="AY2667" s="27"/>
      <c r="AZ2667" s="27"/>
      <c r="BA2667" s="27"/>
      <c r="BB2667" s="27"/>
      <c r="BC2667" s="27"/>
      <c r="BD2667" s="27"/>
      <c r="BE2667" s="27"/>
    </row>
    <row r="2668" spans="1:57" s="29" customFormat="1" ht="50.1" customHeight="1">
      <c r="A2668" s="64" t="s">
        <v>9105</v>
      </c>
      <c r="B2668" s="223" t="s">
        <v>5974</v>
      </c>
      <c r="C2668" s="279" t="s">
        <v>9106</v>
      </c>
      <c r="D2668" s="279" t="s">
        <v>9102</v>
      </c>
      <c r="E2668" s="279" t="s">
        <v>9107</v>
      </c>
      <c r="F2668" s="279" t="s">
        <v>9108</v>
      </c>
      <c r="G2668" s="220" t="s">
        <v>4</v>
      </c>
      <c r="H2668" s="504">
        <v>0</v>
      </c>
      <c r="I2668" s="433">
        <v>590000000</v>
      </c>
      <c r="J2668" s="70" t="s">
        <v>6882</v>
      </c>
      <c r="K2668" s="64" t="s">
        <v>296</v>
      </c>
      <c r="L2668" s="70" t="s">
        <v>6882</v>
      </c>
      <c r="M2668" s="220" t="s">
        <v>144</v>
      </c>
      <c r="N2668" s="220" t="s">
        <v>6740</v>
      </c>
      <c r="O2668" s="220" t="s">
        <v>9055</v>
      </c>
      <c r="P2668" s="220">
        <v>778</v>
      </c>
      <c r="Q2668" s="220" t="s">
        <v>365</v>
      </c>
      <c r="R2668" s="505">
        <v>400</v>
      </c>
      <c r="S2668" s="505">
        <v>53</v>
      </c>
      <c r="T2668" s="505">
        <f t="shared" si="290"/>
        <v>21200</v>
      </c>
      <c r="U2668" s="505">
        <f t="shared" si="291"/>
        <v>23744.000000000004</v>
      </c>
      <c r="V2668" s="280"/>
      <c r="W2668" s="64">
        <v>2016</v>
      </c>
      <c r="X2668" s="432"/>
      <c r="Y2668" s="30"/>
      <c r="Z2668" s="30"/>
      <c r="AA2668" s="30"/>
      <c r="AB2668" s="30"/>
      <c r="AC2668" s="30"/>
      <c r="AD2668" s="30"/>
      <c r="AE2668" s="30"/>
      <c r="AF2668" s="30"/>
      <c r="AG2668" s="27"/>
      <c r="AH2668" s="27"/>
      <c r="AI2668" s="27"/>
      <c r="AJ2668" s="27"/>
      <c r="AK2668" s="27"/>
      <c r="AL2668" s="27"/>
      <c r="AM2668" s="27"/>
      <c r="AN2668" s="27"/>
      <c r="AO2668" s="27"/>
      <c r="AP2668" s="27"/>
      <c r="AQ2668" s="27"/>
      <c r="AR2668" s="27"/>
      <c r="AS2668" s="27"/>
      <c r="AT2668" s="27"/>
      <c r="AU2668" s="27"/>
      <c r="AV2668" s="27"/>
      <c r="AW2668" s="27"/>
      <c r="AX2668" s="27"/>
      <c r="AY2668" s="27"/>
      <c r="AZ2668" s="27"/>
      <c r="BA2668" s="27"/>
      <c r="BB2668" s="27"/>
      <c r="BC2668" s="27"/>
      <c r="BD2668" s="27"/>
      <c r="BE2668" s="27"/>
    </row>
    <row r="2669" spans="1:57" s="29" customFormat="1" ht="50.1" customHeight="1">
      <c r="A2669" s="64" t="s">
        <v>9109</v>
      </c>
      <c r="B2669" s="223" t="s">
        <v>5974</v>
      </c>
      <c r="C2669" s="279" t="s">
        <v>9110</v>
      </c>
      <c r="D2669" s="279" t="s">
        <v>9111</v>
      </c>
      <c r="E2669" s="279" t="s">
        <v>9053</v>
      </c>
      <c r="F2669" s="279" t="s">
        <v>9112</v>
      </c>
      <c r="G2669" s="220" t="s">
        <v>4</v>
      </c>
      <c r="H2669" s="504">
        <v>0</v>
      </c>
      <c r="I2669" s="433">
        <v>590000000</v>
      </c>
      <c r="J2669" s="70" t="s">
        <v>6882</v>
      </c>
      <c r="K2669" s="64" t="s">
        <v>296</v>
      </c>
      <c r="L2669" s="70" t="s">
        <v>6882</v>
      </c>
      <c r="M2669" s="220" t="s">
        <v>144</v>
      </c>
      <c r="N2669" s="220" t="s">
        <v>6740</v>
      </c>
      <c r="O2669" s="220" t="s">
        <v>9055</v>
      </c>
      <c r="P2669" s="220">
        <v>872</v>
      </c>
      <c r="Q2669" s="220" t="s">
        <v>542</v>
      </c>
      <c r="R2669" s="505">
        <v>80</v>
      </c>
      <c r="S2669" s="505">
        <v>55</v>
      </c>
      <c r="T2669" s="505">
        <f t="shared" si="290"/>
        <v>4400</v>
      </c>
      <c r="U2669" s="505">
        <f t="shared" si="291"/>
        <v>4928.0000000000009</v>
      </c>
      <c r="V2669" s="280"/>
      <c r="W2669" s="64">
        <v>2016</v>
      </c>
      <c r="X2669" s="432"/>
      <c r="Y2669" s="30"/>
      <c r="Z2669" s="30"/>
      <c r="AA2669" s="30"/>
      <c r="AB2669" s="30"/>
      <c r="AC2669" s="30"/>
      <c r="AD2669" s="30"/>
      <c r="AE2669" s="30"/>
      <c r="AF2669" s="30"/>
      <c r="AG2669" s="27"/>
      <c r="AH2669" s="27"/>
      <c r="AI2669" s="27"/>
      <c r="AJ2669" s="27"/>
      <c r="AK2669" s="27"/>
      <c r="AL2669" s="27"/>
      <c r="AM2669" s="27"/>
      <c r="AN2669" s="27"/>
      <c r="AO2669" s="27"/>
      <c r="AP2669" s="27"/>
      <c r="AQ2669" s="27"/>
      <c r="AR2669" s="27"/>
      <c r="AS2669" s="27"/>
      <c r="AT2669" s="27"/>
      <c r="AU2669" s="27"/>
      <c r="AV2669" s="27"/>
      <c r="AW2669" s="27"/>
      <c r="AX2669" s="27"/>
      <c r="AY2669" s="27"/>
      <c r="AZ2669" s="27"/>
      <c r="BA2669" s="27"/>
      <c r="BB2669" s="27"/>
      <c r="BC2669" s="27"/>
      <c r="BD2669" s="27"/>
      <c r="BE2669" s="27"/>
    </row>
    <row r="2670" spans="1:57" s="29" customFormat="1" ht="50.1" customHeight="1">
      <c r="A2670" s="64" t="s">
        <v>9113</v>
      </c>
      <c r="B2670" s="223" t="s">
        <v>5974</v>
      </c>
      <c r="C2670" s="279" t="s">
        <v>9114</v>
      </c>
      <c r="D2670" s="279" t="s">
        <v>9115</v>
      </c>
      <c r="E2670" s="279" t="s">
        <v>9116</v>
      </c>
      <c r="F2670" s="279" t="s">
        <v>9117</v>
      </c>
      <c r="G2670" s="220" t="s">
        <v>4</v>
      </c>
      <c r="H2670" s="504">
        <v>0</v>
      </c>
      <c r="I2670" s="433">
        <v>590000000</v>
      </c>
      <c r="J2670" s="70" t="s">
        <v>6882</v>
      </c>
      <c r="K2670" s="64" t="s">
        <v>296</v>
      </c>
      <c r="L2670" s="70" t="s">
        <v>6882</v>
      </c>
      <c r="M2670" s="220" t="s">
        <v>144</v>
      </c>
      <c r="N2670" s="220" t="s">
        <v>6740</v>
      </c>
      <c r="O2670" s="220" t="s">
        <v>9055</v>
      </c>
      <c r="P2670" s="220">
        <v>778</v>
      </c>
      <c r="Q2670" s="220" t="s">
        <v>365</v>
      </c>
      <c r="R2670" s="505">
        <v>3</v>
      </c>
      <c r="S2670" s="505">
        <v>920</v>
      </c>
      <c r="T2670" s="505">
        <f t="shared" si="290"/>
        <v>2760</v>
      </c>
      <c r="U2670" s="505">
        <f t="shared" si="291"/>
        <v>3091.2000000000003</v>
      </c>
      <c r="V2670" s="280"/>
      <c r="W2670" s="64">
        <v>2016</v>
      </c>
      <c r="X2670" s="432"/>
      <c r="Y2670" s="30"/>
      <c r="Z2670" s="30"/>
      <c r="AA2670" s="30"/>
      <c r="AB2670" s="30"/>
      <c r="AC2670" s="30"/>
      <c r="AD2670" s="30"/>
      <c r="AE2670" s="30"/>
      <c r="AF2670" s="30"/>
      <c r="AG2670" s="27"/>
      <c r="AH2670" s="27"/>
      <c r="AI2670" s="27"/>
      <c r="AJ2670" s="27"/>
      <c r="AK2670" s="27"/>
      <c r="AL2670" s="27"/>
      <c r="AM2670" s="27"/>
      <c r="AN2670" s="27"/>
      <c r="AO2670" s="27"/>
      <c r="AP2670" s="27"/>
      <c r="AQ2670" s="27"/>
      <c r="AR2670" s="27"/>
      <c r="AS2670" s="27"/>
      <c r="AT2670" s="27"/>
      <c r="AU2670" s="27"/>
      <c r="AV2670" s="27"/>
      <c r="AW2670" s="27"/>
      <c r="AX2670" s="27"/>
      <c r="AY2670" s="27"/>
      <c r="AZ2670" s="27"/>
      <c r="BA2670" s="27"/>
      <c r="BB2670" s="27"/>
      <c r="BC2670" s="27"/>
      <c r="BD2670" s="27"/>
      <c r="BE2670" s="27"/>
    </row>
    <row r="2671" spans="1:57" s="29" customFormat="1" ht="50.1" customHeight="1">
      <c r="A2671" s="64" t="s">
        <v>9118</v>
      </c>
      <c r="B2671" s="223" t="s">
        <v>5974</v>
      </c>
      <c r="C2671" s="279" t="s">
        <v>9119</v>
      </c>
      <c r="D2671" s="279" t="s">
        <v>9120</v>
      </c>
      <c r="E2671" s="279" t="s">
        <v>9053</v>
      </c>
      <c r="F2671" s="279" t="s">
        <v>9121</v>
      </c>
      <c r="G2671" s="220" t="s">
        <v>4</v>
      </c>
      <c r="H2671" s="504">
        <v>0</v>
      </c>
      <c r="I2671" s="433">
        <v>590000000</v>
      </c>
      <c r="J2671" s="70" t="s">
        <v>6882</v>
      </c>
      <c r="K2671" s="64" t="s">
        <v>296</v>
      </c>
      <c r="L2671" s="70" t="s">
        <v>6882</v>
      </c>
      <c r="M2671" s="220" t="s">
        <v>144</v>
      </c>
      <c r="N2671" s="220" t="s">
        <v>6740</v>
      </c>
      <c r="O2671" s="220" t="s">
        <v>9055</v>
      </c>
      <c r="P2671" s="220">
        <v>872</v>
      </c>
      <c r="Q2671" s="220" t="s">
        <v>542</v>
      </c>
      <c r="R2671" s="505">
        <v>30</v>
      </c>
      <c r="S2671" s="505">
        <v>180</v>
      </c>
      <c r="T2671" s="505">
        <f t="shared" si="290"/>
        <v>5400</v>
      </c>
      <c r="U2671" s="505">
        <f t="shared" si="291"/>
        <v>6048.0000000000009</v>
      </c>
      <c r="V2671" s="280"/>
      <c r="W2671" s="64">
        <v>2016</v>
      </c>
      <c r="X2671" s="432"/>
      <c r="Y2671" s="30"/>
      <c r="Z2671" s="30"/>
      <c r="AA2671" s="30"/>
      <c r="AB2671" s="30"/>
      <c r="AC2671" s="30"/>
      <c r="AD2671" s="30"/>
      <c r="AE2671" s="30"/>
      <c r="AF2671" s="30"/>
      <c r="AG2671" s="27"/>
      <c r="AH2671" s="27"/>
      <c r="AI2671" s="27"/>
      <c r="AJ2671" s="27"/>
      <c r="AK2671" s="27"/>
      <c r="AL2671" s="27"/>
      <c r="AM2671" s="27"/>
      <c r="AN2671" s="27"/>
      <c r="AO2671" s="27"/>
      <c r="AP2671" s="27"/>
      <c r="AQ2671" s="27"/>
      <c r="AR2671" s="27"/>
      <c r="AS2671" s="27"/>
      <c r="AT2671" s="27"/>
      <c r="AU2671" s="27"/>
      <c r="AV2671" s="27"/>
      <c r="AW2671" s="27"/>
      <c r="AX2671" s="27"/>
      <c r="AY2671" s="27"/>
      <c r="AZ2671" s="27"/>
      <c r="BA2671" s="27"/>
      <c r="BB2671" s="27"/>
      <c r="BC2671" s="27"/>
      <c r="BD2671" s="27"/>
      <c r="BE2671" s="27"/>
    </row>
    <row r="2672" spans="1:57" s="29" customFormat="1" ht="50.1" customHeight="1">
      <c r="A2672" s="64" t="s">
        <v>9122</v>
      </c>
      <c r="B2672" s="223" t="s">
        <v>5974</v>
      </c>
      <c r="C2672" s="279" t="s">
        <v>9123</v>
      </c>
      <c r="D2672" s="279" t="s">
        <v>9124</v>
      </c>
      <c r="E2672" s="279" t="s">
        <v>9069</v>
      </c>
      <c r="F2672" s="279" t="s">
        <v>9125</v>
      </c>
      <c r="G2672" s="220" t="s">
        <v>4</v>
      </c>
      <c r="H2672" s="504">
        <v>0</v>
      </c>
      <c r="I2672" s="433">
        <v>590000000</v>
      </c>
      <c r="J2672" s="70" t="s">
        <v>6882</v>
      </c>
      <c r="K2672" s="64" t="s">
        <v>296</v>
      </c>
      <c r="L2672" s="70" t="s">
        <v>6882</v>
      </c>
      <c r="M2672" s="220" t="s">
        <v>144</v>
      </c>
      <c r="N2672" s="220" t="s">
        <v>6740</v>
      </c>
      <c r="O2672" s="220" t="s">
        <v>9055</v>
      </c>
      <c r="P2672" s="220">
        <v>778</v>
      </c>
      <c r="Q2672" s="220" t="s">
        <v>365</v>
      </c>
      <c r="R2672" s="505">
        <v>120</v>
      </c>
      <c r="S2672" s="505">
        <v>100</v>
      </c>
      <c r="T2672" s="505">
        <f t="shared" si="290"/>
        <v>12000</v>
      </c>
      <c r="U2672" s="505">
        <f t="shared" si="291"/>
        <v>13440.000000000002</v>
      </c>
      <c r="V2672" s="280"/>
      <c r="W2672" s="64">
        <v>2016</v>
      </c>
      <c r="X2672" s="432"/>
      <c r="Y2672" s="30"/>
      <c r="Z2672" s="30"/>
      <c r="AA2672" s="30"/>
      <c r="AB2672" s="30"/>
      <c r="AC2672" s="30"/>
      <c r="AD2672" s="30"/>
      <c r="AE2672" s="30"/>
      <c r="AF2672" s="30"/>
      <c r="AG2672" s="27"/>
      <c r="AH2672" s="27"/>
      <c r="AI2672" s="27"/>
      <c r="AJ2672" s="27"/>
      <c r="AK2672" s="27"/>
      <c r="AL2672" s="27"/>
      <c r="AM2672" s="27"/>
      <c r="AN2672" s="27"/>
      <c r="AO2672" s="27"/>
      <c r="AP2672" s="27"/>
      <c r="AQ2672" s="27"/>
      <c r="AR2672" s="27"/>
      <c r="AS2672" s="27"/>
      <c r="AT2672" s="27"/>
      <c r="AU2672" s="27"/>
      <c r="AV2672" s="27"/>
      <c r="AW2672" s="27"/>
      <c r="AX2672" s="27"/>
      <c r="AY2672" s="27"/>
      <c r="AZ2672" s="27"/>
      <c r="BA2672" s="27"/>
      <c r="BB2672" s="27"/>
      <c r="BC2672" s="27"/>
      <c r="BD2672" s="27"/>
      <c r="BE2672" s="27"/>
    </row>
    <row r="2673" spans="1:57" s="29" customFormat="1" ht="50.1" customHeight="1">
      <c r="A2673" s="64" t="s">
        <v>9126</v>
      </c>
      <c r="B2673" s="223" t="s">
        <v>5974</v>
      </c>
      <c r="C2673" s="279" t="s">
        <v>9127</v>
      </c>
      <c r="D2673" s="279" t="s">
        <v>9128</v>
      </c>
      <c r="E2673" s="279" t="s">
        <v>9053</v>
      </c>
      <c r="F2673" s="279" t="s">
        <v>9129</v>
      </c>
      <c r="G2673" s="220" t="s">
        <v>4</v>
      </c>
      <c r="H2673" s="504">
        <v>0</v>
      </c>
      <c r="I2673" s="433">
        <v>590000000</v>
      </c>
      <c r="J2673" s="70" t="s">
        <v>6882</v>
      </c>
      <c r="K2673" s="64" t="s">
        <v>296</v>
      </c>
      <c r="L2673" s="70" t="s">
        <v>6882</v>
      </c>
      <c r="M2673" s="220" t="s">
        <v>144</v>
      </c>
      <c r="N2673" s="220" t="s">
        <v>6740</v>
      </c>
      <c r="O2673" s="220" t="s">
        <v>9055</v>
      </c>
      <c r="P2673" s="220">
        <v>872</v>
      </c>
      <c r="Q2673" s="220" t="s">
        <v>542</v>
      </c>
      <c r="R2673" s="505">
        <v>2</v>
      </c>
      <c r="S2673" s="505">
        <v>1550</v>
      </c>
      <c r="T2673" s="505">
        <f t="shared" si="290"/>
        <v>3100</v>
      </c>
      <c r="U2673" s="505">
        <f t="shared" si="291"/>
        <v>3472.0000000000005</v>
      </c>
      <c r="V2673" s="280"/>
      <c r="W2673" s="64">
        <v>2016</v>
      </c>
      <c r="X2673" s="432"/>
      <c r="Y2673" s="30"/>
      <c r="Z2673" s="30"/>
      <c r="AA2673" s="30"/>
      <c r="AB2673" s="30"/>
      <c r="AC2673" s="30"/>
      <c r="AD2673" s="30"/>
      <c r="AE2673" s="30"/>
      <c r="AF2673" s="30"/>
      <c r="AG2673" s="27"/>
      <c r="AH2673" s="27"/>
      <c r="AI2673" s="27"/>
      <c r="AJ2673" s="27"/>
      <c r="AK2673" s="27"/>
      <c r="AL2673" s="27"/>
      <c r="AM2673" s="27"/>
      <c r="AN2673" s="27"/>
      <c r="AO2673" s="27"/>
      <c r="AP2673" s="27"/>
      <c r="AQ2673" s="27"/>
      <c r="AR2673" s="27"/>
      <c r="AS2673" s="27"/>
      <c r="AT2673" s="27"/>
      <c r="AU2673" s="27"/>
      <c r="AV2673" s="27"/>
      <c r="AW2673" s="27"/>
      <c r="AX2673" s="27"/>
      <c r="AY2673" s="27"/>
      <c r="AZ2673" s="27"/>
      <c r="BA2673" s="27"/>
      <c r="BB2673" s="27"/>
      <c r="BC2673" s="27"/>
      <c r="BD2673" s="27"/>
      <c r="BE2673" s="27"/>
    </row>
    <row r="2674" spans="1:57" s="29" customFormat="1" ht="50.1" customHeight="1">
      <c r="A2674" s="64" t="s">
        <v>9130</v>
      </c>
      <c r="B2674" s="223" t="s">
        <v>5974</v>
      </c>
      <c r="C2674" s="279" t="s">
        <v>9131</v>
      </c>
      <c r="D2674" s="279" t="s">
        <v>9132</v>
      </c>
      <c r="E2674" s="279" t="s">
        <v>9133</v>
      </c>
      <c r="F2674" s="279" t="s">
        <v>9134</v>
      </c>
      <c r="G2674" s="220" t="s">
        <v>4</v>
      </c>
      <c r="H2674" s="504">
        <v>0</v>
      </c>
      <c r="I2674" s="433">
        <v>590000000</v>
      </c>
      <c r="J2674" s="70" t="s">
        <v>6882</v>
      </c>
      <c r="K2674" s="64" t="s">
        <v>296</v>
      </c>
      <c r="L2674" s="70" t="s">
        <v>6882</v>
      </c>
      <c r="M2674" s="220" t="s">
        <v>144</v>
      </c>
      <c r="N2674" s="220" t="s">
        <v>6740</v>
      </c>
      <c r="O2674" s="220" t="s">
        <v>9055</v>
      </c>
      <c r="P2674" s="220">
        <v>778</v>
      </c>
      <c r="Q2674" s="220" t="s">
        <v>365</v>
      </c>
      <c r="R2674" s="505">
        <v>5</v>
      </c>
      <c r="S2674" s="505">
        <v>250</v>
      </c>
      <c r="T2674" s="505">
        <f t="shared" si="290"/>
        <v>1250</v>
      </c>
      <c r="U2674" s="505">
        <f t="shared" si="291"/>
        <v>1400.0000000000002</v>
      </c>
      <c r="V2674" s="280"/>
      <c r="W2674" s="64">
        <v>2016</v>
      </c>
      <c r="X2674" s="432"/>
      <c r="Y2674" s="30"/>
      <c r="Z2674" s="30"/>
      <c r="AA2674" s="30"/>
      <c r="AB2674" s="30"/>
      <c r="AC2674" s="30"/>
      <c r="AD2674" s="30"/>
      <c r="AE2674" s="30"/>
      <c r="AF2674" s="30"/>
      <c r="AG2674" s="27"/>
      <c r="AH2674" s="27"/>
      <c r="AI2674" s="27"/>
      <c r="AJ2674" s="27"/>
      <c r="AK2674" s="27"/>
      <c r="AL2674" s="27"/>
      <c r="AM2674" s="27"/>
      <c r="AN2674" s="27"/>
      <c r="AO2674" s="27"/>
      <c r="AP2674" s="27"/>
      <c r="AQ2674" s="27"/>
      <c r="AR2674" s="27"/>
      <c r="AS2674" s="27"/>
      <c r="AT2674" s="27"/>
      <c r="AU2674" s="27"/>
      <c r="AV2674" s="27"/>
      <c r="AW2674" s="27"/>
      <c r="AX2674" s="27"/>
      <c r="AY2674" s="27"/>
      <c r="AZ2674" s="27"/>
      <c r="BA2674" s="27"/>
      <c r="BB2674" s="27"/>
      <c r="BC2674" s="27"/>
      <c r="BD2674" s="27"/>
      <c r="BE2674" s="27"/>
    </row>
    <row r="2675" spans="1:57" s="29" customFormat="1" ht="50.1" customHeight="1">
      <c r="A2675" s="64" t="s">
        <v>9135</v>
      </c>
      <c r="B2675" s="223" t="s">
        <v>5974</v>
      </c>
      <c r="C2675" s="279" t="s">
        <v>9131</v>
      </c>
      <c r="D2675" s="279" t="s">
        <v>9132</v>
      </c>
      <c r="E2675" s="279" t="s">
        <v>9133</v>
      </c>
      <c r="F2675" s="279" t="s">
        <v>9136</v>
      </c>
      <c r="G2675" s="220" t="s">
        <v>4</v>
      </c>
      <c r="H2675" s="504">
        <v>0</v>
      </c>
      <c r="I2675" s="433">
        <v>590000000</v>
      </c>
      <c r="J2675" s="70" t="s">
        <v>6882</v>
      </c>
      <c r="K2675" s="64" t="s">
        <v>296</v>
      </c>
      <c r="L2675" s="70" t="s">
        <v>6882</v>
      </c>
      <c r="M2675" s="220" t="s">
        <v>144</v>
      </c>
      <c r="N2675" s="220" t="s">
        <v>6740</v>
      </c>
      <c r="O2675" s="220" t="s">
        <v>9055</v>
      </c>
      <c r="P2675" s="220">
        <v>778</v>
      </c>
      <c r="Q2675" s="220" t="s">
        <v>365</v>
      </c>
      <c r="R2675" s="505">
        <v>100</v>
      </c>
      <c r="S2675" s="505">
        <v>90</v>
      </c>
      <c r="T2675" s="505">
        <f t="shared" si="290"/>
        <v>9000</v>
      </c>
      <c r="U2675" s="505">
        <f t="shared" si="291"/>
        <v>10080.000000000002</v>
      </c>
      <c r="V2675" s="280"/>
      <c r="W2675" s="64">
        <v>2016</v>
      </c>
      <c r="X2675" s="432"/>
      <c r="Y2675" s="30"/>
      <c r="Z2675" s="30"/>
      <c r="AA2675" s="30"/>
      <c r="AB2675" s="30"/>
      <c r="AC2675" s="30"/>
      <c r="AD2675" s="30"/>
      <c r="AE2675" s="30"/>
      <c r="AF2675" s="30"/>
      <c r="AG2675" s="27"/>
      <c r="AH2675" s="27"/>
      <c r="AI2675" s="27"/>
      <c r="AJ2675" s="27"/>
      <c r="AK2675" s="27"/>
      <c r="AL2675" s="27"/>
      <c r="AM2675" s="27"/>
      <c r="AN2675" s="27"/>
      <c r="AO2675" s="27"/>
      <c r="AP2675" s="27"/>
      <c r="AQ2675" s="27"/>
      <c r="AR2675" s="27"/>
      <c r="AS2675" s="27"/>
      <c r="AT2675" s="27"/>
      <c r="AU2675" s="27"/>
      <c r="AV2675" s="27"/>
      <c r="AW2675" s="27"/>
      <c r="AX2675" s="27"/>
      <c r="AY2675" s="27"/>
      <c r="AZ2675" s="27"/>
      <c r="BA2675" s="27"/>
      <c r="BB2675" s="27"/>
      <c r="BC2675" s="27"/>
      <c r="BD2675" s="27"/>
      <c r="BE2675" s="27"/>
    </row>
    <row r="2676" spans="1:57" s="29" customFormat="1" ht="50.1" customHeight="1">
      <c r="A2676" s="64" t="s">
        <v>9137</v>
      </c>
      <c r="B2676" s="223" t="s">
        <v>5974</v>
      </c>
      <c r="C2676" s="279" t="s">
        <v>9138</v>
      </c>
      <c r="D2676" s="279" t="s">
        <v>9139</v>
      </c>
      <c r="E2676" s="279" t="s">
        <v>9140</v>
      </c>
      <c r="F2676" s="279" t="s">
        <v>9141</v>
      </c>
      <c r="G2676" s="220" t="s">
        <v>4</v>
      </c>
      <c r="H2676" s="504">
        <v>0</v>
      </c>
      <c r="I2676" s="433">
        <v>590000000</v>
      </c>
      <c r="J2676" s="70" t="s">
        <v>6882</v>
      </c>
      <c r="K2676" s="64" t="s">
        <v>296</v>
      </c>
      <c r="L2676" s="70" t="s">
        <v>6882</v>
      </c>
      <c r="M2676" s="220" t="s">
        <v>144</v>
      </c>
      <c r="N2676" s="220" t="s">
        <v>6740</v>
      </c>
      <c r="O2676" s="220" t="s">
        <v>9055</v>
      </c>
      <c r="P2676" s="220">
        <v>778</v>
      </c>
      <c r="Q2676" s="220" t="s">
        <v>365</v>
      </c>
      <c r="R2676" s="505">
        <v>2</v>
      </c>
      <c r="S2676" s="505">
        <v>250</v>
      </c>
      <c r="T2676" s="505">
        <f t="shared" si="290"/>
        <v>500</v>
      </c>
      <c r="U2676" s="505">
        <f t="shared" si="291"/>
        <v>560</v>
      </c>
      <c r="V2676" s="280"/>
      <c r="W2676" s="64">
        <v>2016</v>
      </c>
      <c r="X2676" s="432"/>
      <c r="Y2676" s="30"/>
      <c r="Z2676" s="30"/>
      <c r="AA2676" s="30"/>
      <c r="AB2676" s="30"/>
      <c r="AC2676" s="30"/>
      <c r="AD2676" s="30"/>
      <c r="AE2676" s="30"/>
      <c r="AF2676" s="30"/>
      <c r="AG2676" s="27"/>
      <c r="AH2676" s="27"/>
      <c r="AI2676" s="27"/>
      <c r="AJ2676" s="27"/>
      <c r="AK2676" s="27"/>
      <c r="AL2676" s="27"/>
      <c r="AM2676" s="27"/>
      <c r="AN2676" s="27"/>
      <c r="AO2676" s="27"/>
      <c r="AP2676" s="27"/>
      <c r="AQ2676" s="27"/>
      <c r="AR2676" s="27"/>
      <c r="AS2676" s="27"/>
      <c r="AT2676" s="27"/>
      <c r="AU2676" s="27"/>
      <c r="AV2676" s="27"/>
      <c r="AW2676" s="27"/>
      <c r="AX2676" s="27"/>
      <c r="AY2676" s="27"/>
      <c r="AZ2676" s="27"/>
      <c r="BA2676" s="27"/>
      <c r="BB2676" s="27"/>
      <c r="BC2676" s="27"/>
      <c r="BD2676" s="27"/>
      <c r="BE2676" s="27"/>
    </row>
    <row r="2677" spans="1:57" s="29" customFormat="1" ht="50.1" customHeight="1">
      <c r="A2677" s="64" t="s">
        <v>9142</v>
      </c>
      <c r="B2677" s="223" t="s">
        <v>5974</v>
      </c>
      <c r="C2677" s="279" t="s">
        <v>9143</v>
      </c>
      <c r="D2677" s="279" t="s">
        <v>9144</v>
      </c>
      <c r="E2677" s="279" t="s">
        <v>9145</v>
      </c>
      <c r="F2677" s="279" t="s">
        <v>9146</v>
      </c>
      <c r="G2677" s="220" t="s">
        <v>4</v>
      </c>
      <c r="H2677" s="504">
        <v>0</v>
      </c>
      <c r="I2677" s="433">
        <v>590000000</v>
      </c>
      <c r="J2677" s="70" t="s">
        <v>6882</v>
      </c>
      <c r="K2677" s="64" t="s">
        <v>296</v>
      </c>
      <c r="L2677" s="70" t="s">
        <v>6882</v>
      </c>
      <c r="M2677" s="220" t="s">
        <v>144</v>
      </c>
      <c r="N2677" s="220" t="s">
        <v>6740</v>
      </c>
      <c r="O2677" s="220" t="s">
        <v>9055</v>
      </c>
      <c r="P2677" s="220">
        <v>778</v>
      </c>
      <c r="Q2677" s="220" t="s">
        <v>365</v>
      </c>
      <c r="R2677" s="505">
        <v>1</v>
      </c>
      <c r="S2677" s="505">
        <v>620</v>
      </c>
      <c r="T2677" s="505">
        <f t="shared" si="290"/>
        <v>620</v>
      </c>
      <c r="U2677" s="505">
        <f t="shared" si="291"/>
        <v>694.40000000000009</v>
      </c>
      <c r="V2677" s="280"/>
      <c r="W2677" s="64">
        <v>2016</v>
      </c>
      <c r="X2677" s="432"/>
      <c r="Y2677" s="30"/>
      <c r="Z2677" s="30"/>
      <c r="AA2677" s="30"/>
      <c r="AB2677" s="30"/>
      <c r="AC2677" s="30"/>
      <c r="AD2677" s="30"/>
      <c r="AE2677" s="30"/>
      <c r="AF2677" s="30"/>
      <c r="AG2677" s="27"/>
      <c r="AH2677" s="27"/>
      <c r="AI2677" s="27"/>
      <c r="AJ2677" s="27"/>
      <c r="AK2677" s="27"/>
      <c r="AL2677" s="27"/>
      <c r="AM2677" s="27"/>
      <c r="AN2677" s="27"/>
      <c r="AO2677" s="27"/>
      <c r="AP2677" s="27"/>
      <c r="AQ2677" s="27"/>
      <c r="AR2677" s="27"/>
      <c r="AS2677" s="27"/>
      <c r="AT2677" s="27"/>
      <c r="AU2677" s="27"/>
      <c r="AV2677" s="27"/>
      <c r="AW2677" s="27"/>
      <c r="AX2677" s="27"/>
      <c r="AY2677" s="27"/>
      <c r="AZ2677" s="27"/>
      <c r="BA2677" s="27"/>
      <c r="BB2677" s="27"/>
      <c r="BC2677" s="27"/>
      <c r="BD2677" s="27"/>
      <c r="BE2677" s="27"/>
    </row>
    <row r="2678" spans="1:57" s="29" customFormat="1" ht="50.1" customHeight="1">
      <c r="A2678" s="64" t="s">
        <v>9147</v>
      </c>
      <c r="B2678" s="223" t="s">
        <v>5974</v>
      </c>
      <c r="C2678" s="279" t="s">
        <v>9148</v>
      </c>
      <c r="D2678" s="279" t="s">
        <v>9149</v>
      </c>
      <c r="E2678" s="279" t="s">
        <v>9150</v>
      </c>
      <c r="F2678" s="279" t="s">
        <v>9151</v>
      </c>
      <c r="G2678" s="220" t="s">
        <v>4</v>
      </c>
      <c r="H2678" s="504">
        <v>0</v>
      </c>
      <c r="I2678" s="433">
        <v>590000000</v>
      </c>
      <c r="J2678" s="70" t="s">
        <v>6882</v>
      </c>
      <c r="K2678" s="64" t="s">
        <v>296</v>
      </c>
      <c r="L2678" s="70" t="s">
        <v>6882</v>
      </c>
      <c r="M2678" s="220" t="s">
        <v>144</v>
      </c>
      <c r="N2678" s="220" t="s">
        <v>6740</v>
      </c>
      <c r="O2678" s="220" t="s">
        <v>9055</v>
      </c>
      <c r="P2678" s="220">
        <v>778</v>
      </c>
      <c r="Q2678" s="220" t="s">
        <v>365</v>
      </c>
      <c r="R2678" s="505">
        <v>5</v>
      </c>
      <c r="S2678" s="505">
        <v>250</v>
      </c>
      <c r="T2678" s="505">
        <f t="shared" si="290"/>
        <v>1250</v>
      </c>
      <c r="U2678" s="505">
        <f t="shared" si="291"/>
        <v>1400.0000000000002</v>
      </c>
      <c r="V2678" s="280"/>
      <c r="W2678" s="64">
        <v>2016</v>
      </c>
      <c r="X2678" s="432"/>
      <c r="Y2678" s="30"/>
      <c r="Z2678" s="30"/>
      <c r="AA2678" s="30"/>
      <c r="AB2678" s="30"/>
      <c r="AC2678" s="30"/>
      <c r="AD2678" s="30"/>
      <c r="AE2678" s="30"/>
      <c r="AF2678" s="30"/>
      <c r="AG2678" s="27"/>
      <c r="AH2678" s="27"/>
      <c r="AI2678" s="27"/>
      <c r="AJ2678" s="27"/>
      <c r="AK2678" s="27"/>
      <c r="AL2678" s="27"/>
      <c r="AM2678" s="27"/>
      <c r="AN2678" s="27"/>
      <c r="AO2678" s="27"/>
      <c r="AP2678" s="27"/>
      <c r="AQ2678" s="27"/>
      <c r="AR2678" s="27"/>
      <c r="AS2678" s="27"/>
      <c r="AT2678" s="27"/>
      <c r="AU2678" s="27"/>
      <c r="AV2678" s="27"/>
      <c r="AW2678" s="27"/>
      <c r="AX2678" s="27"/>
      <c r="AY2678" s="27"/>
      <c r="AZ2678" s="27"/>
      <c r="BA2678" s="27"/>
      <c r="BB2678" s="27"/>
      <c r="BC2678" s="27"/>
      <c r="BD2678" s="27"/>
      <c r="BE2678" s="27"/>
    </row>
    <row r="2679" spans="1:57" s="29" customFormat="1" ht="50.1" customHeight="1">
      <c r="A2679" s="64" t="s">
        <v>9152</v>
      </c>
      <c r="B2679" s="223" t="s">
        <v>5974</v>
      </c>
      <c r="C2679" s="279" t="s">
        <v>9153</v>
      </c>
      <c r="D2679" s="279" t="s">
        <v>9154</v>
      </c>
      <c r="E2679" s="279" t="s">
        <v>9069</v>
      </c>
      <c r="F2679" s="279" t="s">
        <v>9155</v>
      </c>
      <c r="G2679" s="220" t="s">
        <v>4</v>
      </c>
      <c r="H2679" s="504">
        <v>0</v>
      </c>
      <c r="I2679" s="433">
        <v>590000000</v>
      </c>
      <c r="J2679" s="70" t="s">
        <v>6882</v>
      </c>
      <c r="K2679" s="64" t="s">
        <v>296</v>
      </c>
      <c r="L2679" s="70" t="s">
        <v>6882</v>
      </c>
      <c r="M2679" s="220" t="s">
        <v>144</v>
      </c>
      <c r="N2679" s="220" t="s">
        <v>6740</v>
      </c>
      <c r="O2679" s="220" t="s">
        <v>9055</v>
      </c>
      <c r="P2679" s="220">
        <v>778</v>
      </c>
      <c r="Q2679" s="220" t="s">
        <v>365</v>
      </c>
      <c r="R2679" s="505">
        <v>2</v>
      </c>
      <c r="S2679" s="505">
        <v>280</v>
      </c>
      <c r="T2679" s="505">
        <f t="shared" si="290"/>
        <v>560</v>
      </c>
      <c r="U2679" s="505">
        <f t="shared" si="291"/>
        <v>627.20000000000005</v>
      </c>
      <c r="V2679" s="280"/>
      <c r="W2679" s="64">
        <v>2016</v>
      </c>
      <c r="X2679" s="432"/>
      <c r="Y2679" s="30"/>
      <c r="Z2679" s="30"/>
      <c r="AA2679" s="30"/>
      <c r="AB2679" s="30"/>
      <c r="AC2679" s="30"/>
      <c r="AD2679" s="30"/>
      <c r="AE2679" s="30"/>
      <c r="AF2679" s="30"/>
      <c r="AG2679" s="27"/>
      <c r="AH2679" s="27"/>
      <c r="AI2679" s="27"/>
      <c r="AJ2679" s="27"/>
      <c r="AK2679" s="27"/>
      <c r="AL2679" s="27"/>
      <c r="AM2679" s="27"/>
      <c r="AN2679" s="27"/>
      <c r="AO2679" s="27"/>
      <c r="AP2679" s="27"/>
      <c r="AQ2679" s="27"/>
      <c r="AR2679" s="27"/>
      <c r="AS2679" s="27"/>
      <c r="AT2679" s="27"/>
      <c r="AU2679" s="27"/>
      <c r="AV2679" s="27"/>
      <c r="AW2679" s="27"/>
      <c r="AX2679" s="27"/>
      <c r="AY2679" s="27"/>
      <c r="AZ2679" s="27"/>
      <c r="BA2679" s="27"/>
      <c r="BB2679" s="27"/>
      <c r="BC2679" s="27"/>
      <c r="BD2679" s="27"/>
      <c r="BE2679" s="27"/>
    </row>
    <row r="2680" spans="1:57" s="29" customFormat="1" ht="50.1" customHeight="1">
      <c r="A2680" s="64" t="s">
        <v>9156</v>
      </c>
      <c r="B2680" s="223" t="s">
        <v>5974</v>
      </c>
      <c r="C2680" s="279" t="s">
        <v>9157</v>
      </c>
      <c r="D2680" s="279" t="s">
        <v>9158</v>
      </c>
      <c r="E2680" s="279" t="s">
        <v>9053</v>
      </c>
      <c r="F2680" s="279" t="s">
        <v>9159</v>
      </c>
      <c r="G2680" s="220" t="s">
        <v>4</v>
      </c>
      <c r="H2680" s="504">
        <v>0</v>
      </c>
      <c r="I2680" s="433">
        <v>590000000</v>
      </c>
      <c r="J2680" s="70" t="s">
        <v>6882</v>
      </c>
      <c r="K2680" s="64" t="s">
        <v>296</v>
      </c>
      <c r="L2680" s="70" t="s">
        <v>6882</v>
      </c>
      <c r="M2680" s="220" t="s">
        <v>144</v>
      </c>
      <c r="N2680" s="220" t="s">
        <v>6740</v>
      </c>
      <c r="O2680" s="220" t="s">
        <v>9055</v>
      </c>
      <c r="P2680" s="220">
        <v>778</v>
      </c>
      <c r="Q2680" s="220" t="s">
        <v>365</v>
      </c>
      <c r="R2680" s="505">
        <v>10</v>
      </c>
      <c r="S2680" s="505">
        <v>520</v>
      </c>
      <c r="T2680" s="505">
        <f t="shared" si="290"/>
        <v>5200</v>
      </c>
      <c r="U2680" s="505">
        <f t="shared" si="291"/>
        <v>5824.0000000000009</v>
      </c>
      <c r="V2680" s="280"/>
      <c r="W2680" s="64">
        <v>2016</v>
      </c>
      <c r="X2680" s="432"/>
      <c r="Y2680" s="30"/>
      <c r="Z2680" s="30"/>
      <c r="AA2680" s="30"/>
      <c r="AB2680" s="30"/>
      <c r="AC2680" s="30"/>
      <c r="AD2680" s="30"/>
      <c r="AE2680" s="30"/>
      <c r="AF2680" s="30"/>
      <c r="AG2680" s="27"/>
      <c r="AH2680" s="27"/>
      <c r="AI2680" s="27"/>
      <c r="AJ2680" s="27"/>
      <c r="AK2680" s="27"/>
      <c r="AL2680" s="27"/>
      <c r="AM2680" s="27"/>
      <c r="AN2680" s="27"/>
      <c r="AO2680" s="27"/>
      <c r="AP2680" s="27"/>
      <c r="AQ2680" s="27"/>
      <c r="AR2680" s="27"/>
      <c r="AS2680" s="27"/>
      <c r="AT2680" s="27"/>
      <c r="AU2680" s="27"/>
      <c r="AV2680" s="27"/>
      <c r="AW2680" s="27"/>
      <c r="AX2680" s="27"/>
      <c r="AY2680" s="27"/>
      <c r="AZ2680" s="27"/>
      <c r="BA2680" s="27"/>
      <c r="BB2680" s="27"/>
      <c r="BC2680" s="27"/>
      <c r="BD2680" s="27"/>
      <c r="BE2680" s="27"/>
    </row>
    <row r="2681" spans="1:57" s="29" customFormat="1" ht="50.1" customHeight="1">
      <c r="A2681" s="64" t="s">
        <v>9160</v>
      </c>
      <c r="B2681" s="223" t="s">
        <v>5974</v>
      </c>
      <c r="C2681" s="279" t="s">
        <v>9161</v>
      </c>
      <c r="D2681" s="279" t="s">
        <v>9162</v>
      </c>
      <c r="E2681" s="279" t="s">
        <v>9053</v>
      </c>
      <c r="F2681" s="279" t="s">
        <v>9163</v>
      </c>
      <c r="G2681" s="220" t="s">
        <v>4</v>
      </c>
      <c r="H2681" s="504">
        <v>0</v>
      </c>
      <c r="I2681" s="433">
        <v>590000000</v>
      </c>
      <c r="J2681" s="70" t="s">
        <v>6882</v>
      </c>
      <c r="K2681" s="64" t="s">
        <v>296</v>
      </c>
      <c r="L2681" s="70" t="s">
        <v>6882</v>
      </c>
      <c r="M2681" s="220" t="s">
        <v>144</v>
      </c>
      <c r="N2681" s="220" t="s">
        <v>6740</v>
      </c>
      <c r="O2681" s="220" t="s">
        <v>9055</v>
      </c>
      <c r="P2681" s="220">
        <v>778</v>
      </c>
      <c r="Q2681" s="220" t="s">
        <v>365</v>
      </c>
      <c r="R2681" s="505">
        <v>1</v>
      </c>
      <c r="S2681" s="505">
        <v>320</v>
      </c>
      <c r="T2681" s="505">
        <f t="shared" si="290"/>
        <v>320</v>
      </c>
      <c r="U2681" s="505">
        <f t="shared" si="291"/>
        <v>358.40000000000003</v>
      </c>
      <c r="V2681" s="280"/>
      <c r="W2681" s="64">
        <v>2016</v>
      </c>
      <c r="X2681" s="432"/>
      <c r="Y2681" s="30"/>
      <c r="Z2681" s="30"/>
      <c r="AA2681" s="30"/>
      <c r="AB2681" s="30"/>
      <c r="AC2681" s="30"/>
      <c r="AD2681" s="30"/>
      <c r="AE2681" s="30"/>
      <c r="AF2681" s="30"/>
      <c r="AG2681" s="27"/>
      <c r="AH2681" s="27"/>
      <c r="AI2681" s="27"/>
      <c r="AJ2681" s="27"/>
      <c r="AK2681" s="27"/>
      <c r="AL2681" s="27"/>
      <c r="AM2681" s="27"/>
      <c r="AN2681" s="27"/>
      <c r="AO2681" s="27"/>
      <c r="AP2681" s="27"/>
      <c r="AQ2681" s="27"/>
      <c r="AR2681" s="27"/>
      <c r="AS2681" s="27"/>
      <c r="AT2681" s="27"/>
      <c r="AU2681" s="27"/>
      <c r="AV2681" s="27"/>
      <c r="AW2681" s="27"/>
      <c r="AX2681" s="27"/>
      <c r="AY2681" s="27"/>
      <c r="AZ2681" s="27"/>
      <c r="BA2681" s="27"/>
      <c r="BB2681" s="27"/>
      <c r="BC2681" s="27"/>
      <c r="BD2681" s="27"/>
      <c r="BE2681" s="27"/>
    </row>
    <row r="2682" spans="1:57" s="29" customFormat="1" ht="50.1" customHeight="1">
      <c r="A2682" s="64" t="s">
        <v>9164</v>
      </c>
      <c r="B2682" s="223" t="s">
        <v>5974</v>
      </c>
      <c r="C2682" s="279" t="s">
        <v>9165</v>
      </c>
      <c r="D2682" s="279" t="s">
        <v>9166</v>
      </c>
      <c r="E2682" s="279" t="s">
        <v>9167</v>
      </c>
      <c r="F2682" s="279" t="s">
        <v>9168</v>
      </c>
      <c r="G2682" s="220" t="s">
        <v>4</v>
      </c>
      <c r="H2682" s="504">
        <v>0</v>
      </c>
      <c r="I2682" s="433">
        <v>590000000</v>
      </c>
      <c r="J2682" s="70" t="s">
        <v>6882</v>
      </c>
      <c r="K2682" s="64" t="s">
        <v>296</v>
      </c>
      <c r="L2682" s="70" t="s">
        <v>6882</v>
      </c>
      <c r="M2682" s="220" t="s">
        <v>144</v>
      </c>
      <c r="N2682" s="220" t="s">
        <v>6740</v>
      </c>
      <c r="O2682" s="220" t="s">
        <v>9055</v>
      </c>
      <c r="P2682" s="220">
        <v>778</v>
      </c>
      <c r="Q2682" s="220" t="s">
        <v>365</v>
      </c>
      <c r="R2682" s="505">
        <v>1</v>
      </c>
      <c r="S2682" s="505">
        <v>4700</v>
      </c>
      <c r="T2682" s="505">
        <f t="shared" si="290"/>
        <v>4700</v>
      </c>
      <c r="U2682" s="505">
        <f t="shared" si="291"/>
        <v>5264.0000000000009</v>
      </c>
      <c r="V2682" s="280"/>
      <c r="W2682" s="64">
        <v>2016</v>
      </c>
      <c r="X2682" s="432"/>
      <c r="Y2682" s="30"/>
      <c r="Z2682" s="30"/>
      <c r="AA2682" s="30"/>
      <c r="AB2682" s="30"/>
      <c r="AC2682" s="30"/>
      <c r="AD2682" s="30"/>
      <c r="AE2682" s="30"/>
      <c r="AF2682" s="30"/>
      <c r="AG2682" s="27"/>
      <c r="AH2682" s="27"/>
      <c r="AI2682" s="27"/>
      <c r="AJ2682" s="27"/>
      <c r="AK2682" s="27"/>
      <c r="AL2682" s="27"/>
      <c r="AM2682" s="27"/>
      <c r="AN2682" s="27"/>
      <c r="AO2682" s="27"/>
      <c r="AP2682" s="27"/>
      <c r="AQ2682" s="27"/>
      <c r="AR2682" s="27"/>
      <c r="AS2682" s="27"/>
      <c r="AT2682" s="27"/>
      <c r="AU2682" s="27"/>
      <c r="AV2682" s="27"/>
      <c r="AW2682" s="27"/>
      <c r="AX2682" s="27"/>
      <c r="AY2682" s="27"/>
      <c r="AZ2682" s="27"/>
      <c r="BA2682" s="27"/>
      <c r="BB2682" s="27"/>
      <c r="BC2682" s="27"/>
      <c r="BD2682" s="27"/>
      <c r="BE2682" s="27"/>
    </row>
    <row r="2683" spans="1:57" s="29" customFormat="1" ht="50.1" customHeight="1">
      <c r="A2683" s="64" t="s">
        <v>9169</v>
      </c>
      <c r="B2683" s="223" t="s">
        <v>5974</v>
      </c>
      <c r="C2683" s="279" t="s">
        <v>9170</v>
      </c>
      <c r="D2683" s="279" t="s">
        <v>9171</v>
      </c>
      <c r="E2683" s="279" t="s">
        <v>7774</v>
      </c>
      <c r="F2683" s="279" t="s">
        <v>9172</v>
      </c>
      <c r="G2683" s="220" t="s">
        <v>4</v>
      </c>
      <c r="H2683" s="504">
        <v>0</v>
      </c>
      <c r="I2683" s="433">
        <v>590000000</v>
      </c>
      <c r="J2683" s="70" t="s">
        <v>6882</v>
      </c>
      <c r="K2683" s="64" t="s">
        <v>296</v>
      </c>
      <c r="L2683" s="70" t="s">
        <v>6882</v>
      </c>
      <c r="M2683" s="220" t="s">
        <v>144</v>
      </c>
      <c r="N2683" s="220" t="s">
        <v>6740</v>
      </c>
      <c r="O2683" s="220" t="s">
        <v>9055</v>
      </c>
      <c r="P2683" s="220">
        <v>872</v>
      </c>
      <c r="Q2683" s="220" t="s">
        <v>542</v>
      </c>
      <c r="R2683" s="505">
        <v>3</v>
      </c>
      <c r="S2683" s="505">
        <v>520</v>
      </c>
      <c r="T2683" s="505">
        <f t="shared" si="290"/>
        <v>1560</v>
      </c>
      <c r="U2683" s="505">
        <f t="shared" si="291"/>
        <v>1747.2000000000003</v>
      </c>
      <c r="V2683" s="280"/>
      <c r="W2683" s="64">
        <v>2016</v>
      </c>
      <c r="X2683" s="432"/>
      <c r="Y2683" s="30"/>
      <c r="Z2683" s="30"/>
      <c r="AA2683" s="30"/>
      <c r="AB2683" s="30"/>
      <c r="AC2683" s="30"/>
      <c r="AD2683" s="30"/>
      <c r="AE2683" s="30"/>
      <c r="AF2683" s="30"/>
      <c r="AG2683" s="27"/>
      <c r="AH2683" s="27"/>
      <c r="AI2683" s="27"/>
      <c r="AJ2683" s="27"/>
      <c r="AK2683" s="27"/>
      <c r="AL2683" s="27"/>
      <c r="AM2683" s="27"/>
      <c r="AN2683" s="27"/>
      <c r="AO2683" s="27"/>
      <c r="AP2683" s="27"/>
      <c r="AQ2683" s="27"/>
      <c r="AR2683" s="27"/>
      <c r="AS2683" s="27"/>
      <c r="AT2683" s="27"/>
      <c r="AU2683" s="27"/>
      <c r="AV2683" s="27"/>
      <c r="AW2683" s="27"/>
      <c r="AX2683" s="27"/>
      <c r="AY2683" s="27"/>
      <c r="AZ2683" s="27"/>
      <c r="BA2683" s="27"/>
      <c r="BB2683" s="27"/>
      <c r="BC2683" s="27"/>
      <c r="BD2683" s="27"/>
      <c r="BE2683" s="27"/>
    </row>
    <row r="2684" spans="1:57" s="29" customFormat="1" ht="50.1" customHeight="1">
      <c r="A2684" s="64" t="s">
        <v>9173</v>
      </c>
      <c r="B2684" s="223" t="s">
        <v>5974</v>
      </c>
      <c r="C2684" s="279" t="s">
        <v>9174</v>
      </c>
      <c r="D2684" s="279" t="s">
        <v>9175</v>
      </c>
      <c r="E2684" s="279" t="s">
        <v>9176</v>
      </c>
      <c r="F2684" s="279" t="s">
        <v>9177</v>
      </c>
      <c r="G2684" s="220" t="s">
        <v>4</v>
      </c>
      <c r="H2684" s="504">
        <v>0</v>
      </c>
      <c r="I2684" s="433">
        <v>590000000</v>
      </c>
      <c r="J2684" s="70" t="s">
        <v>6882</v>
      </c>
      <c r="K2684" s="64" t="s">
        <v>296</v>
      </c>
      <c r="L2684" s="70" t="s">
        <v>6882</v>
      </c>
      <c r="M2684" s="220" t="s">
        <v>144</v>
      </c>
      <c r="N2684" s="220" t="s">
        <v>6740</v>
      </c>
      <c r="O2684" s="220" t="s">
        <v>9055</v>
      </c>
      <c r="P2684" s="220">
        <v>778</v>
      </c>
      <c r="Q2684" s="220" t="s">
        <v>365</v>
      </c>
      <c r="R2684" s="505">
        <v>60</v>
      </c>
      <c r="S2684" s="505">
        <v>140</v>
      </c>
      <c r="T2684" s="505">
        <f t="shared" si="290"/>
        <v>8400</v>
      </c>
      <c r="U2684" s="505">
        <f t="shared" si="291"/>
        <v>9408</v>
      </c>
      <c r="V2684" s="280"/>
      <c r="W2684" s="64">
        <v>2016</v>
      </c>
      <c r="X2684" s="432"/>
      <c r="Y2684" s="30"/>
      <c r="Z2684" s="30"/>
      <c r="AA2684" s="30"/>
      <c r="AB2684" s="30"/>
      <c r="AC2684" s="30"/>
      <c r="AD2684" s="30"/>
      <c r="AE2684" s="30"/>
      <c r="AF2684" s="30"/>
      <c r="AG2684" s="27"/>
      <c r="AH2684" s="27"/>
      <c r="AI2684" s="27"/>
      <c r="AJ2684" s="27"/>
      <c r="AK2684" s="27"/>
      <c r="AL2684" s="27"/>
      <c r="AM2684" s="27"/>
      <c r="AN2684" s="27"/>
      <c r="AO2684" s="27"/>
      <c r="AP2684" s="27"/>
      <c r="AQ2684" s="27"/>
      <c r="AR2684" s="27"/>
      <c r="AS2684" s="27"/>
      <c r="AT2684" s="27"/>
      <c r="AU2684" s="27"/>
      <c r="AV2684" s="27"/>
      <c r="AW2684" s="27"/>
      <c r="AX2684" s="27"/>
      <c r="AY2684" s="27"/>
      <c r="AZ2684" s="27"/>
      <c r="BA2684" s="27"/>
      <c r="BB2684" s="27"/>
      <c r="BC2684" s="27"/>
      <c r="BD2684" s="27"/>
      <c r="BE2684" s="27"/>
    </row>
    <row r="2685" spans="1:57" s="29" customFormat="1" ht="50.1" customHeight="1">
      <c r="A2685" s="64" t="s">
        <v>9178</v>
      </c>
      <c r="B2685" s="223" t="s">
        <v>5974</v>
      </c>
      <c r="C2685" s="279" t="s">
        <v>9179</v>
      </c>
      <c r="D2685" s="279" t="s">
        <v>9180</v>
      </c>
      <c r="E2685" s="279" t="s">
        <v>9069</v>
      </c>
      <c r="F2685" s="279" t="s">
        <v>9181</v>
      </c>
      <c r="G2685" s="220" t="s">
        <v>4</v>
      </c>
      <c r="H2685" s="504">
        <v>0</v>
      </c>
      <c r="I2685" s="433">
        <v>590000000</v>
      </c>
      <c r="J2685" s="70" t="s">
        <v>6882</v>
      </c>
      <c r="K2685" s="64" t="s">
        <v>296</v>
      </c>
      <c r="L2685" s="70" t="s">
        <v>6882</v>
      </c>
      <c r="M2685" s="220" t="s">
        <v>144</v>
      </c>
      <c r="N2685" s="220" t="s">
        <v>6740</v>
      </c>
      <c r="O2685" s="220" t="s">
        <v>9055</v>
      </c>
      <c r="P2685" s="220">
        <v>778</v>
      </c>
      <c r="Q2685" s="220" t="s">
        <v>365</v>
      </c>
      <c r="R2685" s="505">
        <v>5</v>
      </c>
      <c r="S2685" s="505">
        <v>320</v>
      </c>
      <c r="T2685" s="505">
        <f t="shared" si="290"/>
        <v>1600</v>
      </c>
      <c r="U2685" s="505">
        <f t="shared" si="291"/>
        <v>1792.0000000000002</v>
      </c>
      <c r="V2685" s="280"/>
      <c r="W2685" s="64">
        <v>2016</v>
      </c>
      <c r="X2685" s="432"/>
      <c r="Y2685" s="30"/>
      <c r="Z2685" s="30"/>
      <c r="AA2685" s="30"/>
      <c r="AB2685" s="30"/>
      <c r="AC2685" s="30"/>
      <c r="AD2685" s="30"/>
      <c r="AE2685" s="30"/>
      <c r="AF2685" s="30"/>
      <c r="AG2685" s="27"/>
      <c r="AH2685" s="27"/>
      <c r="AI2685" s="27"/>
      <c r="AJ2685" s="27"/>
      <c r="AK2685" s="27"/>
      <c r="AL2685" s="27"/>
      <c r="AM2685" s="27"/>
      <c r="AN2685" s="27"/>
      <c r="AO2685" s="27"/>
      <c r="AP2685" s="27"/>
      <c r="AQ2685" s="27"/>
      <c r="AR2685" s="27"/>
      <c r="AS2685" s="27"/>
      <c r="AT2685" s="27"/>
      <c r="AU2685" s="27"/>
      <c r="AV2685" s="27"/>
      <c r="AW2685" s="27"/>
      <c r="AX2685" s="27"/>
      <c r="AY2685" s="27"/>
      <c r="AZ2685" s="27"/>
      <c r="BA2685" s="27"/>
      <c r="BB2685" s="27"/>
      <c r="BC2685" s="27"/>
      <c r="BD2685" s="27"/>
      <c r="BE2685" s="27"/>
    </row>
    <row r="2686" spans="1:57" s="29" customFormat="1" ht="50.1" customHeight="1">
      <c r="A2686" s="64" t="s">
        <v>9182</v>
      </c>
      <c r="B2686" s="223" t="s">
        <v>5974</v>
      </c>
      <c r="C2686" s="279" t="s">
        <v>9183</v>
      </c>
      <c r="D2686" s="279" t="s">
        <v>9184</v>
      </c>
      <c r="E2686" s="279" t="s">
        <v>9185</v>
      </c>
      <c r="F2686" s="279" t="s">
        <v>9186</v>
      </c>
      <c r="G2686" s="220" t="s">
        <v>4</v>
      </c>
      <c r="H2686" s="504">
        <v>0</v>
      </c>
      <c r="I2686" s="433">
        <v>590000000</v>
      </c>
      <c r="J2686" s="70" t="s">
        <v>6882</v>
      </c>
      <c r="K2686" s="64" t="s">
        <v>296</v>
      </c>
      <c r="L2686" s="70" t="s">
        <v>6882</v>
      </c>
      <c r="M2686" s="220" t="s">
        <v>144</v>
      </c>
      <c r="N2686" s="220" t="s">
        <v>6740</v>
      </c>
      <c r="O2686" s="220" t="s">
        <v>9055</v>
      </c>
      <c r="P2686" s="220">
        <v>778</v>
      </c>
      <c r="Q2686" s="220" t="s">
        <v>365</v>
      </c>
      <c r="R2686" s="505">
        <v>5</v>
      </c>
      <c r="S2686" s="505">
        <v>620</v>
      </c>
      <c r="T2686" s="505">
        <f t="shared" si="290"/>
        <v>3100</v>
      </c>
      <c r="U2686" s="505">
        <f t="shared" si="291"/>
        <v>3472.0000000000005</v>
      </c>
      <c r="V2686" s="280"/>
      <c r="W2686" s="64">
        <v>2016</v>
      </c>
      <c r="X2686" s="432"/>
      <c r="Y2686" s="30"/>
      <c r="Z2686" s="30"/>
      <c r="AA2686" s="30"/>
      <c r="AB2686" s="30"/>
      <c r="AC2686" s="30"/>
      <c r="AD2686" s="30"/>
      <c r="AE2686" s="30"/>
      <c r="AF2686" s="30"/>
      <c r="AG2686" s="27"/>
      <c r="AH2686" s="27"/>
      <c r="AI2686" s="27"/>
      <c r="AJ2686" s="27"/>
      <c r="AK2686" s="27"/>
      <c r="AL2686" s="27"/>
      <c r="AM2686" s="27"/>
      <c r="AN2686" s="27"/>
      <c r="AO2686" s="27"/>
      <c r="AP2686" s="27"/>
      <c r="AQ2686" s="27"/>
      <c r="AR2686" s="27"/>
      <c r="AS2686" s="27"/>
      <c r="AT2686" s="27"/>
      <c r="AU2686" s="27"/>
      <c r="AV2686" s="27"/>
      <c r="AW2686" s="27"/>
      <c r="AX2686" s="27"/>
      <c r="AY2686" s="27"/>
      <c r="AZ2686" s="27"/>
      <c r="BA2686" s="27"/>
      <c r="BB2686" s="27"/>
      <c r="BC2686" s="27"/>
      <c r="BD2686" s="27"/>
      <c r="BE2686" s="27"/>
    </row>
    <row r="2687" spans="1:57" s="29" customFormat="1" ht="50.1" customHeight="1">
      <c r="A2687" s="64" t="s">
        <v>9187</v>
      </c>
      <c r="B2687" s="223" t="s">
        <v>5974</v>
      </c>
      <c r="C2687" s="279" t="s">
        <v>9188</v>
      </c>
      <c r="D2687" s="279" t="s">
        <v>9184</v>
      </c>
      <c r="E2687" s="279" t="s">
        <v>9053</v>
      </c>
      <c r="F2687" s="279" t="s">
        <v>9189</v>
      </c>
      <c r="G2687" s="220" t="s">
        <v>4</v>
      </c>
      <c r="H2687" s="504">
        <v>0</v>
      </c>
      <c r="I2687" s="433">
        <v>590000000</v>
      </c>
      <c r="J2687" s="70" t="s">
        <v>6882</v>
      </c>
      <c r="K2687" s="64" t="s">
        <v>296</v>
      </c>
      <c r="L2687" s="70" t="s">
        <v>6882</v>
      </c>
      <c r="M2687" s="220" t="s">
        <v>144</v>
      </c>
      <c r="N2687" s="220" t="s">
        <v>6740</v>
      </c>
      <c r="O2687" s="220" t="s">
        <v>9055</v>
      </c>
      <c r="P2687" s="220">
        <v>870</v>
      </c>
      <c r="Q2687" s="220" t="s">
        <v>9190</v>
      </c>
      <c r="R2687" s="505">
        <v>3</v>
      </c>
      <c r="S2687" s="505">
        <v>1200</v>
      </c>
      <c r="T2687" s="505">
        <f t="shared" si="290"/>
        <v>3600</v>
      </c>
      <c r="U2687" s="505">
        <f t="shared" si="291"/>
        <v>4032.0000000000005</v>
      </c>
      <c r="V2687" s="280"/>
      <c r="W2687" s="64">
        <v>2016</v>
      </c>
      <c r="X2687" s="432"/>
      <c r="Y2687" s="30"/>
      <c r="Z2687" s="30"/>
      <c r="AA2687" s="30"/>
      <c r="AB2687" s="30"/>
      <c r="AC2687" s="30"/>
      <c r="AD2687" s="30"/>
      <c r="AE2687" s="30"/>
      <c r="AF2687" s="30"/>
      <c r="AG2687" s="27"/>
      <c r="AH2687" s="27"/>
      <c r="AI2687" s="27"/>
      <c r="AJ2687" s="27"/>
      <c r="AK2687" s="27"/>
      <c r="AL2687" s="27"/>
      <c r="AM2687" s="27"/>
      <c r="AN2687" s="27"/>
      <c r="AO2687" s="27"/>
      <c r="AP2687" s="27"/>
      <c r="AQ2687" s="27"/>
      <c r="AR2687" s="27"/>
      <c r="AS2687" s="27"/>
      <c r="AT2687" s="27"/>
      <c r="AU2687" s="27"/>
      <c r="AV2687" s="27"/>
      <c r="AW2687" s="27"/>
      <c r="AX2687" s="27"/>
      <c r="AY2687" s="27"/>
      <c r="AZ2687" s="27"/>
      <c r="BA2687" s="27"/>
      <c r="BB2687" s="27"/>
      <c r="BC2687" s="27"/>
      <c r="BD2687" s="27"/>
      <c r="BE2687" s="27"/>
    </row>
    <row r="2688" spans="1:57" s="29" customFormat="1" ht="50.1" customHeight="1">
      <c r="A2688" s="64" t="s">
        <v>9191</v>
      </c>
      <c r="B2688" s="223" t="s">
        <v>5974</v>
      </c>
      <c r="C2688" s="279" t="s">
        <v>9192</v>
      </c>
      <c r="D2688" s="279" t="s">
        <v>9193</v>
      </c>
      <c r="E2688" s="279" t="s">
        <v>9069</v>
      </c>
      <c r="F2688" s="279" t="s">
        <v>9194</v>
      </c>
      <c r="G2688" s="220" t="s">
        <v>4</v>
      </c>
      <c r="H2688" s="504">
        <v>0</v>
      </c>
      <c r="I2688" s="433">
        <v>590000000</v>
      </c>
      <c r="J2688" s="70" t="s">
        <v>6882</v>
      </c>
      <c r="K2688" s="64" t="s">
        <v>296</v>
      </c>
      <c r="L2688" s="70" t="s">
        <v>6882</v>
      </c>
      <c r="M2688" s="220" t="s">
        <v>144</v>
      </c>
      <c r="N2688" s="220" t="s">
        <v>6740</v>
      </c>
      <c r="O2688" s="220" t="s">
        <v>9055</v>
      </c>
      <c r="P2688" s="220">
        <v>778</v>
      </c>
      <c r="Q2688" s="220" t="s">
        <v>365</v>
      </c>
      <c r="R2688" s="505">
        <v>2</v>
      </c>
      <c r="S2688" s="505">
        <v>3800</v>
      </c>
      <c r="T2688" s="505">
        <f t="shared" si="290"/>
        <v>7600</v>
      </c>
      <c r="U2688" s="505">
        <f t="shared" si="291"/>
        <v>8512</v>
      </c>
      <c r="V2688" s="280"/>
      <c r="W2688" s="64">
        <v>2016</v>
      </c>
      <c r="X2688" s="432"/>
      <c r="Y2688" s="30"/>
      <c r="Z2688" s="30"/>
      <c r="AA2688" s="30"/>
      <c r="AB2688" s="30"/>
      <c r="AC2688" s="30"/>
      <c r="AD2688" s="30"/>
      <c r="AE2688" s="30"/>
      <c r="AF2688" s="30"/>
      <c r="AG2688" s="27"/>
      <c r="AH2688" s="27"/>
      <c r="AI2688" s="27"/>
      <c r="AJ2688" s="27"/>
      <c r="AK2688" s="27"/>
      <c r="AL2688" s="27"/>
      <c r="AM2688" s="27"/>
      <c r="AN2688" s="27"/>
      <c r="AO2688" s="27"/>
      <c r="AP2688" s="27"/>
      <c r="AQ2688" s="27"/>
      <c r="AR2688" s="27"/>
      <c r="AS2688" s="27"/>
      <c r="AT2688" s="27"/>
      <c r="AU2688" s="27"/>
      <c r="AV2688" s="27"/>
      <c r="AW2688" s="27"/>
      <c r="AX2688" s="27"/>
      <c r="AY2688" s="27"/>
      <c r="AZ2688" s="27"/>
      <c r="BA2688" s="27"/>
      <c r="BB2688" s="27"/>
      <c r="BC2688" s="27"/>
      <c r="BD2688" s="27"/>
      <c r="BE2688" s="27"/>
    </row>
    <row r="2689" spans="1:57" s="29" customFormat="1" ht="50.1" customHeight="1">
      <c r="A2689" s="64" t="s">
        <v>9195</v>
      </c>
      <c r="B2689" s="223" t="s">
        <v>5974</v>
      </c>
      <c r="C2689" s="279" t="s">
        <v>9196</v>
      </c>
      <c r="D2689" s="279" t="s">
        <v>9197</v>
      </c>
      <c r="E2689" s="279" t="s">
        <v>9053</v>
      </c>
      <c r="F2689" s="279" t="s">
        <v>9198</v>
      </c>
      <c r="G2689" s="220" t="s">
        <v>4</v>
      </c>
      <c r="H2689" s="504">
        <v>0</v>
      </c>
      <c r="I2689" s="433">
        <v>590000000</v>
      </c>
      <c r="J2689" s="70" t="s">
        <v>6882</v>
      </c>
      <c r="K2689" s="64" t="s">
        <v>296</v>
      </c>
      <c r="L2689" s="70" t="s">
        <v>6882</v>
      </c>
      <c r="M2689" s="220" t="s">
        <v>144</v>
      </c>
      <c r="N2689" s="220" t="s">
        <v>6740</v>
      </c>
      <c r="O2689" s="220" t="s">
        <v>9055</v>
      </c>
      <c r="P2689" s="220">
        <v>872</v>
      </c>
      <c r="Q2689" s="220" t="s">
        <v>542</v>
      </c>
      <c r="R2689" s="505">
        <v>70</v>
      </c>
      <c r="S2689" s="505">
        <v>140</v>
      </c>
      <c r="T2689" s="505">
        <f t="shared" si="290"/>
        <v>9800</v>
      </c>
      <c r="U2689" s="505">
        <f t="shared" si="291"/>
        <v>10976.000000000002</v>
      </c>
      <c r="V2689" s="280"/>
      <c r="W2689" s="64">
        <v>2016</v>
      </c>
      <c r="X2689" s="432"/>
      <c r="Y2689" s="30"/>
      <c r="Z2689" s="30"/>
      <c r="AA2689" s="30"/>
      <c r="AB2689" s="30"/>
      <c r="AC2689" s="30"/>
      <c r="AD2689" s="30"/>
      <c r="AE2689" s="30"/>
      <c r="AF2689" s="30"/>
      <c r="AG2689" s="27"/>
      <c r="AH2689" s="27"/>
      <c r="AI2689" s="27"/>
      <c r="AJ2689" s="27"/>
      <c r="AK2689" s="27"/>
      <c r="AL2689" s="27"/>
      <c r="AM2689" s="27"/>
      <c r="AN2689" s="27"/>
      <c r="AO2689" s="27"/>
      <c r="AP2689" s="27"/>
      <c r="AQ2689" s="27"/>
      <c r="AR2689" s="27"/>
      <c r="AS2689" s="27"/>
      <c r="AT2689" s="27"/>
      <c r="AU2689" s="27"/>
      <c r="AV2689" s="27"/>
      <c r="AW2689" s="27"/>
      <c r="AX2689" s="27"/>
      <c r="AY2689" s="27"/>
      <c r="AZ2689" s="27"/>
      <c r="BA2689" s="27"/>
      <c r="BB2689" s="27"/>
      <c r="BC2689" s="27"/>
      <c r="BD2689" s="27"/>
      <c r="BE2689" s="27"/>
    </row>
    <row r="2690" spans="1:57" s="29" customFormat="1" ht="50.1" customHeight="1">
      <c r="A2690" s="64" t="s">
        <v>9199</v>
      </c>
      <c r="B2690" s="223" t="s">
        <v>5974</v>
      </c>
      <c r="C2690" s="279" t="s">
        <v>9200</v>
      </c>
      <c r="D2690" s="279" t="s">
        <v>9201</v>
      </c>
      <c r="E2690" s="279" t="s">
        <v>9202</v>
      </c>
      <c r="F2690" s="279" t="s">
        <v>9203</v>
      </c>
      <c r="G2690" s="220" t="s">
        <v>4</v>
      </c>
      <c r="H2690" s="504">
        <v>0</v>
      </c>
      <c r="I2690" s="433">
        <v>590000000</v>
      </c>
      <c r="J2690" s="70" t="s">
        <v>6882</v>
      </c>
      <c r="K2690" s="64" t="s">
        <v>296</v>
      </c>
      <c r="L2690" s="70" t="s">
        <v>6882</v>
      </c>
      <c r="M2690" s="220" t="s">
        <v>144</v>
      </c>
      <c r="N2690" s="220" t="s">
        <v>6740</v>
      </c>
      <c r="O2690" s="220" t="s">
        <v>9055</v>
      </c>
      <c r="P2690" s="220">
        <v>778</v>
      </c>
      <c r="Q2690" s="220" t="s">
        <v>365</v>
      </c>
      <c r="R2690" s="505">
        <v>3</v>
      </c>
      <c r="S2690" s="505">
        <v>320</v>
      </c>
      <c r="T2690" s="505">
        <f t="shared" si="290"/>
        <v>960</v>
      </c>
      <c r="U2690" s="505">
        <f t="shared" si="291"/>
        <v>1075.2</v>
      </c>
      <c r="V2690" s="280"/>
      <c r="W2690" s="64">
        <v>2016</v>
      </c>
      <c r="X2690" s="432"/>
      <c r="Y2690" s="30"/>
      <c r="Z2690" s="30"/>
      <c r="AA2690" s="30"/>
      <c r="AB2690" s="30"/>
      <c r="AC2690" s="30"/>
      <c r="AD2690" s="30"/>
      <c r="AE2690" s="30"/>
      <c r="AF2690" s="30"/>
      <c r="AG2690" s="27"/>
      <c r="AH2690" s="27"/>
      <c r="AI2690" s="27"/>
      <c r="AJ2690" s="27"/>
      <c r="AK2690" s="27"/>
      <c r="AL2690" s="27"/>
      <c r="AM2690" s="27"/>
      <c r="AN2690" s="27"/>
      <c r="AO2690" s="27"/>
      <c r="AP2690" s="27"/>
      <c r="AQ2690" s="27"/>
      <c r="AR2690" s="27"/>
      <c r="AS2690" s="27"/>
      <c r="AT2690" s="27"/>
      <c r="AU2690" s="27"/>
      <c r="AV2690" s="27"/>
      <c r="AW2690" s="27"/>
      <c r="AX2690" s="27"/>
      <c r="AY2690" s="27"/>
      <c r="AZ2690" s="27"/>
      <c r="BA2690" s="27"/>
      <c r="BB2690" s="27"/>
      <c r="BC2690" s="27"/>
      <c r="BD2690" s="27"/>
      <c r="BE2690" s="27"/>
    </row>
    <row r="2691" spans="1:57" s="29" customFormat="1" ht="50.1" customHeight="1">
      <c r="A2691" s="64" t="s">
        <v>9204</v>
      </c>
      <c r="B2691" s="223" t="s">
        <v>5974</v>
      </c>
      <c r="C2691" s="279" t="s">
        <v>9205</v>
      </c>
      <c r="D2691" s="279" t="s">
        <v>9206</v>
      </c>
      <c r="E2691" s="279" t="s">
        <v>9207</v>
      </c>
      <c r="F2691" s="279" t="s">
        <v>9208</v>
      </c>
      <c r="G2691" s="220" t="s">
        <v>4</v>
      </c>
      <c r="H2691" s="504">
        <v>0</v>
      </c>
      <c r="I2691" s="433">
        <v>590000000</v>
      </c>
      <c r="J2691" s="70" t="s">
        <v>6882</v>
      </c>
      <c r="K2691" s="64" t="s">
        <v>296</v>
      </c>
      <c r="L2691" s="70" t="s">
        <v>6882</v>
      </c>
      <c r="M2691" s="220" t="s">
        <v>144</v>
      </c>
      <c r="N2691" s="220" t="s">
        <v>6740</v>
      </c>
      <c r="O2691" s="220" t="s">
        <v>9055</v>
      </c>
      <c r="P2691" s="220">
        <v>778</v>
      </c>
      <c r="Q2691" s="220" t="s">
        <v>365</v>
      </c>
      <c r="R2691" s="505">
        <v>2</v>
      </c>
      <c r="S2691" s="505">
        <v>1100</v>
      </c>
      <c r="T2691" s="505">
        <f t="shared" si="290"/>
        <v>2200</v>
      </c>
      <c r="U2691" s="505">
        <f t="shared" si="291"/>
        <v>2464.0000000000005</v>
      </c>
      <c r="V2691" s="280"/>
      <c r="W2691" s="64">
        <v>2016</v>
      </c>
      <c r="X2691" s="432"/>
      <c r="Y2691" s="30"/>
      <c r="Z2691" s="30"/>
      <c r="AA2691" s="30"/>
      <c r="AB2691" s="30"/>
      <c r="AC2691" s="30"/>
      <c r="AD2691" s="30"/>
      <c r="AE2691" s="30"/>
      <c r="AF2691" s="30"/>
      <c r="AG2691" s="27"/>
      <c r="AH2691" s="27"/>
      <c r="AI2691" s="27"/>
      <c r="AJ2691" s="27"/>
      <c r="AK2691" s="27"/>
      <c r="AL2691" s="27"/>
      <c r="AM2691" s="27"/>
      <c r="AN2691" s="27"/>
      <c r="AO2691" s="27"/>
      <c r="AP2691" s="27"/>
      <c r="AQ2691" s="27"/>
      <c r="AR2691" s="27"/>
      <c r="AS2691" s="27"/>
      <c r="AT2691" s="27"/>
      <c r="AU2691" s="27"/>
      <c r="AV2691" s="27"/>
      <c r="AW2691" s="27"/>
      <c r="AX2691" s="27"/>
      <c r="AY2691" s="27"/>
      <c r="AZ2691" s="27"/>
      <c r="BA2691" s="27"/>
      <c r="BB2691" s="27"/>
      <c r="BC2691" s="27"/>
      <c r="BD2691" s="27"/>
      <c r="BE2691" s="27"/>
    </row>
    <row r="2692" spans="1:57" s="29" customFormat="1" ht="50.1" customHeight="1">
      <c r="A2692" s="64" t="s">
        <v>9209</v>
      </c>
      <c r="B2692" s="223" t="s">
        <v>5974</v>
      </c>
      <c r="C2692" s="279" t="s">
        <v>9210</v>
      </c>
      <c r="D2692" s="279" t="s">
        <v>9211</v>
      </c>
      <c r="E2692" s="279" t="s">
        <v>9140</v>
      </c>
      <c r="F2692" s="279" t="s">
        <v>9212</v>
      </c>
      <c r="G2692" s="220" t="s">
        <v>4</v>
      </c>
      <c r="H2692" s="504">
        <v>0</v>
      </c>
      <c r="I2692" s="433">
        <v>590000000</v>
      </c>
      <c r="J2692" s="70" t="s">
        <v>6882</v>
      </c>
      <c r="K2692" s="64" t="s">
        <v>296</v>
      </c>
      <c r="L2692" s="70" t="s">
        <v>6882</v>
      </c>
      <c r="M2692" s="220" t="s">
        <v>144</v>
      </c>
      <c r="N2692" s="220" t="s">
        <v>6740</v>
      </c>
      <c r="O2692" s="220" t="s">
        <v>9055</v>
      </c>
      <c r="P2692" s="220">
        <v>778</v>
      </c>
      <c r="Q2692" s="220" t="s">
        <v>365</v>
      </c>
      <c r="R2692" s="505">
        <v>3</v>
      </c>
      <c r="S2692" s="505">
        <v>250</v>
      </c>
      <c r="T2692" s="505">
        <f t="shared" si="290"/>
        <v>750</v>
      </c>
      <c r="U2692" s="505">
        <f t="shared" si="291"/>
        <v>840.00000000000011</v>
      </c>
      <c r="V2692" s="280"/>
      <c r="W2692" s="64">
        <v>2016</v>
      </c>
      <c r="X2692" s="432"/>
      <c r="Y2692" s="30"/>
      <c r="Z2692" s="30"/>
      <c r="AA2692" s="30"/>
      <c r="AB2692" s="30"/>
      <c r="AC2692" s="30"/>
      <c r="AD2692" s="30"/>
      <c r="AE2692" s="30"/>
      <c r="AF2692" s="30"/>
      <c r="AG2692" s="27"/>
      <c r="AH2692" s="27"/>
      <c r="AI2692" s="27"/>
      <c r="AJ2692" s="27"/>
      <c r="AK2692" s="27"/>
      <c r="AL2692" s="27"/>
      <c r="AM2692" s="27"/>
      <c r="AN2692" s="27"/>
      <c r="AO2692" s="27"/>
      <c r="AP2692" s="27"/>
      <c r="AQ2692" s="27"/>
      <c r="AR2692" s="27"/>
      <c r="AS2692" s="27"/>
      <c r="AT2692" s="27"/>
      <c r="AU2692" s="27"/>
      <c r="AV2692" s="27"/>
      <c r="AW2692" s="27"/>
      <c r="AX2692" s="27"/>
      <c r="AY2692" s="27"/>
      <c r="AZ2692" s="27"/>
      <c r="BA2692" s="27"/>
      <c r="BB2692" s="27"/>
      <c r="BC2692" s="27"/>
      <c r="BD2692" s="27"/>
      <c r="BE2692" s="27"/>
    </row>
    <row r="2693" spans="1:57" s="29" customFormat="1" ht="50.1" customHeight="1">
      <c r="A2693" s="64" t="s">
        <v>9213</v>
      </c>
      <c r="B2693" s="223" t="s">
        <v>5974</v>
      </c>
      <c r="C2693" s="279" t="s">
        <v>9214</v>
      </c>
      <c r="D2693" s="279" t="s">
        <v>9215</v>
      </c>
      <c r="E2693" s="279" t="s">
        <v>9216</v>
      </c>
      <c r="F2693" s="279" t="s">
        <v>9217</v>
      </c>
      <c r="G2693" s="220" t="s">
        <v>4</v>
      </c>
      <c r="H2693" s="504">
        <v>0</v>
      </c>
      <c r="I2693" s="433">
        <v>590000000</v>
      </c>
      <c r="J2693" s="70" t="s">
        <v>6882</v>
      </c>
      <c r="K2693" s="64" t="s">
        <v>296</v>
      </c>
      <c r="L2693" s="70" t="s">
        <v>6882</v>
      </c>
      <c r="M2693" s="220" t="s">
        <v>144</v>
      </c>
      <c r="N2693" s="220" t="s">
        <v>6740</v>
      </c>
      <c r="O2693" s="220" t="s">
        <v>9055</v>
      </c>
      <c r="P2693" s="220">
        <v>796</v>
      </c>
      <c r="Q2693" s="220" t="s">
        <v>57</v>
      </c>
      <c r="R2693" s="505">
        <v>5</v>
      </c>
      <c r="S2693" s="505">
        <v>180</v>
      </c>
      <c r="T2693" s="505">
        <f t="shared" si="290"/>
        <v>900</v>
      </c>
      <c r="U2693" s="505">
        <f t="shared" si="291"/>
        <v>1008.0000000000001</v>
      </c>
      <c r="V2693" s="280"/>
      <c r="W2693" s="64">
        <v>2016</v>
      </c>
      <c r="X2693" s="432"/>
      <c r="Y2693" s="30"/>
      <c r="Z2693" s="30"/>
      <c r="AA2693" s="30"/>
      <c r="AB2693" s="30"/>
      <c r="AC2693" s="30"/>
      <c r="AD2693" s="30"/>
      <c r="AE2693" s="30"/>
      <c r="AF2693" s="30"/>
      <c r="AG2693" s="27"/>
      <c r="AH2693" s="27"/>
      <c r="AI2693" s="27"/>
      <c r="AJ2693" s="27"/>
      <c r="AK2693" s="27"/>
      <c r="AL2693" s="27"/>
      <c r="AM2693" s="27"/>
      <c r="AN2693" s="27"/>
      <c r="AO2693" s="27"/>
      <c r="AP2693" s="27"/>
      <c r="AQ2693" s="27"/>
      <c r="AR2693" s="27"/>
      <c r="AS2693" s="27"/>
      <c r="AT2693" s="27"/>
      <c r="AU2693" s="27"/>
      <c r="AV2693" s="27"/>
      <c r="AW2693" s="27"/>
      <c r="AX2693" s="27"/>
      <c r="AY2693" s="27"/>
      <c r="AZ2693" s="27"/>
      <c r="BA2693" s="27"/>
      <c r="BB2693" s="27"/>
      <c r="BC2693" s="27"/>
      <c r="BD2693" s="27"/>
      <c r="BE2693" s="27"/>
    </row>
    <row r="2694" spans="1:57" s="29" customFormat="1" ht="50.1" customHeight="1">
      <c r="A2694" s="64" t="s">
        <v>9218</v>
      </c>
      <c r="B2694" s="223" t="s">
        <v>5974</v>
      </c>
      <c r="C2694" s="279" t="s">
        <v>9219</v>
      </c>
      <c r="D2694" s="279" t="s">
        <v>9220</v>
      </c>
      <c r="E2694" s="279" t="s">
        <v>9069</v>
      </c>
      <c r="F2694" s="279" t="s">
        <v>9221</v>
      </c>
      <c r="G2694" s="220" t="s">
        <v>4</v>
      </c>
      <c r="H2694" s="504">
        <v>0</v>
      </c>
      <c r="I2694" s="433">
        <v>590000000</v>
      </c>
      <c r="J2694" s="70" t="s">
        <v>6882</v>
      </c>
      <c r="K2694" s="64" t="s">
        <v>296</v>
      </c>
      <c r="L2694" s="70" t="s">
        <v>6882</v>
      </c>
      <c r="M2694" s="220" t="s">
        <v>144</v>
      </c>
      <c r="N2694" s="220" t="s">
        <v>6740</v>
      </c>
      <c r="O2694" s="220" t="s">
        <v>9055</v>
      </c>
      <c r="P2694" s="220">
        <v>778</v>
      </c>
      <c r="Q2694" s="220" t="s">
        <v>365</v>
      </c>
      <c r="R2694" s="505">
        <v>5</v>
      </c>
      <c r="S2694" s="505">
        <v>380</v>
      </c>
      <c r="T2694" s="505">
        <f t="shared" si="290"/>
        <v>1900</v>
      </c>
      <c r="U2694" s="505">
        <f t="shared" si="291"/>
        <v>2128</v>
      </c>
      <c r="V2694" s="280"/>
      <c r="W2694" s="64">
        <v>2016</v>
      </c>
      <c r="X2694" s="432"/>
      <c r="Y2694" s="30"/>
      <c r="Z2694" s="30"/>
      <c r="AA2694" s="30"/>
      <c r="AB2694" s="30"/>
      <c r="AC2694" s="30"/>
      <c r="AD2694" s="30"/>
      <c r="AE2694" s="30"/>
      <c r="AF2694" s="30"/>
      <c r="AG2694" s="27"/>
      <c r="AH2694" s="27"/>
      <c r="AI2694" s="27"/>
      <c r="AJ2694" s="27"/>
      <c r="AK2694" s="27"/>
      <c r="AL2694" s="27"/>
      <c r="AM2694" s="27"/>
      <c r="AN2694" s="27"/>
      <c r="AO2694" s="27"/>
      <c r="AP2694" s="27"/>
      <c r="AQ2694" s="27"/>
      <c r="AR2694" s="27"/>
      <c r="AS2694" s="27"/>
      <c r="AT2694" s="27"/>
      <c r="AU2694" s="27"/>
      <c r="AV2694" s="27"/>
      <c r="AW2694" s="27"/>
      <c r="AX2694" s="27"/>
      <c r="AY2694" s="27"/>
      <c r="AZ2694" s="27"/>
      <c r="BA2694" s="27"/>
      <c r="BB2694" s="27"/>
      <c r="BC2694" s="27"/>
      <c r="BD2694" s="27"/>
      <c r="BE2694" s="27"/>
    </row>
    <row r="2695" spans="1:57" s="29" customFormat="1" ht="50.1" customHeight="1">
      <c r="A2695" s="64" t="s">
        <v>9222</v>
      </c>
      <c r="B2695" s="223" t="s">
        <v>5974</v>
      </c>
      <c r="C2695" s="279" t="s">
        <v>9223</v>
      </c>
      <c r="D2695" s="279" t="s">
        <v>9224</v>
      </c>
      <c r="E2695" s="279" t="s">
        <v>9053</v>
      </c>
      <c r="F2695" s="279" t="s">
        <v>9225</v>
      </c>
      <c r="G2695" s="220" t="s">
        <v>4</v>
      </c>
      <c r="H2695" s="504">
        <v>0</v>
      </c>
      <c r="I2695" s="433">
        <v>590000000</v>
      </c>
      <c r="J2695" s="70" t="s">
        <v>6882</v>
      </c>
      <c r="K2695" s="64" t="s">
        <v>296</v>
      </c>
      <c r="L2695" s="70" t="s">
        <v>6882</v>
      </c>
      <c r="M2695" s="220" t="s">
        <v>144</v>
      </c>
      <c r="N2695" s="220" t="s">
        <v>6740</v>
      </c>
      <c r="O2695" s="220" t="s">
        <v>9055</v>
      </c>
      <c r="P2695" s="220">
        <v>778</v>
      </c>
      <c r="Q2695" s="220" t="s">
        <v>365</v>
      </c>
      <c r="R2695" s="505">
        <v>10</v>
      </c>
      <c r="S2695" s="505">
        <v>350</v>
      </c>
      <c r="T2695" s="505">
        <f t="shared" si="290"/>
        <v>3500</v>
      </c>
      <c r="U2695" s="505">
        <f t="shared" si="291"/>
        <v>3920.0000000000005</v>
      </c>
      <c r="V2695" s="280"/>
      <c r="W2695" s="64">
        <v>2016</v>
      </c>
      <c r="X2695" s="432"/>
      <c r="Y2695" s="30"/>
      <c r="Z2695" s="30"/>
      <c r="AA2695" s="30"/>
      <c r="AB2695" s="30"/>
      <c r="AC2695" s="30"/>
      <c r="AD2695" s="30"/>
      <c r="AE2695" s="30"/>
      <c r="AF2695" s="30"/>
      <c r="AG2695" s="27"/>
      <c r="AH2695" s="27"/>
      <c r="AI2695" s="27"/>
      <c r="AJ2695" s="27"/>
      <c r="AK2695" s="27"/>
      <c r="AL2695" s="27"/>
      <c r="AM2695" s="27"/>
      <c r="AN2695" s="27"/>
      <c r="AO2695" s="27"/>
      <c r="AP2695" s="27"/>
      <c r="AQ2695" s="27"/>
      <c r="AR2695" s="27"/>
      <c r="AS2695" s="27"/>
      <c r="AT2695" s="27"/>
      <c r="AU2695" s="27"/>
      <c r="AV2695" s="27"/>
      <c r="AW2695" s="27"/>
      <c r="AX2695" s="27"/>
      <c r="AY2695" s="27"/>
      <c r="AZ2695" s="27"/>
      <c r="BA2695" s="27"/>
      <c r="BB2695" s="27"/>
      <c r="BC2695" s="27"/>
      <c r="BD2695" s="27"/>
      <c r="BE2695" s="27"/>
    </row>
    <row r="2696" spans="1:57" s="29" customFormat="1" ht="50.1" customHeight="1">
      <c r="A2696" s="64" t="s">
        <v>9226</v>
      </c>
      <c r="B2696" s="223" t="s">
        <v>5974</v>
      </c>
      <c r="C2696" s="279" t="s">
        <v>9227</v>
      </c>
      <c r="D2696" s="279" t="s">
        <v>9228</v>
      </c>
      <c r="E2696" s="279" t="s">
        <v>9176</v>
      </c>
      <c r="F2696" s="279" t="s">
        <v>9229</v>
      </c>
      <c r="G2696" s="220" t="s">
        <v>4</v>
      </c>
      <c r="H2696" s="504">
        <v>0</v>
      </c>
      <c r="I2696" s="433">
        <v>590000000</v>
      </c>
      <c r="J2696" s="70" t="s">
        <v>6882</v>
      </c>
      <c r="K2696" s="64" t="s">
        <v>296</v>
      </c>
      <c r="L2696" s="70" t="s">
        <v>6882</v>
      </c>
      <c r="M2696" s="220" t="s">
        <v>144</v>
      </c>
      <c r="N2696" s="220" t="s">
        <v>6740</v>
      </c>
      <c r="O2696" s="220" t="s">
        <v>9055</v>
      </c>
      <c r="P2696" s="220">
        <v>778</v>
      </c>
      <c r="Q2696" s="220" t="s">
        <v>365</v>
      </c>
      <c r="R2696" s="505">
        <v>3</v>
      </c>
      <c r="S2696" s="505">
        <v>380</v>
      </c>
      <c r="T2696" s="505">
        <f t="shared" si="290"/>
        <v>1140</v>
      </c>
      <c r="U2696" s="505">
        <f t="shared" si="291"/>
        <v>1276.8000000000002</v>
      </c>
      <c r="V2696" s="280"/>
      <c r="W2696" s="64">
        <v>2016</v>
      </c>
      <c r="X2696" s="432"/>
      <c r="Y2696" s="30"/>
      <c r="Z2696" s="30"/>
      <c r="AA2696" s="30"/>
      <c r="AB2696" s="30"/>
      <c r="AC2696" s="30"/>
      <c r="AD2696" s="30"/>
      <c r="AE2696" s="30"/>
      <c r="AF2696" s="30"/>
      <c r="AG2696" s="27"/>
      <c r="AH2696" s="27"/>
      <c r="AI2696" s="27"/>
      <c r="AJ2696" s="27"/>
      <c r="AK2696" s="27"/>
      <c r="AL2696" s="27"/>
      <c r="AM2696" s="27"/>
      <c r="AN2696" s="27"/>
      <c r="AO2696" s="27"/>
      <c r="AP2696" s="27"/>
      <c r="AQ2696" s="27"/>
      <c r="AR2696" s="27"/>
      <c r="AS2696" s="27"/>
      <c r="AT2696" s="27"/>
      <c r="AU2696" s="27"/>
      <c r="AV2696" s="27"/>
      <c r="AW2696" s="27"/>
      <c r="AX2696" s="27"/>
      <c r="AY2696" s="27"/>
      <c r="AZ2696" s="27"/>
      <c r="BA2696" s="27"/>
      <c r="BB2696" s="27"/>
      <c r="BC2696" s="27"/>
      <c r="BD2696" s="27"/>
      <c r="BE2696" s="27"/>
    </row>
    <row r="2697" spans="1:57" s="29" customFormat="1" ht="50.1" customHeight="1">
      <c r="A2697" s="64" t="s">
        <v>9230</v>
      </c>
      <c r="B2697" s="223" t="s">
        <v>5974</v>
      </c>
      <c r="C2697" s="279" t="s">
        <v>9231</v>
      </c>
      <c r="D2697" s="279" t="s">
        <v>9232</v>
      </c>
      <c r="E2697" s="279" t="s">
        <v>9233</v>
      </c>
      <c r="F2697" s="279" t="s">
        <v>9234</v>
      </c>
      <c r="G2697" s="220" t="s">
        <v>4</v>
      </c>
      <c r="H2697" s="504">
        <v>0</v>
      </c>
      <c r="I2697" s="433">
        <v>590000000</v>
      </c>
      <c r="J2697" s="70" t="s">
        <v>6882</v>
      </c>
      <c r="K2697" s="64" t="s">
        <v>296</v>
      </c>
      <c r="L2697" s="70" t="s">
        <v>6882</v>
      </c>
      <c r="M2697" s="220" t="s">
        <v>144</v>
      </c>
      <c r="N2697" s="220" t="s">
        <v>6740</v>
      </c>
      <c r="O2697" s="220" t="s">
        <v>9055</v>
      </c>
      <c r="P2697" s="445" t="s">
        <v>186</v>
      </c>
      <c r="Q2697" s="220" t="s">
        <v>187</v>
      </c>
      <c r="R2697" s="505">
        <v>30</v>
      </c>
      <c r="S2697" s="505">
        <v>90</v>
      </c>
      <c r="T2697" s="505">
        <f t="shared" si="290"/>
        <v>2700</v>
      </c>
      <c r="U2697" s="505">
        <f t="shared" si="291"/>
        <v>3024.0000000000005</v>
      </c>
      <c r="V2697" s="280"/>
      <c r="W2697" s="64">
        <v>2016</v>
      </c>
      <c r="X2697" s="432"/>
      <c r="Y2697" s="30"/>
      <c r="Z2697" s="30"/>
      <c r="AA2697" s="30"/>
      <c r="AB2697" s="30"/>
      <c r="AC2697" s="30"/>
      <c r="AD2697" s="30"/>
      <c r="AE2697" s="30"/>
      <c r="AF2697" s="30"/>
      <c r="AG2697" s="27"/>
      <c r="AH2697" s="27"/>
      <c r="AI2697" s="27"/>
      <c r="AJ2697" s="27"/>
      <c r="AK2697" s="27"/>
      <c r="AL2697" s="27"/>
      <c r="AM2697" s="27"/>
      <c r="AN2697" s="27"/>
      <c r="AO2697" s="27"/>
      <c r="AP2697" s="27"/>
      <c r="AQ2697" s="27"/>
      <c r="AR2697" s="27"/>
      <c r="AS2697" s="27"/>
      <c r="AT2697" s="27"/>
      <c r="AU2697" s="27"/>
      <c r="AV2697" s="27"/>
      <c r="AW2697" s="27"/>
      <c r="AX2697" s="27"/>
      <c r="AY2697" s="27"/>
      <c r="AZ2697" s="27"/>
      <c r="BA2697" s="27"/>
      <c r="BB2697" s="27"/>
      <c r="BC2697" s="27"/>
      <c r="BD2697" s="27"/>
      <c r="BE2697" s="27"/>
    </row>
    <row r="2698" spans="1:57" s="29" customFormat="1" ht="50.1" customHeight="1">
      <c r="A2698" s="64" t="s">
        <v>9235</v>
      </c>
      <c r="B2698" s="223" t="s">
        <v>5974</v>
      </c>
      <c r="C2698" s="279" t="s">
        <v>9236</v>
      </c>
      <c r="D2698" s="279" t="s">
        <v>9237</v>
      </c>
      <c r="E2698" s="279" t="s">
        <v>9238</v>
      </c>
      <c r="F2698" s="279" t="s">
        <v>9239</v>
      </c>
      <c r="G2698" s="220" t="s">
        <v>4</v>
      </c>
      <c r="H2698" s="504">
        <v>0</v>
      </c>
      <c r="I2698" s="433">
        <v>590000000</v>
      </c>
      <c r="J2698" s="70" t="s">
        <v>6882</v>
      </c>
      <c r="K2698" s="64" t="s">
        <v>296</v>
      </c>
      <c r="L2698" s="70" t="s">
        <v>6882</v>
      </c>
      <c r="M2698" s="220" t="s">
        <v>144</v>
      </c>
      <c r="N2698" s="220" t="s">
        <v>6740</v>
      </c>
      <c r="O2698" s="220" t="s">
        <v>9055</v>
      </c>
      <c r="P2698" s="220">
        <v>778</v>
      </c>
      <c r="Q2698" s="220" t="s">
        <v>365</v>
      </c>
      <c r="R2698" s="505">
        <v>100</v>
      </c>
      <c r="S2698" s="505">
        <v>30</v>
      </c>
      <c r="T2698" s="505">
        <f t="shared" si="290"/>
        <v>3000</v>
      </c>
      <c r="U2698" s="505">
        <f t="shared" si="291"/>
        <v>3360.0000000000005</v>
      </c>
      <c r="V2698" s="280"/>
      <c r="W2698" s="64">
        <v>2016</v>
      </c>
      <c r="X2698" s="432"/>
      <c r="Y2698" s="30"/>
      <c r="Z2698" s="30"/>
      <c r="AA2698" s="30"/>
      <c r="AB2698" s="30"/>
      <c r="AC2698" s="30"/>
      <c r="AD2698" s="30"/>
      <c r="AE2698" s="30"/>
      <c r="AF2698" s="30"/>
      <c r="AG2698" s="27"/>
      <c r="AH2698" s="27"/>
      <c r="AI2698" s="27"/>
      <c r="AJ2698" s="27"/>
      <c r="AK2698" s="27"/>
      <c r="AL2698" s="27"/>
      <c r="AM2698" s="27"/>
      <c r="AN2698" s="27"/>
      <c r="AO2698" s="27"/>
      <c r="AP2698" s="27"/>
      <c r="AQ2698" s="27"/>
      <c r="AR2698" s="27"/>
      <c r="AS2698" s="27"/>
      <c r="AT2698" s="27"/>
      <c r="AU2698" s="27"/>
      <c r="AV2698" s="27"/>
      <c r="AW2698" s="27"/>
      <c r="AX2698" s="27"/>
      <c r="AY2698" s="27"/>
      <c r="AZ2698" s="27"/>
      <c r="BA2698" s="27"/>
      <c r="BB2698" s="27"/>
      <c r="BC2698" s="27"/>
      <c r="BD2698" s="27"/>
      <c r="BE2698" s="27"/>
    </row>
    <row r="2699" spans="1:57" s="29" customFormat="1" ht="50.1" customHeight="1">
      <c r="A2699" s="64" t="s">
        <v>9240</v>
      </c>
      <c r="B2699" s="223" t="s">
        <v>5974</v>
      </c>
      <c r="C2699" s="279" t="s">
        <v>9241</v>
      </c>
      <c r="D2699" s="279" t="s">
        <v>9242</v>
      </c>
      <c r="E2699" s="279" t="s">
        <v>9069</v>
      </c>
      <c r="F2699" s="279" t="s">
        <v>9243</v>
      </c>
      <c r="G2699" s="220" t="s">
        <v>4</v>
      </c>
      <c r="H2699" s="504">
        <v>0</v>
      </c>
      <c r="I2699" s="433">
        <v>590000000</v>
      </c>
      <c r="J2699" s="70" t="s">
        <v>6882</v>
      </c>
      <c r="K2699" s="64" t="s">
        <v>296</v>
      </c>
      <c r="L2699" s="70" t="s">
        <v>6882</v>
      </c>
      <c r="M2699" s="220" t="s">
        <v>144</v>
      </c>
      <c r="N2699" s="220" t="s">
        <v>6740</v>
      </c>
      <c r="O2699" s="220" t="s">
        <v>9055</v>
      </c>
      <c r="P2699" s="220">
        <v>778</v>
      </c>
      <c r="Q2699" s="220" t="s">
        <v>365</v>
      </c>
      <c r="R2699" s="505">
        <v>3</v>
      </c>
      <c r="S2699" s="505">
        <v>620</v>
      </c>
      <c r="T2699" s="505">
        <f t="shared" si="290"/>
        <v>1860</v>
      </c>
      <c r="U2699" s="505">
        <f t="shared" si="291"/>
        <v>2083.2000000000003</v>
      </c>
      <c r="V2699" s="280"/>
      <c r="W2699" s="64">
        <v>2016</v>
      </c>
      <c r="X2699" s="432"/>
      <c r="Y2699" s="30"/>
      <c r="Z2699" s="30"/>
      <c r="AA2699" s="30"/>
      <c r="AB2699" s="30"/>
      <c r="AC2699" s="30"/>
      <c r="AD2699" s="30"/>
      <c r="AE2699" s="30"/>
      <c r="AF2699" s="30"/>
      <c r="AG2699" s="27"/>
      <c r="AH2699" s="27"/>
      <c r="AI2699" s="27"/>
      <c r="AJ2699" s="27"/>
      <c r="AK2699" s="27"/>
      <c r="AL2699" s="27"/>
      <c r="AM2699" s="27"/>
      <c r="AN2699" s="27"/>
      <c r="AO2699" s="27"/>
      <c r="AP2699" s="27"/>
      <c r="AQ2699" s="27"/>
      <c r="AR2699" s="27"/>
      <c r="AS2699" s="27"/>
      <c r="AT2699" s="27"/>
      <c r="AU2699" s="27"/>
      <c r="AV2699" s="27"/>
      <c r="AW2699" s="27"/>
      <c r="AX2699" s="27"/>
      <c r="AY2699" s="27"/>
      <c r="AZ2699" s="27"/>
      <c r="BA2699" s="27"/>
      <c r="BB2699" s="27"/>
      <c r="BC2699" s="27"/>
      <c r="BD2699" s="27"/>
      <c r="BE2699" s="27"/>
    </row>
    <row r="2700" spans="1:57" s="29" customFormat="1" ht="50.1" customHeight="1">
      <c r="A2700" s="64" t="s">
        <v>9244</v>
      </c>
      <c r="B2700" s="223" t="s">
        <v>5974</v>
      </c>
      <c r="C2700" s="279" t="s">
        <v>9245</v>
      </c>
      <c r="D2700" s="279" t="s">
        <v>9246</v>
      </c>
      <c r="E2700" s="279" t="s">
        <v>9247</v>
      </c>
      <c r="F2700" s="279" t="s">
        <v>9248</v>
      </c>
      <c r="G2700" s="220" t="s">
        <v>4</v>
      </c>
      <c r="H2700" s="504">
        <v>0</v>
      </c>
      <c r="I2700" s="433">
        <v>590000000</v>
      </c>
      <c r="J2700" s="70" t="s">
        <v>6882</v>
      </c>
      <c r="K2700" s="64" t="s">
        <v>296</v>
      </c>
      <c r="L2700" s="70" t="s">
        <v>6882</v>
      </c>
      <c r="M2700" s="220" t="s">
        <v>144</v>
      </c>
      <c r="N2700" s="220" t="s">
        <v>6740</v>
      </c>
      <c r="O2700" s="220" t="s">
        <v>9055</v>
      </c>
      <c r="P2700" s="222">
        <v>778</v>
      </c>
      <c r="Q2700" s="220" t="s">
        <v>365</v>
      </c>
      <c r="R2700" s="505">
        <v>3</v>
      </c>
      <c r="S2700" s="505">
        <v>920</v>
      </c>
      <c r="T2700" s="505">
        <f t="shared" si="290"/>
        <v>2760</v>
      </c>
      <c r="U2700" s="505">
        <f t="shared" si="291"/>
        <v>3091.2000000000003</v>
      </c>
      <c r="V2700" s="280"/>
      <c r="W2700" s="64">
        <v>2016</v>
      </c>
      <c r="X2700" s="432"/>
      <c r="Y2700" s="30"/>
      <c r="Z2700" s="30"/>
      <c r="AA2700" s="30"/>
      <c r="AB2700" s="30"/>
      <c r="AC2700" s="30"/>
      <c r="AD2700" s="30"/>
      <c r="AE2700" s="30"/>
      <c r="AF2700" s="30"/>
      <c r="AG2700" s="27"/>
      <c r="AH2700" s="27"/>
      <c r="AI2700" s="27"/>
      <c r="AJ2700" s="27"/>
      <c r="AK2700" s="27"/>
      <c r="AL2700" s="27"/>
      <c r="AM2700" s="27"/>
      <c r="AN2700" s="27"/>
      <c r="AO2700" s="27"/>
      <c r="AP2700" s="27"/>
      <c r="AQ2700" s="27"/>
      <c r="AR2700" s="27"/>
      <c r="AS2700" s="27"/>
      <c r="AT2700" s="27"/>
      <c r="AU2700" s="27"/>
      <c r="AV2700" s="27"/>
      <c r="AW2700" s="27"/>
      <c r="AX2700" s="27"/>
      <c r="AY2700" s="27"/>
      <c r="AZ2700" s="27"/>
      <c r="BA2700" s="27"/>
      <c r="BB2700" s="27"/>
      <c r="BC2700" s="27"/>
      <c r="BD2700" s="27"/>
      <c r="BE2700" s="27"/>
    </row>
    <row r="2701" spans="1:57" s="29" customFormat="1" ht="50.1" customHeight="1">
      <c r="A2701" s="64" t="s">
        <v>9249</v>
      </c>
      <c r="B2701" s="223" t="s">
        <v>5974</v>
      </c>
      <c r="C2701" s="279" t="s">
        <v>9250</v>
      </c>
      <c r="D2701" s="279" t="s">
        <v>9251</v>
      </c>
      <c r="E2701" s="279" t="s">
        <v>9176</v>
      </c>
      <c r="F2701" s="279" t="s">
        <v>9252</v>
      </c>
      <c r="G2701" s="220" t="s">
        <v>4</v>
      </c>
      <c r="H2701" s="504">
        <v>0</v>
      </c>
      <c r="I2701" s="433">
        <v>590000000</v>
      </c>
      <c r="J2701" s="70" t="s">
        <v>6882</v>
      </c>
      <c r="K2701" s="64" t="s">
        <v>296</v>
      </c>
      <c r="L2701" s="70" t="s">
        <v>6882</v>
      </c>
      <c r="M2701" s="220" t="s">
        <v>144</v>
      </c>
      <c r="N2701" s="220" t="s">
        <v>6740</v>
      </c>
      <c r="O2701" s="220" t="s">
        <v>9055</v>
      </c>
      <c r="P2701" s="220">
        <v>778</v>
      </c>
      <c r="Q2701" s="220" t="s">
        <v>365</v>
      </c>
      <c r="R2701" s="505">
        <v>3</v>
      </c>
      <c r="S2701" s="505">
        <v>650</v>
      </c>
      <c r="T2701" s="505">
        <f t="shared" si="290"/>
        <v>1950</v>
      </c>
      <c r="U2701" s="505">
        <f t="shared" si="291"/>
        <v>2184</v>
      </c>
      <c r="V2701" s="280"/>
      <c r="W2701" s="64">
        <v>2016</v>
      </c>
      <c r="X2701" s="432"/>
      <c r="Y2701" s="30"/>
      <c r="Z2701" s="30"/>
      <c r="AA2701" s="30"/>
      <c r="AB2701" s="30"/>
      <c r="AC2701" s="30"/>
      <c r="AD2701" s="30"/>
      <c r="AE2701" s="30"/>
      <c r="AF2701" s="30"/>
      <c r="AG2701" s="27"/>
      <c r="AH2701" s="27"/>
      <c r="AI2701" s="27"/>
      <c r="AJ2701" s="27"/>
      <c r="AK2701" s="27"/>
      <c r="AL2701" s="27"/>
      <c r="AM2701" s="27"/>
      <c r="AN2701" s="27"/>
      <c r="AO2701" s="27"/>
      <c r="AP2701" s="27"/>
      <c r="AQ2701" s="27"/>
      <c r="AR2701" s="27"/>
      <c r="AS2701" s="27"/>
      <c r="AT2701" s="27"/>
      <c r="AU2701" s="27"/>
      <c r="AV2701" s="27"/>
      <c r="AW2701" s="27"/>
      <c r="AX2701" s="27"/>
      <c r="AY2701" s="27"/>
      <c r="AZ2701" s="27"/>
      <c r="BA2701" s="27"/>
      <c r="BB2701" s="27"/>
      <c r="BC2701" s="27"/>
      <c r="BD2701" s="27"/>
      <c r="BE2701" s="27"/>
    </row>
    <row r="2702" spans="1:57" s="29" customFormat="1" ht="50.1" customHeight="1">
      <c r="A2702" s="64" t="s">
        <v>9253</v>
      </c>
      <c r="B2702" s="223" t="s">
        <v>5974</v>
      </c>
      <c r="C2702" s="279" t="s">
        <v>9254</v>
      </c>
      <c r="D2702" s="279" t="s">
        <v>9246</v>
      </c>
      <c r="E2702" s="279" t="s">
        <v>9069</v>
      </c>
      <c r="F2702" s="279" t="s">
        <v>9255</v>
      </c>
      <c r="G2702" s="220" t="s">
        <v>4</v>
      </c>
      <c r="H2702" s="504">
        <v>0</v>
      </c>
      <c r="I2702" s="433">
        <v>590000000</v>
      </c>
      <c r="J2702" s="70" t="s">
        <v>6882</v>
      </c>
      <c r="K2702" s="64" t="s">
        <v>296</v>
      </c>
      <c r="L2702" s="70" t="s">
        <v>6882</v>
      </c>
      <c r="M2702" s="220" t="s">
        <v>144</v>
      </c>
      <c r="N2702" s="220" t="s">
        <v>6740</v>
      </c>
      <c r="O2702" s="220" t="s">
        <v>9055</v>
      </c>
      <c r="P2702" s="220">
        <v>778</v>
      </c>
      <c r="Q2702" s="220" t="s">
        <v>365</v>
      </c>
      <c r="R2702" s="505">
        <v>2</v>
      </c>
      <c r="S2702" s="505">
        <v>4200</v>
      </c>
      <c r="T2702" s="505">
        <f t="shared" si="290"/>
        <v>8400</v>
      </c>
      <c r="U2702" s="505">
        <f t="shared" si="291"/>
        <v>9408</v>
      </c>
      <c r="V2702" s="280"/>
      <c r="W2702" s="64">
        <v>2016</v>
      </c>
      <c r="X2702" s="432"/>
      <c r="Y2702" s="30"/>
      <c r="Z2702" s="30"/>
      <c r="AA2702" s="30"/>
      <c r="AB2702" s="30"/>
      <c r="AC2702" s="30"/>
      <c r="AD2702" s="30"/>
      <c r="AE2702" s="30"/>
      <c r="AF2702" s="30"/>
      <c r="AG2702" s="27"/>
      <c r="AH2702" s="27"/>
      <c r="AI2702" s="27"/>
      <c r="AJ2702" s="27"/>
      <c r="AK2702" s="27"/>
      <c r="AL2702" s="27"/>
      <c r="AM2702" s="27"/>
      <c r="AN2702" s="27"/>
      <c r="AO2702" s="27"/>
      <c r="AP2702" s="27"/>
      <c r="AQ2702" s="27"/>
      <c r="AR2702" s="27"/>
      <c r="AS2702" s="27"/>
      <c r="AT2702" s="27"/>
      <c r="AU2702" s="27"/>
      <c r="AV2702" s="27"/>
      <c r="AW2702" s="27"/>
      <c r="AX2702" s="27"/>
      <c r="AY2702" s="27"/>
      <c r="AZ2702" s="27"/>
      <c r="BA2702" s="27"/>
      <c r="BB2702" s="27"/>
      <c r="BC2702" s="27"/>
      <c r="BD2702" s="27"/>
      <c r="BE2702" s="27"/>
    </row>
    <row r="2703" spans="1:57" s="29" customFormat="1" ht="50.1" customHeight="1">
      <c r="A2703" s="64" t="s">
        <v>9256</v>
      </c>
      <c r="B2703" s="223" t="s">
        <v>5974</v>
      </c>
      <c r="C2703" s="279" t="s">
        <v>9257</v>
      </c>
      <c r="D2703" s="279" t="s">
        <v>9258</v>
      </c>
      <c r="E2703" s="279" t="s">
        <v>9053</v>
      </c>
      <c r="F2703" s="279" t="s">
        <v>9259</v>
      </c>
      <c r="G2703" s="220" t="s">
        <v>4</v>
      </c>
      <c r="H2703" s="504">
        <v>0</v>
      </c>
      <c r="I2703" s="433">
        <v>590000000</v>
      </c>
      <c r="J2703" s="70" t="s">
        <v>6882</v>
      </c>
      <c r="K2703" s="64" t="s">
        <v>296</v>
      </c>
      <c r="L2703" s="70" t="s">
        <v>6882</v>
      </c>
      <c r="M2703" s="220" t="s">
        <v>144</v>
      </c>
      <c r="N2703" s="220" t="s">
        <v>6740</v>
      </c>
      <c r="O2703" s="220" t="s">
        <v>9055</v>
      </c>
      <c r="P2703" s="220">
        <v>872</v>
      </c>
      <c r="Q2703" s="220" t="s">
        <v>542</v>
      </c>
      <c r="R2703" s="505">
        <v>2</v>
      </c>
      <c r="S2703" s="505">
        <v>320</v>
      </c>
      <c r="T2703" s="505">
        <f t="shared" si="290"/>
        <v>640</v>
      </c>
      <c r="U2703" s="505">
        <f t="shared" si="291"/>
        <v>716.80000000000007</v>
      </c>
      <c r="V2703" s="280"/>
      <c r="W2703" s="64">
        <v>2016</v>
      </c>
      <c r="X2703" s="432"/>
      <c r="Y2703" s="30"/>
      <c r="Z2703" s="30"/>
      <c r="AA2703" s="30"/>
      <c r="AB2703" s="30"/>
      <c r="AC2703" s="30"/>
      <c r="AD2703" s="30"/>
      <c r="AE2703" s="30"/>
      <c r="AF2703" s="30"/>
      <c r="AG2703" s="27"/>
      <c r="AH2703" s="27"/>
      <c r="AI2703" s="27"/>
      <c r="AJ2703" s="27"/>
      <c r="AK2703" s="27"/>
      <c r="AL2703" s="27"/>
      <c r="AM2703" s="27"/>
      <c r="AN2703" s="27"/>
      <c r="AO2703" s="27"/>
      <c r="AP2703" s="27"/>
      <c r="AQ2703" s="27"/>
      <c r="AR2703" s="27"/>
      <c r="AS2703" s="27"/>
      <c r="AT2703" s="27"/>
      <c r="AU2703" s="27"/>
      <c r="AV2703" s="27"/>
      <c r="AW2703" s="27"/>
      <c r="AX2703" s="27"/>
      <c r="AY2703" s="27"/>
      <c r="AZ2703" s="27"/>
      <c r="BA2703" s="27"/>
      <c r="BB2703" s="27"/>
      <c r="BC2703" s="27"/>
      <c r="BD2703" s="27"/>
      <c r="BE2703" s="27"/>
    </row>
    <row r="2704" spans="1:57" s="29" customFormat="1" ht="50.1" customHeight="1">
      <c r="A2704" s="64" t="s">
        <v>9260</v>
      </c>
      <c r="B2704" s="223" t="s">
        <v>5974</v>
      </c>
      <c r="C2704" s="279" t="s">
        <v>9261</v>
      </c>
      <c r="D2704" s="279" t="s">
        <v>9262</v>
      </c>
      <c r="E2704" s="279" t="s">
        <v>9053</v>
      </c>
      <c r="F2704" s="279" t="s">
        <v>9263</v>
      </c>
      <c r="G2704" s="220" t="s">
        <v>4</v>
      </c>
      <c r="H2704" s="504">
        <v>0</v>
      </c>
      <c r="I2704" s="433">
        <v>590000000</v>
      </c>
      <c r="J2704" s="70" t="s">
        <v>6882</v>
      </c>
      <c r="K2704" s="64" t="s">
        <v>296</v>
      </c>
      <c r="L2704" s="70" t="s">
        <v>6882</v>
      </c>
      <c r="M2704" s="220" t="s">
        <v>144</v>
      </c>
      <c r="N2704" s="220" t="s">
        <v>6740</v>
      </c>
      <c r="O2704" s="220" t="s">
        <v>9055</v>
      </c>
      <c r="P2704" s="220">
        <v>778</v>
      </c>
      <c r="Q2704" s="220" t="s">
        <v>365</v>
      </c>
      <c r="R2704" s="505">
        <v>1</v>
      </c>
      <c r="S2704" s="505">
        <v>3500</v>
      </c>
      <c r="T2704" s="505">
        <f t="shared" si="290"/>
        <v>3500</v>
      </c>
      <c r="U2704" s="505">
        <f t="shared" si="291"/>
        <v>3920.0000000000005</v>
      </c>
      <c r="V2704" s="280"/>
      <c r="W2704" s="64">
        <v>2016</v>
      </c>
      <c r="X2704" s="432"/>
      <c r="Y2704" s="30"/>
      <c r="Z2704" s="30"/>
      <c r="AA2704" s="30"/>
      <c r="AB2704" s="30"/>
      <c r="AC2704" s="30"/>
      <c r="AD2704" s="30"/>
      <c r="AE2704" s="30"/>
      <c r="AF2704" s="30"/>
      <c r="AG2704" s="27"/>
      <c r="AH2704" s="27"/>
      <c r="AI2704" s="27"/>
      <c r="AJ2704" s="27"/>
      <c r="AK2704" s="27"/>
      <c r="AL2704" s="27"/>
      <c r="AM2704" s="27"/>
      <c r="AN2704" s="27"/>
      <c r="AO2704" s="27"/>
      <c r="AP2704" s="27"/>
      <c r="AQ2704" s="27"/>
      <c r="AR2704" s="27"/>
      <c r="AS2704" s="27"/>
      <c r="AT2704" s="27"/>
      <c r="AU2704" s="27"/>
      <c r="AV2704" s="27"/>
      <c r="AW2704" s="27"/>
      <c r="AX2704" s="27"/>
      <c r="AY2704" s="27"/>
      <c r="AZ2704" s="27"/>
      <c r="BA2704" s="27"/>
      <c r="BB2704" s="27"/>
      <c r="BC2704" s="27"/>
      <c r="BD2704" s="27"/>
      <c r="BE2704" s="27"/>
    </row>
    <row r="2705" spans="1:57" s="29" customFormat="1" ht="50.1" customHeight="1">
      <c r="A2705" s="64" t="s">
        <v>9264</v>
      </c>
      <c r="B2705" s="223" t="s">
        <v>5974</v>
      </c>
      <c r="C2705" s="279" t="s">
        <v>9265</v>
      </c>
      <c r="D2705" s="279" t="s">
        <v>9266</v>
      </c>
      <c r="E2705" s="279" t="s">
        <v>9267</v>
      </c>
      <c r="F2705" s="279" t="s">
        <v>9268</v>
      </c>
      <c r="G2705" s="220" t="s">
        <v>4</v>
      </c>
      <c r="H2705" s="504">
        <v>0</v>
      </c>
      <c r="I2705" s="433">
        <v>590000000</v>
      </c>
      <c r="J2705" s="70" t="s">
        <v>6882</v>
      </c>
      <c r="K2705" s="64" t="s">
        <v>296</v>
      </c>
      <c r="L2705" s="70" t="s">
        <v>6882</v>
      </c>
      <c r="M2705" s="220" t="s">
        <v>144</v>
      </c>
      <c r="N2705" s="220" t="s">
        <v>6740</v>
      </c>
      <c r="O2705" s="220" t="s">
        <v>9055</v>
      </c>
      <c r="P2705" s="220">
        <v>778</v>
      </c>
      <c r="Q2705" s="220" t="s">
        <v>365</v>
      </c>
      <c r="R2705" s="505">
        <v>1</v>
      </c>
      <c r="S2705" s="505">
        <v>1675</v>
      </c>
      <c r="T2705" s="505">
        <f t="shared" si="290"/>
        <v>1675</v>
      </c>
      <c r="U2705" s="505">
        <f t="shared" si="291"/>
        <v>1876.0000000000002</v>
      </c>
      <c r="V2705" s="280"/>
      <c r="W2705" s="64">
        <v>2016</v>
      </c>
      <c r="X2705" s="432"/>
      <c r="Y2705" s="30"/>
      <c r="Z2705" s="30"/>
      <c r="AA2705" s="30"/>
      <c r="AB2705" s="30"/>
      <c r="AC2705" s="30"/>
      <c r="AD2705" s="30"/>
      <c r="AE2705" s="30"/>
      <c r="AF2705" s="30"/>
      <c r="AG2705" s="27"/>
      <c r="AH2705" s="27"/>
      <c r="AI2705" s="27"/>
      <c r="AJ2705" s="27"/>
      <c r="AK2705" s="27"/>
      <c r="AL2705" s="27"/>
      <c r="AM2705" s="27"/>
      <c r="AN2705" s="27"/>
      <c r="AO2705" s="27"/>
      <c r="AP2705" s="27"/>
      <c r="AQ2705" s="27"/>
      <c r="AR2705" s="27"/>
      <c r="AS2705" s="27"/>
      <c r="AT2705" s="27"/>
      <c r="AU2705" s="27"/>
      <c r="AV2705" s="27"/>
      <c r="AW2705" s="27"/>
      <c r="AX2705" s="27"/>
      <c r="AY2705" s="27"/>
      <c r="AZ2705" s="27"/>
      <c r="BA2705" s="27"/>
      <c r="BB2705" s="27"/>
      <c r="BC2705" s="27"/>
      <c r="BD2705" s="27"/>
      <c r="BE2705" s="27"/>
    </row>
    <row r="2706" spans="1:57" s="29" customFormat="1" ht="50.1" customHeight="1">
      <c r="A2706" s="64" t="s">
        <v>9269</v>
      </c>
      <c r="B2706" s="223" t="s">
        <v>5974</v>
      </c>
      <c r="C2706" s="279" t="s">
        <v>9270</v>
      </c>
      <c r="D2706" s="279" t="s">
        <v>9271</v>
      </c>
      <c r="E2706" s="279" t="s">
        <v>9207</v>
      </c>
      <c r="F2706" s="279" t="s">
        <v>9272</v>
      </c>
      <c r="G2706" s="220" t="s">
        <v>4</v>
      </c>
      <c r="H2706" s="504">
        <v>0</v>
      </c>
      <c r="I2706" s="433">
        <v>590000000</v>
      </c>
      <c r="J2706" s="70" t="s">
        <v>6882</v>
      </c>
      <c r="K2706" s="64" t="s">
        <v>296</v>
      </c>
      <c r="L2706" s="70" t="s">
        <v>6882</v>
      </c>
      <c r="M2706" s="220" t="s">
        <v>144</v>
      </c>
      <c r="N2706" s="220" t="s">
        <v>6740</v>
      </c>
      <c r="O2706" s="220" t="s">
        <v>9055</v>
      </c>
      <c r="P2706" s="220">
        <v>778</v>
      </c>
      <c r="Q2706" s="220" t="s">
        <v>365</v>
      </c>
      <c r="R2706" s="505">
        <v>2</v>
      </c>
      <c r="S2706" s="505">
        <v>320</v>
      </c>
      <c r="T2706" s="505">
        <f t="shared" si="290"/>
        <v>640</v>
      </c>
      <c r="U2706" s="505">
        <f t="shared" si="291"/>
        <v>716.80000000000007</v>
      </c>
      <c r="V2706" s="280"/>
      <c r="W2706" s="64">
        <v>2016</v>
      </c>
      <c r="X2706" s="432"/>
      <c r="Y2706" s="30"/>
      <c r="Z2706" s="30"/>
      <c r="AA2706" s="30"/>
      <c r="AB2706" s="30"/>
      <c r="AC2706" s="30"/>
      <c r="AD2706" s="30"/>
      <c r="AE2706" s="30"/>
      <c r="AF2706" s="30"/>
      <c r="AG2706" s="27"/>
      <c r="AH2706" s="27"/>
      <c r="AI2706" s="27"/>
      <c r="AJ2706" s="27"/>
      <c r="AK2706" s="27"/>
      <c r="AL2706" s="27"/>
      <c r="AM2706" s="27"/>
      <c r="AN2706" s="27"/>
      <c r="AO2706" s="27"/>
      <c r="AP2706" s="27"/>
      <c r="AQ2706" s="27"/>
      <c r="AR2706" s="27"/>
      <c r="AS2706" s="27"/>
      <c r="AT2706" s="27"/>
      <c r="AU2706" s="27"/>
      <c r="AV2706" s="27"/>
      <c r="AW2706" s="27"/>
      <c r="AX2706" s="27"/>
      <c r="AY2706" s="27"/>
      <c r="AZ2706" s="27"/>
      <c r="BA2706" s="27"/>
      <c r="BB2706" s="27"/>
      <c r="BC2706" s="27"/>
      <c r="BD2706" s="27"/>
      <c r="BE2706" s="27"/>
    </row>
    <row r="2707" spans="1:57" s="29" customFormat="1" ht="50.1" customHeight="1">
      <c r="A2707" s="64" t="s">
        <v>9273</v>
      </c>
      <c r="B2707" s="223" t="s">
        <v>5974</v>
      </c>
      <c r="C2707" s="279" t="s">
        <v>9274</v>
      </c>
      <c r="D2707" s="279" t="s">
        <v>9275</v>
      </c>
      <c r="E2707" s="279" t="s">
        <v>9069</v>
      </c>
      <c r="F2707" s="279" t="s">
        <v>9276</v>
      </c>
      <c r="G2707" s="220" t="s">
        <v>4</v>
      </c>
      <c r="H2707" s="504">
        <v>0</v>
      </c>
      <c r="I2707" s="433">
        <v>590000000</v>
      </c>
      <c r="J2707" s="70" t="s">
        <v>6882</v>
      </c>
      <c r="K2707" s="64" t="s">
        <v>296</v>
      </c>
      <c r="L2707" s="70" t="s">
        <v>6882</v>
      </c>
      <c r="M2707" s="220" t="s">
        <v>144</v>
      </c>
      <c r="N2707" s="220" t="s">
        <v>6740</v>
      </c>
      <c r="O2707" s="220" t="s">
        <v>9055</v>
      </c>
      <c r="P2707" s="220">
        <v>778</v>
      </c>
      <c r="Q2707" s="220" t="s">
        <v>365</v>
      </c>
      <c r="R2707" s="505">
        <v>50</v>
      </c>
      <c r="S2707" s="505">
        <v>60</v>
      </c>
      <c r="T2707" s="505">
        <f t="shared" si="290"/>
        <v>3000</v>
      </c>
      <c r="U2707" s="505">
        <f t="shared" si="291"/>
        <v>3360.0000000000005</v>
      </c>
      <c r="V2707" s="280"/>
      <c r="W2707" s="64">
        <v>2016</v>
      </c>
      <c r="X2707" s="432"/>
      <c r="Y2707" s="30"/>
      <c r="Z2707" s="30"/>
      <c r="AA2707" s="30"/>
      <c r="AB2707" s="30"/>
      <c r="AC2707" s="30"/>
      <c r="AD2707" s="30"/>
      <c r="AE2707" s="30"/>
      <c r="AF2707" s="30"/>
      <c r="AG2707" s="27"/>
      <c r="AH2707" s="27"/>
      <c r="AI2707" s="27"/>
      <c r="AJ2707" s="27"/>
      <c r="AK2707" s="27"/>
      <c r="AL2707" s="27"/>
      <c r="AM2707" s="27"/>
      <c r="AN2707" s="27"/>
      <c r="AO2707" s="27"/>
      <c r="AP2707" s="27"/>
      <c r="AQ2707" s="27"/>
      <c r="AR2707" s="27"/>
      <c r="AS2707" s="27"/>
      <c r="AT2707" s="27"/>
      <c r="AU2707" s="27"/>
      <c r="AV2707" s="27"/>
      <c r="AW2707" s="27"/>
      <c r="AX2707" s="27"/>
      <c r="AY2707" s="27"/>
      <c r="AZ2707" s="27"/>
      <c r="BA2707" s="27"/>
      <c r="BB2707" s="27"/>
      <c r="BC2707" s="27"/>
      <c r="BD2707" s="27"/>
      <c r="BE2707" s="27"/>
    </row>
    <row r="2708" spans="1:57" s="29" customFormat="1" ht="50.1" customHeight="1">
      <c r="A2708" s="64" t="s">
        <v>9277</v>
      </c>
      <c r="B2708" s="223" t="s">
        <v>5974</v>
      </c>
      <c r="C2708" s="279" t="s">
        <v>9278</v>
      </c>
      <c r="D2708" s="279" t="s">
        <v>9279</v>
      </c>
      <c r="E2708" s="279" t="s">
        <v>9053</v>
      </c>
      <c r="F2708" s="279" t="s">
        <v>9280</v>
      </c>
      <c r="G2708" s="220" t="s">
        <v>4</v>
      </c>
      <c r="H2708" s="504">
        <v>0</v>
      </c>
      <c r="I2708" s="433">
        <v>590000000</v>
      </c>
      <c r="J2708" s="70" t="s">
        <v>6882</v>
      </c>
      <c r="K2708" s="64" t="s">
        <v>296</v>
      </c>
      <c r="L2708" s="70" t="s">
        <v>6882</v>
      </c>
      <c r="M2708" s="220" t="s">
        <v>144</v>
      </c>
      <c r="N2708" s="220" t="s">
        <v>6740</v>
      </c>
      <c r="O2708" s="220" t="s">
        <v>9055</v>
      </c>
      <c r="P2708" s="220">
        <v>872</v>
      </c>
      <c r="Q2708" s="220" t="s">
        <v>542</v>
      </c>
      <c r="R2708" s="505">
        <v>100</v>
      </c>
      <c r="S2708" s="505">
        <v>60</v>
      </c>
      <c r="T2708" s="505">
        <f t="shared" si="290"/>
        <v>6000</v>
      </c>
      <c r="U2708" s="505">
        <f t="shared" si="291"/>
        <v>6720.0000000000009</v>
      </c>
      <c r="V2708" s="280"/>
      <c r="W2708" s="64">
        <v>2016</v>
      </c>
      <c r="X2708" s="432"/>
      <c r="Y2708" s="30"/>
      <c r="Z2708" s="30"/>
      <c r="AA2708" s="30"/>
      <c r="AB2708" s="30"/>
      <c r="AC2708" s="30"/>
      <c r="AD2708" s="30"/>
      <c r="AE2708" s="30"/>
      <c r="AF2708" s="30"/>
      <c r="AG2708" s="27"/>
      <c r="AH2708" s="27"/>
      <c r="AI2708" s="27"/>
      <c r="AJ2708" s="27"/>
      <c r="AK2708" s="27"/>
      <c r="AL2708" s="27"/>
      <c r="AM2708" s="27"/>
      <c r="AN2708" s="27"/>
      <c r="AO2708" s="27"/>
      <c r="AP2708" s="27"/>
      <c r="AQ2708" s="27"/>
      <c r="AR2708" s="27"/>
      <c r="AS2708" s="27"/>
      <c r="AT2708" s="27"/>
      <c r="AU2708" s="27"/>
      <c r="AV2708" s="27"/>
      <c r="AW2708" s="27"/>
      <c r="AX2708" s="27"/>
      <c r="AY2708" s="27"/>
      <c r="AZ2708" s="27"/>
      <c r="BA2708" s="27"/>
      <c r="BB2708" s="27"/>
      <c r="BC2708" s="27"/>
      <c r="BD2708" s="27"/>
      <c r="BE2708" s="27"/>
    </row>
    <row r="2709" spans="1:57" s="29" customFormat="1" ht="50.1" customHeight="1">
      <c r="A2709" s="64" t="s">
        <v>9281</v>
      </c>
      <c r="B2709" s="223" t="s">
        <v>5974</v>
      </c>
      <c r="C2709" s="279" t="s">
        <v>9282</v>
      </c>
      <c r="D2709" s="279" t="s">
        <v>2150</v>
      </c>
      <c r="E2709" s="279" t="s">
        <v>9283</v>
      </c>
      <c r="F2709" s="279" t="s">
        <v>9284</v>
      </c>
      <c r="G2709" s="220" t="s">
        <v>4</v>
      </c>
      <c r="H2709" s="504">
        <v>0</v>
      </c>
      <c r="I2709" s="433">
        <v>590000000</v>
      </c>
      <c r="J2709" s="70" t="s">
        <v>6882</v>
      </c>
      <c r="K2709" s="64" t="s">
        <v>296</v>
      </c>
      <c r="L2709" s="70" t="s">
        <v>6882</v>
      </c>
      <c r="M2709" s="220" t="s">
        <v>144</v>
      </c>
      <c r="N2709" s="220" t="s">
        <v>6740</v>
      </c>
      <c r="O2709" s="220" t="s">
        <v>9055</v>
      </c>
      <c r="P2709" s="220">
        <v>778</v>
      </c>
      <c r="Q2709" s="220" t="s">
        <v>365</v>
      </c>
      <c r="R2709" s="505">
        <v>100</v>
      </c>
      <c r="S2709" s="505">
        <v>50</v>
      </c>
      <c r="T2709" s="505">
        <f t="shared" si="290"/>
        <v>5000</v>
      </c>
      <c r="U2709" s="505">
        <f t="shared" si="291"/>
        <v>5600.0000000000009</v>
      </c>
      <c r="V2709" s="280"/>
      <c r="W2709" s="64">
        <v>2016</v>
      </c>
      <c r="X2709" s="432"/>
      <c r="Y2709" s="30"/>
      <c r="Z2709" s="30"/>
      <c r="AA2709" s="30"/>
      <c r="AB2709" s="30"/>
      <c r="AC2709" s="30"/>
      <c r="AD2709" s="30"/>
      <c r="AE2709" s="30"/>
      <c r="AF2709" s="30"/>
      <c r="AG2709" s="27"/>
      <c r="AH2709" s="27"/>
      <c r="AI2709" s="27"/>
      <c r="AJ2709" s="27"/>
      <c r="AK2709" s="27"/>
      <c r="AL2709" s="27"/>
      <c r="AM2709" s="27"/>
      <c r="AN2709" s="27"/>
      <c r="AO2709" s="27"/>
      <c r="AP2709" s="27"/>
      <c r="AQ2709" s="27"/>
      <c r="AR2709" s="27"/>
      <c r="AS2709" s="27"/>
      <c r="AT2709" s="27"/>
      <c r="AU2709" s="27"/>
      <c r="AV2709" s="27"/>
      <c r="AW2709" s="27"/>
      <c r="AX2709" s="27"/>
      <c r="AY2709" s="27"/>
      <c r="AZ2709" s="27"/>
      <c r="BA2709" s="27"/>
      <c r="BB2709" s="27"/>
      <c r="BC2709" s="27"/>
      <c r="BD2709" s="27"/>
      <c r="BE2709" s="27"/>
    </row>
    <row r="2710" spans="1:57" s="29" customFormat="1" ht="50.1" customHeight="1">
      <c r="A2710" s="64" t="s">
        <v>9285</v>
      </c>
      <c r="B2710" s="223" t="s">
        <v>5974</v>
      </c>
      <c r="C2710" s="279" t="s">
        <v>9286</v>
      </c>
      <c r="D2710" s="279" t="s">
        <v>9287</v>
      </c>
      <c r="E2710" s="279" t="s">
        <v>9207</v>
      </c>
      <c r="F2710" s="279" t="s">
        <v>9288</v>
      </c>
      <c r="G2710" s="220" t="s">
        <v>4</v>
      </c>
      <c r="H2710" s="504">
        <v>0</v>
      </c>
      <c r="I2710" s="433">
        <v>590000000</v>
      </c>
      <c r="J2710" s="70" t="s">
        <v>6882</v>
      </c>
      <c r="K2710" s="64" t="s">
        <v>296</v>
      </c>
      <c r="L2710" s="70" t="s">
        <v>6882</v>
      </c>
      <c r="M2710" s="220" t="s">
        <v>144</v>
      </c>
      <c r="N2710" s="220" t="s">
        <v>6740</v>
      </c>
      <c r="O2710" s="220" t="s">
        <v>9055</v>
      </c>
      <c r="P2710" s="220">
        <v>778</v>
      </c>
      <c r="Q2710" s="220" t="s">
        <v>365</v>
      </c>
      <c r="R2710" s="505">
        <v>5</v>
      </c>
      <c r="S2710" s="505">
        <v>520</v>
      </c>
      <c r="T2710" s="505">
        <f t="shared" si="290"/>
        <v>2600</v>
      </c>
      <c r="U2710" s="505">
        <f t="shared" si="291"/>
        <v>2912.0000000000005</v>
      </c>
      <c r="V2710" s="280"/>
      <c r="W2710" s="64">
        <v>2016</v>
      </c>
      <c r="X2710" s="432"/>
      <c r="Y2710" s="30"/>
      <c r="Z2710" s="30"/>
      <c r="AA2710" s="30"/>
      <c r="AB2710" s="30"/>
      <c r="AC2710" s="30"/>
      <c r="AD2710" s="30"/>
      <c r="AE2710" s="30"/>
      <c r="AF2710" s="30"/>
      <c r="AG2710" s="27"/>
      <c r="AH2710" s="27"/>
      <c r="AI2710" s="27"/>
      <c r="AJ2710" s="27"/>
      <c r="AK2710" s="27"/>
      <c r="AL2710" s="27"/>
      <c r="AM2710" s="27"/>
      <c r="AN2710" s="27"/>
      <c r="AO2710" s="27"/>
      <c r="AP2710" s="27"/>
      <c r="AQ2710" s="27"/>
      <c r="AR2710" s="27"/>
      <c r="AS2710" s="27"/>
      <c r="AT2710" s="27"/>
      <c r="AU2710" s="27"/>
      <c r="AV2710" s="27"/>
      <c r="AW2710" s="27"/>
      <c r="AX2710" s="27"/>
      <c r="AY2710" s="27"/>
      <c r="AZ2710" s="27"/>
      <c r="BA2710" s="27"/>
      <c r="BB2710" s="27"/>
      <c r="BC2710" s="27"/>
      <c r="BD2710" s="27"/>
      <c r="BE2710" s="27"/>
    </row>
    <row r="2711" spans="1:57" s="29" customFormat="1" ht="50.1" customHeight="1">
      <c r="A2711" s="64" t="s">
        <v>9289</v>
      </c>
      <c r="B2711" s="223" t="s">
        <v>5974</v>
      </c>
      <c r="C2711" s="279" t="s">
        <v>9290</v>
      </c>
      <c r="D2711" s="279" t="s">
        <v>9291</v>
      </c>
      <c r="E2711" s="279" t="s">
        <v>9053</v>
      </c>
      <c r="F2711" s="279" t="s">
        <v>9292</v>
      </c>
      <c r="G2711" s="220" t="s">
        <v>4</v>
      </c>
      <c r="H2711" s="504">
        <v>0</v>
      </c>
      <c r="I2711" s="433">
        <v>590000000</v>
      </c>
      <c r="J2711" s="70" t="s">
        <v>6882</v>
      </c>
      <c r="K2711" s="64" t="s">
        <v>296</v>
      </c>
      <c r="L2711" s="70" t="s">
        <v>6882</v>
      </c>
      <c r="M2711" s="220" t="s">
        <v>144</v>
      </c>
      <c r="N2711" s="220" t="s">
        <v>6740</v>
      </c>
      <c r="O2711" s="220" t="s">
        <v>9055</v>
      </c>
      <c r="P2711" s="220">
        <v>872</v>
      </c>
      <c r="Q2711" s="220" t="s">
        <v>542</v>
      </c>
      <c r="R2711" s="505">
        <v>30</v>
      </c>
      <c r="S2711" s="505">
        <v>120</v>
      </c>
      <c r="T2711" s="505">
        <f t="shared" si="290"/>
        <v>3600</v>
      </c>
      <c r="U2711" s="505">
        <f t="shared" si="291"/>
        <v>4032.0000000000005</v>
      </c>
      <c r="V2711" s="280"/>
      <c r="W2711" s="64">
        <v>2016</v>
      </c>
      <c r="X2711" s="432"/>
      <c r="Y2711" s="30"/>
      <c r="Z2711" s="30"/>
      <c r="AA2711" s="30"/>
      <c r="AB2711" s="30"/>
      <c r="AC2711" s="30"/>
      <c r="AD2711" s="30"/>
      <c r="AE2711" s="30"/>
      <c r="AF2711" s="30"/>
      <c r="AG2711" s="27"/>
      <c r="AH2711" s="27"/>
      <c r="AI2711" s="27"/>
      <c r="AJ2711" s="27"/>
      <c r="AK2711" s="27"/>
      <c r="AL2711" s="27"/>
      <c r="AM2711" s="27"/>
      <c r="AN2711" s="27"/>
      <c r="AO2711" s="27"/>
      <c r="AP2711" s="27"/>
      <c r="AQ2711" s="27"/>
      <c r="AR2711" s="27"/>
      <c r="AS2711" s="27"/>
      <c r="AT2711" s="27"/>
      <c r="AU2711" s="27"/>
      <c r="AV2711" s="27"/>
      <c r="AW2711" s="27"/>
      <c r="AX2711" s="27"/>
      <c r="AY2711" s="27"/>
      <c r="AZ2711" s="27"/>
      <c r="BA2711" s="27"/>
      <c r="BB2711" s="27"/>
      <c r="BC2711" s="27"/>
      <c r="BD2711" s="27"/>
      <c r="BE2711" s="27"/>
    </row>
    <row r="2712" spans="1:57" s="29" customFormat="1" ht="50.1" customHeight="1">
      <c r="A2712" s="64" t="s">
        <v>9293</v>
      </c>
      <c r="B2712" s="223" t="s">
        <v>5974</v>
      </c>
      <c r="C2712" s="279" t="s">
        <v>9294</v>
      </c>
      <c r="D2712" s="279" t="s">
        <v>9295</v>
      </c>
      <c r="E2712" s="279" t="s">
        <v>9069</v>
      </c>
      <c r="F2712" s="279" t="s">
        <v>9296</v>
      </c>
      <c r="G2712" s="220" t="s">
        <v>4</v>
      </c>
      <c r="H2712" s="504">
        <v>0</v>
      </c>
      <c r="I2712" s="433">
        <v>590000000</v>
      </c>
      <c r="J2712" s="70" t="s">
        <v>6882</v>
      </c>
      <c r="K2712" s="64" t="s">
        <v>296</v>
      </c>
      <c r="L2712" s="70" t="s">
        <v>6882</v>
      </c>
      <c r="M2712" s="220" t="s">
        <v>144</v>
      </c>
      <c r="N2712" s="220" t="s">
        <v>6740</v>
      </c>
      <c r="O2712" s="220" t="s">
        <v>9055</v>
      </c>
      <c r="P2712" s="220">
        <v>778</v>
      </c>
      <c r="Q2712" s="220" t="s">
        <v>365</v>
      </c>
      <c r="R2712" s="505">
        <v>2</v>
      </c>
      <c r="S2712" s="505">
        <v>1000</v>
      </c>
      <c r="T2712" s="505">
        <f t="shared" si="290"/>
        <v>2000</v>
      </c>
      <c r="U2712" s="505">
        <f t="shared" si="291"/>
        <v>2240</v>
      </c>
      <c r="V2712" s="280"/>
      <c r="W2712" s="64">
        <v>2016</v>
      </c>
      <c r="X2712" s="432"/>
      <c r="Y2712" s="30"/>
      <c r="Z2712" s="30"/>
      <c r="AA2712" s="30"/>
      <c r="AB2712" s="30"/>
      <c r="AC2712" s="30"/>
      <c r="AD2712" s="30"/>
      <c r="AE2712" s="30"/>
      <c r="AF2712" s="30"/>
      <c r="AG2712" s="27"/>
      <c r="AH2712" s="27"/>
      <c r="AI2712" s="27"/>
      <c r="AJ2712" s="27"/>
      <c r="AK2712" s="27"/>
      <c r="AL2712" s="27"/>
      <c r="AM2712" s="27"/>
      <c r="AN2712" s="27"/>
      <c r="AO2712" s="27"/>
      <c r="AP2712" s="27"/>
      <c r="AQ2712" s="27"/>
      <c r="AR2712" s="27"/>
      <c r="AS2712" s="27"/>
      <c r="AT2712" s="27"/>
      <c r="AU2712" s="27"/>
      <c r="AV2712" s="27"/>
      <c r="AW2712" s="27"/>
      <c r="AX2712" s="27"/>
      <c r="AY2712" s="27"/>
      <c r="AZ2712" s="27"/>
      <c r="BA2712" s="27"/>
      <c r="BB2712" s="27"/>
      <c r="BC2712" s="27"/>
      <c r="BD2712" s="27"/>
      <c r="BE2712" s="27"/>
    </row>
    <row r="2713" spans="1:57" s="29" customFormat="1" ht="50.1" customHeight="1">
      <c r="A2713" s="64" t="s">
        <v>9297</v>
      </c>
      <c r="B2713" s="223" t="s">
        <v>5974</v>
      </c>
      <c r="C2713" s="279" t="s">
        <v>9200</v>
      </c>
      <c r="D2713" s="279" t="s">
        <v>9201</v>
      </c>
      <c r="E2713" s="279" t="s">
        <v>9202</v>
      </c>
      <c r="F2713" s="279" t="s">
        <v>9298</v>
      </c>
      <c r="G2713" s="220" t="s">
        <v>4</v>
      </c>
      <c r="H2713" s="504">
        <v>0</v>
      </c>
      <c r="I2713" s="433">
        <v>590000000</v>
      </c>
      <c r="J2713" s="70" t="s">
        <v>6882</v>
      </c>
      <c r="K2713" s="64" t="s">
        <v>296</v>
      </c>
      <c r="L2713" s="70" t="s">
        <v>6882</v>
      </c>
      <c r="M2713" s="220" t="s">
        <v>144</v>
      </c>
      <c r="N2713" s="220" t="s">
        <v>6740</v>
      </c>
      <c r="O2713" s="220" t="s">
        <v>9055</v>
      </c>
      <c r="P2713" s="220">
        <v>778</v>
      </c>
      <c r="Q2713" s="220" t="s">
        <v>365</v>
      </c>
      <c r="R2713" s="505">
        <v>1</v>
      </c>
      <c r="S2713" s="505">
        <v>1200</v>
      </c>
      <c r="T2713" s="505">
        <f t="shared" si="290"/>
        <v>1200</v>
      </c>
      <c r="U2713" s="505">
        <f t="shared" si="291"/>
        <v>1344.0000000000002</v>
      </c>
      <c r="V2713" s="280"/>
      <c r="W2713" s="64">
        <v>2016</v>
      </c>
      <c r="X2713" s="432"/>
      <c r="Y2713" s="30"/>
      <c r="Z2713" s="30"/>
      <c r="AA2713" s="30"/>
      <c r="AB2713" s="30"/>
      <c r="AC2713" s="30"/>
      <c r="AD2713" s="30"/>
      <c r="AE2713" s="30"/>
      <c r="AF2713" s="30"/>
      <c r="AG2713" s="27"/>
      <c r="AH2713" s="27"/>
      <c r="AI2713" s="27"/>
      <c r="AJ2713" s="27"/>
      <c r="AK2713" s="27"/>
      <c r="AL2713" s="27"/>
      <c r="AM2713" s="27"/>
      <c r="AN2713" s="27"/>
      <c r="AO2713" s="27"/>
      <c r="AP2713" s="27"/>
      <c r="AQ2713" s="27"/>
      <c r="AR2713" s="27"/>
      <c r="AS2713" s="27"/>
      <c r="AT2713" s="27"/>
      <c r="AU2713" s="27"/>
      <c r="AV2713" s="27"/>
      <c r="AW2713" s="27"/>
      <c r="AX2713" s="27"/>
      <c r="AY2713" s="27"/>
      <c r="AZ2713" s="27"/>
      <c r="BA2713" s="27"/>
      <c r="BB2713" s="27"/>
      <c r="BC2713" s="27"/>
      <c r="BD2713" s="27"/>
      <c r="BE2713" s="27"/>
    </row>
    <row r="2714" spans="1:57" s="29" customFormat="1" ht="50.1" customHeight="1">
      <c r="A2714" s="64" t="s">
        <v>9299</v>
      </c>
      <c r="B2714" s="223" t="s">
        <v>5974</v>
      </c>
      <c r="C2714" s="279" t="s">
        <v>9300</v>
      </c>
      <c r="D2714" s="279" t="s">
        <v>9301</v>
      </c>
      <c r="E2714" s="279" t="s">
        <v>9302</v>
      </c>
      <c r="F2714" s="279" t="s">
        <v>9303</v>
      </c>
      <c r="G2714" s="220" t="s">
        <v>4</v>
      </c>
      <c r="H2714" s="504">
        <v>0</v>
      </c>
      <c r="I2714" s="433">
        <v>590000000</v>
      </c>
      <c r="J2714" s="70" t="s">
        <v>6882</v>
      </c>
      <c r="K2714" s="64" t="s">
        <v>296</v>
      </c>
      <c r="L2714" s="70" t="s">
        <v>6882</v>
      </c>
      <c r="M2714" s="220" t="s">
        <v>144</v>
      </c>
      <c r="N2714" s="220" t="s">
        <v>6740</v>
      </c>
      <c r="O2714" s="220" t="s">
        <v>9055</v>
      </c>
      <c r="P2714" s="220">
        <v>778</v>
      </c>
      <c r="Q2714" s="220" t="s">
        <v>365</v>
      </c>
      <c r="R2714" s="505">
        <v>2</v>
      </c>
      <c r="S2714" s="505">
        <v>3200</v>
      </c>
      <c r="T2714" s="505">
        <f t="shared" si="290"/>
        <v>6400</v>
      </c>
      <c r="U2714" s="505">
        <f t="shared" si="291"/>
        <v>7168.0000000000009</v>
      </c>
      <c r="V2714" s="280"/>
      <c r="W2714" s="64">
        <v>2016</v>
      </c>
      <c r="X2714" s="432"/>
      <c r="Y2714" s="30"/>
      <c r="Z2714" s="30"/>
      <c r="AA2714" s="30"/>
      <c r="AB2714" s="30"/>
      <c r="AC2714" s="30"/>
      <c r="AD2714" s="30"/>
      <c r="AE2714" s="30"/>
      <c r="AF2714" s="30"/>
      <c r="AG2714" s="27"/>
      <c r="AH2714" s="27"/>
      <c r="AI2714" s="27"/>
      <c r="AJ2714" s="27"/>
      <c r="AK2714" s="27"/>
      <c r="AL2714" s="27"/>
      <c r="AM2714" s="27"/>
      <c r="AN2714" s="27"/>
      <c r="AO2714" s="27"/>
      <c r="AP2714" s="27"/>
      <c r="AQ2714" s="27"/>
      <c r="AR2714" s="27"/>
      <c r="AS2714" s="27"/>
      <c r="AT2714" s="27"/>
      <c r="AU2714" s="27"/>
      <c r="AV2714" s="27"/>
      <c r="AW2714" s="27"/>
      <c r="AX2714" s="27"/>
      <c r="AY2714" s="27"/>
      <c r="AZ2714" s="27"/>
      <c r="BA2714" s="27"/>
      <c r="BB2714" s="27"/>
      <c r="BC2714" s="27"/>
      <c r="BD2714" s="27"/>
      <c r="BE2714" s="27"/>
    </row>
    <row r="2715" spans="1:57" s="29" customFormat="1" ht="50.1" customHeight="1">
      <c r="A2715" s="64" t="s">
        <v>9304</v>
      </c>
      <c r="B2715" s="223" t="s">
        <v>5974</v>
      </c>
      <c r="C2715" s="279" t="s">
        <v>9305</v>
      </c>
      <c r="D2715" s="279" t="s">
        <v>9306</v>
      </c>
      <c r="E2715" s="279" t="s">
        <v>9053</v>
      </c>
      <c r="F2715" s="279" t="s">
        <v>9307</v>
      </c>
      <c r="G2715" s="220" t="s">
        <v>4</v>
      </c>
      <c r="H2715" s="504">
        <v>0</v>
      </c>
      <c r="I2715" s="433">
        <v>590000000</v>
      </c>
      <c r="J2715" s="70" t="s">
        <v>6882</v>
      </c>
      <c r="K2715" s="64" t="s">
        <v>296</v>
      </c>
      <c r="L2715" s="70" t="s">
        <v>6882</v>
      </c>
      <c r="M2715" s="220" t="s">
        <v>144</v>
      </c>
      <c r="N2715" s="220" t="s">
        <v>6740</v>
      </c>
      <c r="O2715" s="220" t="s">
        <v>9055</v>
      </c>
      <c r="P2715" s="220">
        <v>872</v>
      </c>
      <c r="Q2715" s="220" t="s">
        <v>542</v>
      </c>
      <c r="R2715" s="505">
        <v>30</v>
      </c>
      <c r="S2715" s="505">
        <v>100</v>
      </c>
      <c r="T2715" s="505">
        <f t="shared" si="290"/>
        <v>3000</v>
      </c>
      <c r="U2715" s="505">
        <f t="shared" si="291"/>
        <v>3360.0000000000005</v>
      </c>
      <c r="V2715" s="280"/>
      <c r="W2715" s="64">
        <v>2016</v>
      </c>
      <c r="X2715" s="432"/>
      <c r="Y2715" s="30"/>
      <c r="Z2715" s="30"/>
      <c r="AA2715" s="30"/>
      <c r="AB2715" s="30"/>
      <c r="AC2715" s="30"/>
      <c r="AD2715" s="30"/>
      <c r="AE2715" s="30"/>
      <c r="AF2715" s="30"/>
      <c r="AG2715" s="27"/>
      <c r="AH2715" s="27"/>
      <c r="AI2715" s="27"/>
      <c r="AJ2715" s="27"/>
      <c r="AK2715" s="27"/>
      <c r="AL2715" s="27"/>
      <c r="AM2715" s="27"/>
      <c r="AN2715" s="27"/>
      <c r="AO2715" s="27"/>
      <c r="AP2715" s="27"/>
      <c r="AQ2715" s="27"/>
      <c r="AR2715" s="27"/>
      <c r="AS2715" s="27"/>
      <c r="AT2715" s="27"/>
      <c r="AU2715" s="27"/>
      <c r="AV2715" s="27"/>
      <c r="AW2715" s="27"/>
      <c r="AX2715" s="27"/>
      <c r="AY2715" s="27"/>
      <c r="AZ2715" s="27"/>
      <c r="BA2715" s="27"/>
      <c r="BB2715" s="27"/>
      <c r="BC2715" s="27"/>
      <c r="BD2715" s="27"/>
      <c r="BE2715" s="27"/>
    </row>
    <row r="2716" spans="1:57" s="29" customFormat="1" ht="50.1" customHeight="1">
      <c r="A2716" s="64" t="s">
        <v>9308</v>
      </c>
      <c r="B2716" s="223" t="s">
        <v>5974</v>
      </c>
      <c r="C2716" s="279" t="s">
        <v>9309</v>
      </c>
      <c r="D2716" s="279" t="s">
        <v>9310</v>
      </c>
      <c r="E2716" s="279" t="s">
        <v>9069</v>
      </c>
      <c r="F2716" s="279" t="s">
        <v>9311</v>
      </c>
      <c r="G2716" s="220" t="s">
        <v>4</v>
      </c>
      <c r="H2716" s="504">
        <v>0</v>
      </c>
      <c r="I2716" s="433">
        <v>590000000</v>
      </c>
      <c r="J2716" s="70" t="s">
        <v>6882</v>
      </c>
      <c r="K2716" s="64" t="s">
        <v>296</v>
      </c>
      <c r="L2716" s="70" t="s">
        <v>6882</v>
      </c>
      <c r="M2716" s="220" t="s">
        <v>144</v>
      </c>
      <c r="N2716" s="220" t="s">
        <v>6740</v>
      </c>
      <c r="O2716" s="220" t="s">
        <v>9055</v>
      </c>
      <c r="P2716" s="220">
        <v>778</v>
      </c>
      <c r="Q2716" s="220" t="s">
        <v>365</v>
      </c>
      <c r="R2716" s="505">
        <v>20</v>
      </c>
      <c r="S2716" s="505">
        <v>110</v>
      </c>
      <c r="T2716" s="505">
        <f t="shared" si="290"/>
        <v>2200</v>
      </c>
      <c r="U2716" s="505">
        <f t="shared" si="291"/>
        <v>2464.0000000000005</v>
      </c>
      <c r="V2716" s="280"/>
      <c r="W2716" s="64">
        <v>2016</v>
      </c>
      <c r="X2716" s="432"/>
      <c r="Y2716" s="30"/>
      <c r="Z2716" s="30"/>
      <c r="AA2716" s="30"/>
      <c r="AB2716" s="30"/>
      <c r="AC2716" s="30"/>
      <c r="AD2716" s="30"/>
      <c r="AE2716" s="30"/>
      <c r="AF2716" s="30"/>
      <c r="AG2716" s="27"/>
      <c r="AH2716" s="27"/>
      <c r="AI2716" s="27"/>
      <c r="AJ2716" s="27"/>
      <c r="AK2716" s="27"/>
      <c r="AL2716" s="27"/>
      <c r="AM2716" s="27"/>
      <c r="AN2716" s="27"/>
      <c r="AO2716" s="27"/>
      <c r="AP2716" s="27"/>
      <c r="AQ2716" s="27"/>
      <c r="AR2716" s="27"/>
      <c r="AS2716" s="27"/>
      <c r="AT2716" s="27"/>
      <c r="AU2716" s="27"/>
      <c r="AV2716" s="27"/>
      <c r="AW2716" s="27"/>
      <c r="AX2716" s="27"/>
      <c r="AY2716" s="27"/>
      <c r="AZ2716" s="27"/>
      <c r="BA2716" s="27"/>
      <c r="BB2716" s="27"/>
      <c r="BC2716" s="27"/>
      <c r="BD2716" s="27"/>
      <c r="BE2716" s="27"/>
    </row>
    <row r="2717" spans="1:57" s="29" customFormat="1" ht="50.1" customHeight="1">
      <c r="A2717" s="64" t="s">
        <v>9312</v>
      </c>
      <c r="B2717" s="223" t="s">
        <v>5974</v>
      </c>
      <c r="C2717" s="279" t="s">
        <v>9313</v>
      </c>
      <c r="D2717" s="279" t="s">
        <v>9314</v>
      </c>
      <c r="E2717" s="279" t="s">
        <v>9053</v>
      </c>
      <c r="F2717" s="279" t="s">
        <v>9315</v>
      </c>
      <c r="G2717" s="220" t="s">
        <v>4</v>
      </c>
      <c r="H2717" s="504">
        <v>0</v>
      </c>
      <c r="I2717" s="433">
        <v>590000000</v>
      </c>
      <c r="J2717" s="70" t="s">
        <v>6882</v>
      </c>
      <c r="K2717" s="64" t="s">
        <v>296</v>
      </c>
      <c r="L2717" s="70" t="s">
        <v>6882</v>
      </c>
      <c r="M2717" s="220" t="s">
        <v>144</v>
      </c>
      <c r="N2717" s="220" t="s">
        <v>6740</v>
      </c>
      <c r="O2717" s="220" t="s">
        <v>9055</v>
      </c>
      <c r="P2717" s="220">
        <v>872</v>
      </c>
      <c r="Q2717" s="220" t="s">
        <v>542</v>
      </c>
      <c r="R2717" s="505">
        <v>3</v>
      </c>
      <c r="S2717" s="505">
        <v>190</v>
      </c>
      <c r="T2717" s="505">
        <f t="shared" si="290"/>
        <v>570</v>
      </c>
      <c r="U2717" s="505">
        <f t="shared" si="291"/>
        <v>638.40000000000009</v>
      </c>
      <c r="V2717" s="280"/>
      <c r="W2717" s="64">
        <v>2016</v>
      </c>
      <c r="X2717" s="432"/>
      <c r="Y2717" s="30"/>
      <c r="Z2717" s="30"/>
      <c r="AA2717" s="30"/>
      <c r="AB2717" s="30"/>
      <c r="AC2717" s="30"/>
      <c r="AD2717" s="30"/>
      <c r="AE2717" s="30"/>
      <c r="AF2717" s="30"/>
      <c r="AG2717" s="27"/>
      <c r="AH2717" s="27"/>
      <c r="AI2717" s="27"/>
      <c r="AJ2717" s="27"/>
      <c r="AK2717" s="27"/>
      <c r="AL2717" s="27"/>
      <c r="AM2717" s="27"/>
      <c r="AN2717" s="27"/>
      <c r="AO2717" s="27"/>
      <c r="AP2717" s="27"/>
      <c r="AQ2717" s="27"/>
      <c r="AR2717" s="27"/>
      <c r="AS2717" s="27"/>
      <c r="AT2717" s="27"/>
      <c r="AU2717" s="27"/>
      <c r="AV2717" s="27"/>
      <c r="AW2717" s="27"/>
      <c r="AX2717" s="27"/>
      <c r="AY2717" s="27"/>
      <c r="AZ2717" s="27"/>
      <c r="BA2717" s="27"/>
      <c r="BB2717" s="27"/>
      <c r="BC2717" s="27"/>
      <c r="BD2717" s="27"/>
      <c r="BE2717" s="27"/>
    </row>
    <row r="2718" spans="1:57" s="29" customFormat="1" ht="50.1" customHeight="1">
      <c r="A2718" s="64" t="s">
        <v>9316</v>
      </c>
      <c r="B2718" s="223" t="s">
        <v>5974</v>
      </c>
      <c r="C2718" s="279" t="s">
        <v>9317</v>
      </c>
      <c r="D2718" s="279" t="s">
        <v>9318</v>
      </c>
      <c r="E2718" s="279" t="s">
        <v>9069</v>
      </c>
      <c r="F2718" s="279" t="s">
        <v>9319</v>
      </c>
      <c r="G2718" s="220" t="s">
        <v>4</v>
      </c>
      <c r="H2718" s="504">
        <v>0</v>
      </c>
      <c r="I2718" s="433">
        <v>590000000</v>
      </c>
      <c r="J2718" s="70" t="s">
        <v>6882</v>
      </c>
      <c r="K2718" s="64" t="s">
        <v>296</v>
      </c>
      <c r="L2718" s="70" t="s">
        <v>6882</v>
      </c>
      <c r="M2718" s="220" t="s">
        <v>144</v>
      </c>
      <c r="N2718" s="220" t="s">
        <v>6740</v>
      </c>
      <c r="O2718" s="220" t="s">
        <v>9055</v>
      </c>
      <c r="P2718" s="220">
        <v>778</v>
      </c>
      <c r="Q2718" s="220" t="s">
        <v>365</v>
      </c>
      <c r="R2718" s="505">
        <v>1</v>
      </c>
      <c r="S2718" s="505">
        <v>1800</v>
      </c>
      <c r="T2718" s="505">
        <f t="shared" si="290"/>
        <v>1800</v>
      </c>
      <c r="U2718" s="505">
        <f t="shared" si="291"/>
        <v>2016.0000000000002</v>
      </c>
      <c r="V2718" s="280"/>
      <c r="W2718" s="64">
        <v>2016</v>
      </c>
      <c r="X2718" s="432"/>
      <c r="Y2718" s="30"/>
      <c r="Z2718" s="30"/>
      <c r="AA2718" s="30"/>
      <c r="AB2718" s="30"/>
      <c r="AC2718" s="30"/>
      <c r="AD2718" s="30"/>
      <c r="AE2718" s="30"/>
      <c r="AF2718" s="30"/>
      <c r="AG2718" s="27"/>
      <c r="AH2718" s="27"/>
      <c r="AI2718" s="27"/>
      <c r="AJ2718" s="27"/>
      <c r="AK2718" s="27"/>
      <c r="AL2718" s="27"/>
      <c r="AM2718" s="27"/>
      <c r="AN2718" s="27"/>
      <c r="AO2718" s="27"/>
      <c r="AP2718" s="27"/>
      <c r="AQ2718" s="27"/>
      <c r="AR2718" s="27"/>
      <c r="AS2718" s="27"/>
      <c r="AT2718" s="27"/>
      <c r="AU2718" s="27"/>
      <c r="AV2718" s="27"/>
      <c r="AW2718" s="27"/>
      <c r="AX2718" s="27"/>
      <c r="AY2718" s="27"/>
      <c r="AZ2718" s="27"/>
      <c r="BA2718" s="27"/>
      <c r="BB2718" s="27"/>
      <c r="BC2718" s="27"/>
      <c r="BD2718" s="27"/>
      <c r="BE2718" s="27"/>
    </row>
    <row r="2719" spans="1:57" s="29" customFormat="1" ht="50.1" customHeight="1">
      <c r="A2719" s="64" t="s">
        <v>9320</v>
      </c>
      <c r="B2719" s="223" t="s">
        <v>5974</v>
      </c>
      <c r="C2719" s="279" t="s">
        <v>9321</v>
      </c>
      <c r="D2719" s="279" t="s">
        <v>9322</v>
      </c>
      <c r="E2719" s="279" t="s">
        <v>9069</v>
      </c>
      <c r="F2719" s="279" t="s">
        <v>9323</v>
      </c>
      <c r="G2719" s="220" t="s">
        <v>4</v>
      </c>
      <c r="H2719" s="504">
        <v>0</v>
      </c>
      <c r="I2719" s="433">
        <v>590000000</v>
      </c>
      <c r="J2719" s="70" t="s">
        <v>6882</v>
      </c>
      <c r="K2719" s="64" t="s">
        <v>296</v>
      </c>
      <c r="L2719" s="70" t="s">
        <v>6882</v>
      </c>
      <c r="M2719" s="220" t="s">
        <v>144</v>
      </c>
      <c r="N2719" s="220" t="s">
        <v>6740</v>
      </c>
      <c r="O2719" s="220" t="s">
        <v>9055</v>
      </c>
      <c r="P2719" s="220">
        <v>778</v>
      </c>
      <c r="Q2719" s="220" t="s">
        <v>365</v>
      </c>
      <c r="R2719" s="505">
        <v>1</v>
      </c>
      <c r="S2719" s="505">
        <v>1900</v>
      </c>
      <c r="T2719" s="505">
        <f t="shared" si="290"/>
        <v>1900</v>
      </c>
      <c r="U2719" s="505">
        <f t="shared" si="291"/>
        <v>2128</v>
      </c>
      <c r="V2719" s="280"/>
      <c r="W2719" s="64">
        <v>2016</v>
      </c>
      <c r="X2719" s="432"/>
      <c r="Y2719" s="30"/>
      <c r="Z2719" s="30"/>
      <c r="AA2719" s="30"/>
      <c r="AB2719" s="30"/>
      <c r="AC2719" s="30"/>
      <c r="AD2719" s="30"/>
      <c r="AE2719" s="30"/>
      <c r="AF2719" s="30"/>
      <c r="AG2719" s="27"/>
      <c r="AH2719" s="27"/>
      <c r="AI2719" s="27"/>
      <c r="AJ2719" s="27"/>
      <c r="AK2719" s="27"/>
      <c r="AL2719" s="27"/>
      <c r="AM2719" s="27"/>
      <c r="AN2719" s="27"/>
      <c r="AO2719" s="27"/>
      <c r="AP2719" s="27"/>
      <c r="AQ2719" s="27"/>
      <c r="AR2719" s="27"/>
      <c r="AS2719" s="27"/>
      <c r="AT2719" s="27"/>
      <c r="AU2719" s="27"/>
      <c r="AV2719" s="27"/>
      <c r="AW2719" s="27"/>
      <c r="AX2719" s="27"/>
      <c r="AY2719" s="27"/>
      <c r="AZ2719" s="27"/>
      <c r="BA2719" s="27"/>
      <c r="BB2719" s="27"/>
      <c r="BC2719" s="27"/>
      <c r="BD2719" s="27"/>
      <c r="BE2719" s="27"/>
    </row>
    <row r="2720" spans="1:57" s="29" customFormat="1" ht="50.1" customHeight="1">
      <c r="A2720" s="64" t="s">
        <v>9324</v>
      </c>
      <c r="B2720" s="223" t="s">
        <v>5974</v>
      </c>
      <c r="C2720" s="279" t="s">
        <v>9325</v>
      </c>
      <c r="D2720" s="279" t="s">
        <v>9326</v>
      </c>
      <c r="E2720" s="279" t="s">
        <v>9327</v>
      </c>
      <c r="F2720" s="279" t="s">
        <v>9328</v>
      </c>
      <c r="G2720" s="220" t="s">
        <v>4</v>
      </c>
      <c r="H2720" s="504">
        <v>0</v>
      </c>
      <c r="I2720" s="433">
        <v>590000000</v>
      </c>
      <c r="J2720" s="70" t="s">
        <v>6882</v>
      </c>
      <c r="K2720" s="64" t="s">
        <v>296</v>
      </c>
      <c r="L2720" s="70" t="s">
        <v>6882</v>
      </c>
      <c r="M2720" s="220" t="s">
        <v>144</v>
      </c>
      <c r="N2720" s="220" t="s">
        <v>6740</v>
      </c>
      <c r="O2720" s="220" t="s">
        <v>9055</v>
      </c>
      <c r="P2720" s="220">
        <v>796</v>
      </c>
      <c r="Q2720" s="220" t="s">
        <v>57</v>
      </c>
      <c r="R2720" s="505">
        <v>1</v>
      </c>
      <c r="S2720" s="505">
        <v>6500</v>
      </c>
      <c r="T2720" s="505">
        <f t="shared" ref="T2720:T2729" si="292">R2720*S2720</f>
        <v>6500</v>
      </c>
      <c r="U2720" s="505">
        <f t="shared" ref="U2720:U2730" si="293">T2720*1.12</f>
        <v>7280.0000000000009</v>
      </c>
      <c r="V2720" s="280"/>
      <c r="W2720" s="64">
        <v>2016</v>
      </c>
      <c r="X2720" s="432"/>
      <c r="Y2720" s="30"/>
      <c r="Z2720" s="30"/>
      <c r="AA2720" s="30"/>
      <c r="AB2720" s="30"/>
      <c r="AC2720" s="30"/>
      <c r="AD2720" s="30"/>
      <c r="AE2720" s="30"/>
      <c r="AF2720" s="30"/>
      <c r="AG2720" s="27"/>
      <c r="AH2720" s="27"/>
      <c r="AI2720" s="27"/>
      <c r="AJ2720" s="27"/>
      <c r="AK2720" s="27"/>
      <c r="AL2720" s="27"/>
      <c r="AM2720" s="27"/>
      <c r="AN2720" s="27"/>
      <c r="AO2720" s="27"/>
      <c r="AP2720" s="27"/>
      <c r="AQ2720" s="27"/>
      <c r="AR2720" s="27"/>
      <c r="AS2720" s="27"/>
      <c r="AT2720" s="27"/>
      <c r="AU2720" s="27"/>
      <c r="AV2720" s="27"/>
      <c r="AW2720" s="27"/>
      <c r="AX2720" s="27"/>
      <c r="AY2720" s="27"/>
      <c r="AZ2720" s="27"/>
      <c r="BA2720" s="27"/>
      <c r="BB2720" s="27"/>
      <c r="BC2720" s="27"/>
      <c r="BD2720" s="27"/>
      <c r="BE2720" s="27"/>
    </row>
    <row r="2721" spans="1:61" s="29" customFormat="1" ht="50.1" customHeight="1">
      <c r="A2721" s="64" t="s">
        <v>9329</v>
      </c>
      <c r="B2721" s="223" t="s">
        <v>5974</v>
      </c>
      <c r="C2721" s="279" t="s">
        <v>9330</v>
      </c>
      <c r="D2721" s="279" t="s">
        <v>9331</v>
      </c>
      <c r="E2721" s="279" t="s">
        <v>9069</v>
      </c>
      <c r="F2721" s="279" t="s">
        <v>9332</v>
      </c>
      <c r="G2721" s="220" t="s">
        <v>4</v>
      </c>
      <c r="H2721" s="504">
        <v>0</v>
      </c>
      <c r="I2721" s="433">
        <v>590000000</v>
      </c>
      <c r="J2721" s="70" t="s">
        <v>6882</v>
      </c>
      <c r="K2721" s="64" t="s">
        <v>296</v>
      </c>
      <c r="L2721" s="70" t="s">
        <v>6882</v>
      </c>
      <c r="M2721" s="220" t="s">
        <v>144</v>
      </c>
      <c r="N2721" s="220" t="s">
        <v>6740</v>
      </c>
      <c r="O2721" s="220" t="s">
        <v>9055</v>
      </c>
      <c r="P2721" s="220">
        <v>778</v>
      </c>
      <c r="Q2721" s="220" t="s">
        <v>365</v>
      </c>
      <c r="R2721" s="505">
        <v>200</v>
      </c>
      <c r="S2721" s="505">
        <v>40</v>
      </c>
      <c r="T2721" s="505">
        <f t="shared" si="292"/>
        <v>8000</v>
      </c>
      <c r="U2721" s="505">
        <f t="shared" si="293"/>
        <v>8960</v>
      </c>
      <c r="V2721" s="280"/>
      <c r="W2721" s="64">
        <v>2016</v>
      </c>
      <c r="X2721" s="432"/>
      <c r="Y2721" s="30"/>
      <c r="Z2721" s="30"/>
      <c r="AA2721" s="30"/>
      <c r="AB2721" s="30"/>
      <c r="AC2721" s="30"/>
      <c r="AD2721" s="30"/>
      <c r="AE2721" s="30"/>
      <c r="AF2721" s="30"/>
      <c r="AG2721" s="27"/>
      <c r="AH2721" s="27"/>
      <c r="AI2721" s="27"/>
      <c r="AJ2721" s="27"/>
      <c r="AK2721" s="27"/>
      <c r="AL2721" s="27"/>
      <c r="AM2721" s="27"/>
      <c r="AN2721" s="27"/>
      <c r="AO2721" s="27"/>
      <c r="AP2721" s="27"/>
      <c r="AQ2721" s="27"/>
      <c r="AR2721" s="27"/>
      <c r="AS2721" s="27"/>
      <c r="AT2721" s="27"/>
      <c r="AU2721" s="27"/>
      <c r="AV2721" s="27"/>
      <c r="AW2721" s="27"/>
      <c r="AX2721" s="27"/>
      <c r="AY2721" s="27"/>
      <c r="AZ2721" s="27"/>
      <c r="BA2721" s="27"/>
      <c r="BB2721" s="27"/>
      <c r="BC2721" s="27"/>
      <c r="BD2721" s="27"/>
      <c r="BE2721" s="27"/>
    </row>
    <row r="2722" spans="1:61" s="29" customFormat="1" ht="50.1" customHeight="1">
      <c r="A2722" s="64" t="s">
        <v>9333</v>
      </c>
      <c r="B2722" s="223" t="s">
        <v>5974</v>
      </c>
      <c r="C2722" s="279" t="s">
        <v>9205</v>
      </c>
      <c r="D2722" s="279" t="s">
        <v>9206</v>
      </c>
      <c r="E2722" s="279" t="s">
        <v>9207</v>
      </c>
      <c r="F2722" s="279" t="s">
        <v>9334</v>
      </c>
      <c r="G2722" s="220" t="s">
        <v>4</v>
      </c>
      <c r="H2722" s="504">
        <v>0</v>
      </c>
      <c r="I2722" s="433">
        <v>590000000</v>
      </c>
      <c r="J2722" s="70" t="s">
        <v>6882</v>
      </c>
      <c r="K2722" s="64" t="s">
        <v>296</v>
      </c>
      <c r="L2722" s="70" t="s">
        <v>6882</v>
      </c>
      <c r="M2722" s="220" t="s">
        <v>144</v>
      </c>
      <c r="N2722" s="220" t="s">
        <v>6740</v>
      </c>
      <c r="O2722" s="220" t="s">
        <v>9055</v>
      </c>
      <c r="P2722" s="220">
        <v>778</v>
      </c>
      <c r="Q2722" s="220" t="s">
        <v>365</v>
      </c>
      <c r="R2722" s="505">
        <v>2</v>
      </c>
      <c r="S2722" s="505">
        <v>200</v>
      </c>
      <c r="T2722" s="505">
        <f t="shared" si="292"/>
        <v>400</v>
      </c>
      <c r="U2722" s="505">
        <f t="shared" si="293"/>
        <v>448.00000000000006</v>
      </c>
      <c r="V2722" s="280"/>
      <c r="W2722" s="64">
        <v>2016</v>
      </c>
      <c r="X2722" s="432"/>
      <c r="Y2722" s="30"/>
      <c r="Z2722" s="30"/>
      <c r="AA2722" s="30"/>
      <c r="AB2722" s="30"/>
      <c r="AC2722" s="30"/>
      <c r="AD2722" s="30"/>
      <c r="AE2722" s="30"/>
      <c r="AF2722" s="30"/>
      <c r="AG2722" s="27"/>
      <c r="AH2722" s="27"/>
      <c r="AI2722" s="27"/>
      <c r="AJ2722" s="27"/>
      <c r="AK2722" s="27"/>
      <c r="AL2722" s="27"/>
      <c r="AM2722" s="27"/>
      <c r="AN2722" s="27"/>
      <c r="AO2722" s="27"/>
      <c r="AP2722" s="27"/>
      <c r="AQ2722" s="27"/>
      <c r="AR2722" s="27"/>
      <c r="AS2722" s="27"/>
      <c r="AT2722" s="27"/>
      <c r="AU2722" s="27"/>
      <c r="AV2722" s="27"/>
      <c r="AW2722" s="27"/>
      <c r="AX2722" s="27"/>
      <c r="AY2722" s="27"/>
      <c r="AZ2722" s="27"/>
      <c r="BA2722" s="27"/>
      <c r="BB2722" s="27"/>
      <c r="BC2722" s="27"/>
      <c r="BD2722" s="27"/>
      <c r="BE2722" s="27"/>
    </row>
    <row r="2723" spans="1:61" s="29" customFormat="1" ht="50.1" customHeight="1">
      <c r="A2723" s="64" t="s">
        <v>9335</v>
      </c>
      <c r="B2723" s="223" t="s">
        <v>5974</v>
      </c>
      <c r="C2723" s="279" t="s">
        <v>9336</v>
      </c>
      <c r="D2723" s="279" t="s">
        <v>9337</v>
      </c>
      <c r="E2723" s="279" t="s">
        <v>9069</v>
      </c>
      <c r="F2723" s="279" t="s">
        <v>9338</v>
      </c>
      <c r="G2723" s="220" t="s">
        <v>4</v>
      </c>
      <c r="H2723" s="504">
        <v>0</v>
      </c>
      <c r="I2723" s="433">
        <v>590000000</v>
      </c>
      <c r="J2723" s="70" t="s">
        <v>6882</v>
      </c>
      <c r="K2723" s="64" t="s">
        <v>296</v>
      </c>
      <c r="L2723" s="70" t="s">
        <v>6882</v>
      </c>
      <c r="M2723" s="220" t="s">
        <v>144</v>
      </c>
      <c r="N2723" s="220" t="s">
        <v>6740</v>
      </c>
      <c r="O2723" s="220" t="s">
        <v>9055</v>
      </c>
      <c r="P2723" s="220">
        <v>778</v>
      </c>
      <c r="Q2723" s="220" t="s">
        <v>365</v>
      </c>
      <c r="R2723" s="505">
        <v>1</v>
      </c>
      <c r="S2723" s="505">
        <v>1000</v>
      </c>
      <c r="T2723" s="505">
        <f t="shared" si="292"/>
        <v>1000</v>
      </c>
      <c r="U2723" s="505">
        <f t="shared" si="293"/>
        <v>1120</v>
      </c>
      <c r="V2723" s="280"/>
      <c r="W2723" s="64">
        <v>2016</v>
      </c>
      <c r="X2723" s="432"/>
      <c r="Y2723" s="30"/>
      <c r="Z2723" s="30"/>
      <c r="AA2723" s="30"/>
      <c r="AB2723" s="30"/>
      <c r="AC2723" s="30"/>
      <c r="AD2723" s="30"/>
      <c r="AE2723" s="30"/>
      <c r="AF2723" s="30"/>
      <c r="AG2723" s="27"/>
      <c r="AH2723" s="27"/>
      <c r="AI2723" s="27"/>
      <c r="AJ2723" s="27"/>
      <c r="AK2723" s="27"/>
      <c r="AL2723" s="27"/>
      <c r="AM2723" s="27"/>
      <c r="AN2723" s="27"/>
      <c r="AO2723" s="27"/>
      <c r="AP2723" s="27"/>
      <c r="AQ2723" s="27"/>
      <c r="AR2723" s="27"/>
      <c r="AS2723" s="27"/>
      <c r="AT2723" s="27"/>
      <c r="AU2723" s="27"/>
      <c r="AV2723" s="27"/>
      <c r="AW2723" s="27"/>
      <c r="AX2723" s="27"/>
      <c r="AY2723" s="27"/>
      <c r="AZ2723" s="27"/>
      <c r="BA2723" s="27"/>
      <c r="BB2723" s="27"/>
      <c r="BC2723" s="27"/>
      <c r="BD2723" s="27"/>
      <c r="BE2723" s="27"/>
    </row>
    <row r="2724" spans="1:61" s="29" customFormat="1" ht="50.1" customHeight="1">
      <c r="A2724" s="64" t="s">
        <v>9339</v>
      </c>
      <c r="B2724" s="223" t="s">
        <v>5974</v>
      </c>
      <c r="C2724" s="279" t="s">
        <v>9340</v>
      </c>
      <c r="D2724" s="279" t="s">
        <v>9341</v>
      </c>
      <c r="E2724" s="279" t="s">
        <v>9069</v>
      </c>
      <c r="F2724" s="279" t="s">
        <v>9342</v>
      </c>
      <c r="G2724" s="220" t="s">
        <v>4</v>
      </c>
      <c r="H2724" s="504">
        <v>0</v>
      </c>
      <c r="I2724" s="433">
        <v>590000000</v>
      </c>
      <c r="J2724" s="70" t="s">
        <v>6882</v>
      </c>
      <c r="K2724" s="64" t="s">
        <v>296</v>
      </c>
      <c r="L2724" s="70" t="s">
        <v>6882</v>
      </c>
      <c r="M2724" s="220" t="s">
        <v>144</v>
      </c>
      <c r="N2724" s="220" t="s">
        <v>6740</v>
      </c>
      <c r="O2724" s="220" t="s">
        <v>9055</v>
      </c>
      <c r="P2724" s="220">
        <v>778</v>
      </c>
      <c r="Q2724" s="220" t="s">
        <v>365</v>
      </c>
      <c r="R2724" s="505">
        <v>40</v>
      </c>
      <c r="S2724" s="505">
        <v>35</v>
      </c>
      <c r="T2724" s="505">
        <f t="shared" si="292"/>
        <v>1400</v>
      </c>
      <c r="U2724" s="505">
        <f t="shared" si="293"/>
        <v>1568.0000000000002</v>
      </c>
      <c r="V2724" s="280"/>
      <c r="W2724" s="64">
        <v>2016</v>
      </c>
      <c r="X2724" s="432"/>
      <c r="Y2724" s="30"/>
      <c r="Z2724" s="30"/>
      <c r="AA2724" s="30"/>
      <c r="AB2724" s="30"/>
      <c r="AC2724" s="30"/>
      <c r="AD2724" s="30"/>
      <c r="AE2724" s="30"/>
      <c r="AF2724" s="30"/>
      <c r="AG2724" s="27"/>
      <c r="AH2724" s="27"/>
      <c r="AI2724" s="27"/>
      <c r="AJ2724" s="27"/>
      <c r="AK2724" s="27"/>
      <c r="AL2724" s="27"/>
      <c r="AM2724" s="27"/>
      <c r="AN2724" s="27"/>
      <c r="AO2724" s="27"/>
      <c r="AP2724" s="27"/>
      <c r="AQ2724" s="27"/>
      <c r="AR2724" s="27"/>
      <c r="AS2724" s="27"/>
      <c r="AT2724" s="27"/>
      <c r="AU2724" s="27"/>
      <c r="AV2724" s="27"/>
      <c r="AW2724" s="27"/>
      <c r="AX2724" s="27"/>
      <c r="AY2724" s="27"/>
      <c r="AZ2724" s="27"/>
      <c r="BA2724" s="27"/>
      <c r="BB2724" s="27"/>
      <c r="BC2724" s="27"/>
      <c r="BD2724" s="27"/>
      <c r="BE2724" s="27"/>
    </row>
    <row r="2725" spans="1:61" s="29" customFormat="1" ht="50.1" customHeight="1">
      <c r="A2725" s="64" t="s">
        <v>9343</v>
      </c>
      <c r="B2725" s="223" t="s">
        <v>5974</v>
      </c>
      <c r="C2725" s="279" t="s">
        <v>9344</v>
      </c>
      <c r="D2725" s="279" t="s">
        <v>9345</v>
      </c>
      <c r="E2725" s="279" t="s">
        <v>9346</v>
      </c>
      <c r="F2725" s="279" t="s">
        <v>9347</v>
      </c>
      <c r="G2725" s="220" t="s">
        <v>4</v>
      </c>
      <c r="H2725" s="504">
        <v>0</v>
      </c>
      <c r="I2725" s="433">
        <v>590000000</v>
      </c>
      <c r="J2725" s="70" t="s">
        <v>6882</v>
      </c>
      <c r="K2725" s="64" t="s">
        <v>296</v>
      </c>
      <c r="L2725" s="70" t="s">
        <v>6882</v>
      </c>
      <c r="M2725" s="220" t="s">
        <v>144</v>
      </c>
      <c r="N2725" s="220" t="s">
        <v>6740</v>
      </c>
      <c r="O2725" s="220" t="s">
        <v>9055</v>
      </c>
      <c r="P2725" s="220">
        <v>796</v>
      </c>
      <c r="Q2725" s="220" t="s">
        <v>57</v>
      </c>
      <c r="R2725" s="505">
        <v>50</v>
      </c>
      <c r="S2725" s="505">
        <v>38</v>
      </c>
      <c r="T2725" s="505">
        <f t="shared" si="292"/>
        <v>1900</v>
      </c>
      <c r="U2725" s="505">
        <f t="shared" si="293"/>
        <v>2128</v>
      </c>
      <c r="V2725" s="280"/>
      <c r="W2725" s="64">
        <v>2016</v>
      </c>
      <c r="X2725" s="432"/>
      <c r="Y2725" s="30"/>
      <c r="Z2725" s="30"/>
      <c r="AA2725" s="30"/>
      <c r="AB2725" s="30"/>
      <c r="AC2725" s="30"/>
      <c r="AD2725" s="30"/>
      <c r="AE2725" s="30"/>
      <c r="AF2725" s="30"/>
      <c r="AG2725" s="27"/>
      <c r="AH2725" s="27"/>
      <c r="AI2725" s="27"/>
      <c r="AJ2725" s="27"/>
      <c r="AK2725" s="27"/>
      <c r="AL2725" s="27"/>
      <c r="AM2725" s="27"/>
      <c r="AN2725" s="27"/>
      <c r="AO2725" s="27"/>
      <c r="AP2725" s="27"/>
      <c r="AQ2725" s="27"/>
      <c r="AR2725" s="27"/>
      <c r="AS2725" s="27"/>
      <c r="AT2725" s="27"/>
      <c r="AU2725" s="27"/>
      <c r="AV2725" s="27"/>
      <c r="AW2725" s="27"/>
      <c r="AX2725" s="27"/>
      <c r="AY2725" s="27"/>
      <c r="AZ2725" s="27"/>
      <c r="BA2725" s="27"/>
      <c r="BB2725" s="27"/>
      <c r="BC2725" s="27"/>
      <c r="BD2725" s="27"/>
      <c r="BE2725" s="27"/>
    </row>
    <row r="2726" spans="1:61" s="29" customFormat="1" ht="50.1" customHeight="1">
      <c r="A2726" s="64" t="s">
        <v>9348</v>
      </c>
      <c r="B2726" s="223" t="s">
        <v>5974</v>
      </c>
      <c r="C2726" s="279" t="s">
        <v>9349</v>
      </c>
      <c r="D2726" s="279" t="s">
        <v>9345</v>
      </c>
      <c r="E2726" s="279" t="s">
        <v>9350</v>
      </c>
      <c r="F2726" s="279" t="s">
        <v>9351</v>
      </c>
      <c r="G2726" s="220" t="s">
        <v>4</v>
      </c>
      <c r="H2726" s="504">
        <v>0</v>
      </c>
      <c r="I2726" s="433">
        <v>590000000</v>
      </c>
      <c r="J2726" s="70" t="s">
        <v>6882</v>
      </c>
      <c r="K2726" s="64" t="s">
        <v>296</v>
      </c>
      <c r="L2726" s="70" t="s">
        <v>6882</v>
      </c>
      <c r="M2726" s="220" t="s">
        <v>144</v>
      </c>
      <c r="N2726" s="220" t="s">
        <v>6740</v>
      </c>
      <c r="O2726" s="220" t="s">
        <v>9055</v>
      </c>
      <c r="P2726" s="220">
        <v>796</v>
      </c>
      <c r="Q2726" s="220" t="s">
        <v>57</v>
      </c>
      <c r="R2726" s="505">
        <v>100</v>
      </c>
      <c r="S2726" s="505">
        <v>28</v>
      </c>
      <c r="T2726" s="505">
        <f t="shared" si="292"/>
        <v>2800</v>
      </c>
      <c r="U2726" s="505">
        <f t="shared" si="293"/>
        <v>3136.0000000000005</v>
      </c>
      <c r="V2726" s="280"/>
      <c r="W2726" s="64">
        <v>2016</v>
      </c>
      <c r="X2726" s="432"/>
      <c r="Y2726" s="30"/>
      <c r="Z2726" s="30"/>
      <c r="AA2726" s="30"/>
      <c r="AB2726" s="30"/>
      <c r="AC2726" s="30"/>
      <c r="AD2726" s="30"/>
      <c r="AE2726" s="30"/>
      <c r="AF2726" s="30"/>
      <c r="AG2726" s="27"/>
      <c r="AH2726" s="27"/>
      <c r="AI2726" s="27"/>
      <c r="AJ2726" s="27"/>
      <c r="AK2726" s="27"/>
      <c r="AL2726" s="27"/>
      <c r="AM2726" s="27"/>
      <c r="AN2726" s="27"/>
      <c r="AO2726" s="27"/>
      <c r="AP2726" s="27"/>
      <c r="AQ2726" s="27"/>
      <c r="AR2726" s="27"/>
      <c r="AS2726" s="27"/>
      <c r="AT2726" s="27"/>
      <c r="AU2726" s="27"/>
      <c r="AV2726" s="27"/>
      <c r="AW2726" s="27"/>
      <c r="AX2726" s="27"/>
      <c r="AY2726" s="27"/>
      <c r="AZ2726" s="27"/>
      <c r="BA2726" s="27"/>
      <c r="BB2726" s="27"/>
      <c r="BC2726" s="27"/>
      <c r="BD2726" s="27"/>
      <c r="BE2726" s="27"/>
    </row>
    <row r="2727" spans="1:61" s="29" customFormat="1" ht="50.1" customHeight="1">
      <c r="A2727" s="64" t="s">
        <v>9352</v>
      </c>
      <c r="B2727" s="223" t="s">
        <v>5974</v>
      </c>
      <c r="C2727" s="279" t="s">
        <v>9353</v>
      </c>
      <c r="D2727" s="279" t="s">
        <v>9345</v>
      </c>
      <c r="E2727" s="279" t="s">
        <v>9354</v>
      </c>
      <c r="F2727" s="279" t="s">
        <v>9355</v>
      </c>
      <c r="G2727" s="220" t="s">
        <v>4</v>
      </c>
      <c r="H2727" s="504">
        <v>0</v>
      </c>
      <c r="I2727" s="433">
        <v>590000000</v>
      </c>
      <c r="J2727" s="70" t="s">
        <v>6882</v>
      </c>
      <c r="K2727" s="64" t="s">
        <v>296</v>
      </c>
      <c r="L2727" s="70" t="s">
        <v>6882</v>
      </c>
      <c r="M2727" s="220" t="s">
        <v>144</v>
      </c>
      <c r="N2727" s="220" t="s">
        <v>6740</v>
      </c>
      <c r="O2727" s="220" t="s">
        <v>9055</v>
      </c>
      <c r="P2727" s="220">
        <v>796</v>
      </c>
      <c r="Q2727" s="220" t="s">
        <v>57</v>
      </c>
      <c r="R2727" s="505">
        <v>30</v>
      </c>
      <c r="S2727" s="505">
        <v>52</v>
      </c>
      <c r="T2727" s="505">
        <f t="shared" si="292"/>
        <v>1560</v>
      </c>
      <c r="U2727" s="505">
        <f t="shared" si="293"/>
        <v>1747.2000000000003</v>
      </c>
      <c r="V2727" s="280"/>
      <c r="W2727" s="64">
        <v>2016</v>
      </c>
      <c r="X2727" s="432"/>
      <c r="Y2727" s="30"/>
      <c r="Z2727" s="30"/>
      <c r="AA2727" s="30"/>
      <c r="AB2727" s="30"/>
      <c r="AC2727" s="30"/>
      <c r="AD2727" s="30"/>
      <c r="AE2727" s="30"/>
      <c r="AF2727" s="30"/>
      <c r="AG2727" s="27"/>
      <c r="AH2727" s="27"/>
      <c r="AI2727" s="27"/>
      <c r="AJ2727" s="27"/>
      <c r="AK2727" s="27"/>
      <c r="AL2727" s="27"/>
      <c r="AM2727" s="27"/>
      <c r="AN2727" s="27"/>
      <c r="AO2727" s="27"/>
      <c r="AP2727" s="27"/>
      <c r="AQ2727" s="27"/>
      <c r="AR2727" s="27"/>
      <c r="AS2727" s="27"/>
      <c r="AT2727" s="27"/>
      <c r="AU2727" s="27"/>
      <c r="AV2727" s="27"/>
      <c r="AW2727" s="27"/>
      <c r="AX2727" s="27"/>
      <c r="AY2727" s="27"/>
      <c r="AZ2727" s="27"/>
      <c r="BA2727" s="27"/>
      <c r="BB2727" s="27"/>
      <c r="BC2727" s="27"/>
      <c r="BD2727" s="27"/>
      <c r="BE2727" s="27"/>
    </row>
    <row r="2728" spans="1:61" s="29" customFormat="1" ht="50.1" customHeight="1">
      <c r="A2728" s="64" t="s">
        <v>9356</v>
      </c>
      <c r="B2728" s="223" t="s">
        <v>5974</v>
      </c>
      <c r="C2728" s="279" t="s">
        <v>9357</v>
      </c>
      <c r="D2728" s="279" t="s">
        <v>9345</v>
      </c>
      <c r="E2728" s="279" t="s">
        <v>9358</v>
      </c>
      <c r="F2728" s="279" t="s">
        <v>9359</v>
      </c>
      <c r="G2728" s="220" t="s">
        <v>4</v>
      </c>
      <c r="H2728" s="504">
        <v>0</v>
      </c>
      <c r="I2728" s="433">
        <v>590000000</v>
      </c>
      <c r="J2728" s="70" t="s">
        <v>6882</v>
      </c>
      <c r="K2728" s="64" t="s">
        <v>296</v>
      </c>
      <c r="L2728" s="70" t="s">
        <v>6882</v>
      </c>
      <c r="M2728" s="220" t="s">
        <v>144</v>
      </c>
      <c r="N2728" s="220" t="s">
        <v>6740</v>
      </c>
      <c r="O2728" s="220" t="s">
        <v>9055</v>
      </c>
      <c r="P2728" s="220">
        <v>796</v>
      </c>
      <c r="Q2728" s="220" t="s">
        <v>57</v>
      </c>
      <c r="R2728" s="505">
        <v>100</v>
      </c>
      <c r="S2728" s="505">
        <v>28</v>
      </c>
      <c r="T2728" s="505">
        <f t="shared" si="292"/>
        <v>2800</v>
      </c>
      <c r="U2728" s="505">
        <f t="shared" si="293"/>
        <v>3136.0000000000005</v>
      </c>
      <c r="V2728" s="280"/>
      <c r="W2728" s="64">
        <v>2016</v>
      </c>
      <c r="X2728" s="432"/>
      <c r="Y2728" s="30"/>
      <c r="Z2728" s="30"/>
      <c r="AA2728" s="30"/>
      <c r="AB2728" s="30"/>
      <c r="AC2728" s="30"/>
      <c r="AD2728" s="30"/>
      <c r="AE2728" s="30"/>
      <c r="AF2728" s="30"/>
      <c r="AG2728" s="27"/>
      <c r="AH2728" s="27"/>
      <c r="AI2728" s="27"/>
      <c r="AJ2728" s="27"/>
      <c r="AK2728" s="27"/>
      <c r="AL2728" s="27"/>
      <c r="AM2728" s="27"/>
      <c r="AN2728" s="27"/>
      <c r="AO2728" s="27"/>
      <c r="AP2728" s="27"/>
      <c r="AQ2728" s="27"/>
      <c r="AR2728" s="27"/>
      <c r="AS2728" s="27"/>
      <c r="AT2728" s="27"/>
      <c r="AU2728" s="27"/>
      <c r="AV2728" s="27"/>
      <c r="AW2728" s="27"/>
      <c r="AX2728" s="27"/>
      <c r="AY2728" s="27"/>
      <c r="AZ2728" s="27"/>
      <c r="BA2728" s="27"/>
      <c r="BB2728" s="27"/>
      <c r="BC2728" s="27"/>
      <c r="BD2728" s="27"/>
      <c r="BE2728" s="27"/>
    </row>
    <row r="2729" spans="1:61" s="29" customFormat="1" ht="50.1" customHeight="1">
      <c r="A2729" s="64" t="s">
        <v>9360</v>
      </c>
      <c r="B2729" s="223" t="s">
        <v>5974</v>
      </c>
      <c r="C2729" s="279" t="s">
        <v>9361</v>
      </c>
      <c r="D2729" s="279" t="s">
        <v>9362</v>
      </c>
      <c r="E2729" s="279" t="s">
        <v>9069</v>
      </c>
      <c r="F2729" s="279" t="s">
        <v>9363</v>
      </c>
      <c r="G2729" s="220" t="s">
        <v>4</v>
      </c>
      <c r="H2729" s="504">
        <v>0</v>
      </c>
      <c r="I2729" s="433">
        <v>590000000</v>
      </c>
      <c r="J2729" s="70" t="s">
        <v>6882</v>
      </c>
      <c r="K2729" s="64" t="s">
        <v>296</v>
      </c>
      <c r="L2729" s="70" t="s">
        <v>6882</v>
      </c>
      <c r="M2729" s="220" t="s">
        <v>144</v>
      </c>
      <c r="N2729" s="220" t="s">
        <v>6740</v>
      </c>
      <c r="O2729" s="220" t="s">
        <v>9055</v>
      </c>
      <c r="P2729" s="220">
        <v>778</v>
      </c>
      <c r="Q2729" s="220" t="s">
        <v>365</v>
      </c>
      <c r="R2729" s="505">
        <v>2</v>
      </c>
      <c r="S2729" s="505">
        <v>420</v>
      </c>
      <c r="T2729" s="505">
        <f t="shared" si="292"/>
        <v>840</v>
      </c>
      <c r="U2729" s="505">
        <f t="shared" si="293"/>
        <v>940.80000000000007</v>
      </c>
      <c r="V2729" s="280"/>
      <c r="W2729" s="64">
        <v>2016</v>
      </c>
      <c r="X2729" s="432"/>
      <c r="Y2729" s="30"/>
      <c r="Z2729" s="30"/>
      <c r="AA2729" s="30"/>
      <c r="AB2729" s="30"/>
      <c r="AC2729" s="30"/>
      <c r="AD2729" s="30"/>
      <c r="AE2729" s="30"/>
      <c r="AF2729" s="30"/>
      <c r="AG2729" s="27"/>
      <c r="AH2729" s="27"/>
      <c r="AI2729" s="27"/>
      <c r="AJ2729" s="27"/>
      <c r="AK2729" s="27"/>
      <c r="AL2729" s="27"/>
      <c r="AM2729" s="27"/>
      <c r="AN2729" s="27"/>
      <c r="AO2729" s="27"/>
      <c r="AP2729" s="27"/>
      <c r="AQ2729" s="27"/>
      <c r="AR2729" s="27"/>
      <c r="AS2729" s="27"/>
      <c r="AT2729" s="27"/>
      <c r="AU2729" s="27"/>
      <c r="AV2729" s="27"/>
      <c r="AW2729" s="27"/>
      <c r="AX2729" s="27"/>
      <c r="AY2729" s="27"/>
      <c r="AZ2729" s="27"/>
      <c r="BA2729" s="27"/>
      <c r="BB2729" s="27"/>
      <c r="BC2729" s="27"/>
      <c r="BD2729" s="27"/>
      <c r="BE2729" s="27"/>
    </row>
    <row r="2730" spans="1:61" s="29" customFormat="1" ht="50.1" customHeight="1">
      <c r="A2730" s="64" t="s">
        <v>9364</v>
      </c>
      <c r="B2730" s="223" t="s">
        <v>5974</v>
      </c>
      <c r="C2730" s="221" t="s">
        <v>9365</v>
      </c>
      <c r="D2730" s="221" t="s">
        <v>361</v>
      </c>
      <c r="E2730" s="221" t="s">
        <v>9366</v>
      </c>
      <c r="F2730" s="704" t="s">
        <v>9367</v>
      </c>
      <c r="G2730" s="220" t="s">
        <v>9003</v>
      </c>
      <c r="H2730" s="70">
        <v>0</v>
      </c>
      <c r="I2730" s="427">
        <v>590000000</v>
      </c>
      <c r="J2730" s="70" t="s">
        <v>5</v>
      </c>
      <c r="K2730" s="220" t="s">
        <v>296</v>
      </c>
      <c r="L2730" s="70" t="s">
        <v>5</v>
      </c>
      <c r="M2730" s="70" t="s">
        <v>54</v>
      </c>
      <c r="N2730" s="70" t="s">
        <v>55</v>
      </c>
      <c r="O2730" s="445" t="s">
        <v>9055</v>
      </c>
      <c r="P2730" s="220">
        <v>796</v>
      </c>
      <c r="Q2730" s="220" t="s">
        <v>57</v>
      </c>
      <c r="R2730" s="525">
        <v>100</v>
      </c>
      <c r="S2730" s="505">
        <v>6</v>
      </c>
      <c r="T2730" s="525">
        <f>R2730*S2730</f>
        <v>600</v>
      </c>
      <c r="U2730" s="525">
        <f t="shared" si="293"/>
        <v>672.00000000000011</v>
      </c>
      <c r="V2730" s="512"/>
      <c r="W2730" s="513">
        <v>2016</v>
      </c>
      <c r="X2730" s="432"/>
      <c r="Y2730" s="30"/>
      <c r="Z2730" s="30"/>
      <c r="AA2730" s="30"/>
      <c r="AB2730" s="30"/>
      <c r="AC2730" s="30"/>
      <c r="AD2730" s="30"/>
      <c r="AE2730" s="30"/>
      <c r="AF2730" s="30"/>
      <c r="AG2730" s="27"/>
      <c r="AH2730" s="27"/>
      <c r="AI2730" s="27"/>
      <c r="AJ2730" s="27"/>
      <c r="AK2730" s="27"/>
      <c r="AL2730" s="27"/>
      <c r="AM2730" s="27"/>
      <c r="AN2730" s="27"/>
      <c r="AO2730" s="27"/>
      <c r="AP2730" s="27"/>
      <c r="AQ2730" s="27"/>
      <c r="AR2730" s="27"/>
      <c r="AS2730" s="27"/>
      <c r="AT2730" s="27"/>
      <c r="AU2730" s="27"/>
      <c r="AV2730" s="27"/>
      <c r="AW2730" s="27"/>
      <c r="AX2730" s="27"/>
      <c r="AY2730" s="27"/>
      <c r="AZ2730" s="27"/>
      <c r="BA2730" s="27"/>
      <c r="BB2730" s="27"/>
      <c r="BC2730" s="27"/>
      <c r="BD2730" s="27"/>
      <c r="BE2730" s="27"/>
    </row>
    <row r="2731" spans="1:61" s="29" customFormat="1" ht="50.1" customHeight="1">
      <c r="A2731" s="64" t="s">
        <v>9373</v>
      </c>
      <c r="B2731" s="223" t="s">
        <v>5974</v>
      </c>
      <c r="C2731" s="221" t="s">
        <v>9374</v>
      </c>
      <c r="D2731" s="221" t="s">
        <v>1799</v>
      </c>
      <c r="E2731" s="221" t="s">
        <v>9375</v>
      </c>
      <c r="F2731" s="221"/>
      <c r="G2731" s="70" t="s">
        <v>4</v>
      </c>
      <c r="H2731" s="70">
        <v>0</v>
      </c>
      <c r="I2731" s="427">
        <v>590000000</v>
      </c>
      <c r="J2731" s="70" t="s">
        <v>5</v>
      </c>
      <c r="K2731" s="220" t="s">
        <v>296</v>
      </c>
      <c r="L2731" s="70" t="s">
        <v>5</v>
      </c>
      <c r="M2731" s="70" t="s">
        <v>201</v>
      </c>
      <c r="N2731" s="70" t="s">
        <v>6740</v>
      </c>
      <c r="O2731" s="445" t="s">
        <v>9004</v>
      </c>
      <c r="P2731" s="70">
        <v>796</v>
      </c>
      <c r="Q2731" s="220" t="s">
        <v>57</v>
      </c>
      <c r="R2731" s="525">
        <v>30</v>
      </c>
      <c r="S2731" s="525">
        <v>1500</v>
      </c>
      <c r="T2731" s="508">
        <f>S2731*R2731</f>
        <v>45000</v>
      </c>
      <c r="U2731" s="517">
        <f>T2731*1.12</f>
        <v>50400.000000000007</v>
      </c>
      <c r="V2731" s="479"/>
      <c r="W2731" s="513">
        <v>2016</v>
      </c>
      <c r="X2731" s="432"/>
      <c r="Y2731" s="30"/>
      <c r="Z2731" s="30"/>
      <c r="AA2731" s="30"/>
      <c r="AB2731" s="30"/>
      <c r="AC2731" s="30"/>
      <c r="AD2731" s="30"/>
      <c r="AE2731" s="30"/>
      <c r="AF2731" s="30"/>
      <c r="AG2731" s="30"/>
      <c r="AH2731" s="30"/>
      <c r="AI2731" s="30"/>
      <c r="AJ2731" s="30"/>
      <c r="AK2731" s="27"/>
      <c r="AL2731" s="27"/>
      <c r="AM2731" s="27"/>
      <c r="AN2731" s="27"/>
      <c r="AO2731" s="27"/>
      <c r="AP2731" s="27"/>
      <c r="AQ2731" s="27"/>
      <c r="AR2731" s="27"/>
      <c r="AS2731" s="27"/>
      <c r="AT2731" s="27"/>
      <c r="AU2731" s="27"/>
      <c r="AV2731" s="27"/>
      <c r="AW2731" s="27"/>
      <c r="AX2731" s="27"/>
      <c r="AY2731" s="27"/>
      <c r="AZ2731" s="27"/>
      <c r="BA2731" s="27"/>
      <c r="BB2731" s="27"/>
      <c r="BC2731" s="27"/>
      <c r="BD2731" s="27"/>
      <c r="BE2731" s="27"/>
      <c r="BF2731" s="27"/>
      <c r="BG2731" s="27"/>
      <c r="BH2731" s="27"/>
      <c r="BI2731" s="27"/>
    </row>
    <row r="2732" spans="1:61" s="29" customFormat="1" ht="50.1" customHeight="1">
      <c r="A2732" s="64" t="s">
        <v>9376</v>
      </c>
      <c r="B2732" s="223" t="s">
        <v>5974</v>
      </c>
      <c r="C2732" s="221" t="s">
        <v>9377</v>
      </c>
      <c r="D2732" s="221" t="s">
        <v>9378</v>
      </c>
      <c r="E2732" s="221" t="s">
        <v>9379</v>
      </c>
      <c r="F2732" s="704"/>
      <c r="G2732" s="70" t="s">
        <v>4</v>
      </c>
      <c r="H2732" s="70">
        <v>0</v>
      </c>
      <c r="I2732" s="427">
        <v>590000000</v>
      </c>
      <c r="J2732" s="70" t="s">
        <v>5</v>
      </c>
      <c r="K2732" s="220" t="s">
        <v>296</v>
      </c>
      <c r="L2732" s="70" t="s">
        <v>5</v>
      </c>
      <c r="M2732" s="70" t="s">
        <v>201</v>
      </c>
      <c r="N2732" s="70" t="s">
        <v>6740</v>
      </c>
      <c r="O2732" s="445" t="s">
        <v>9004</v>
      </c>
      <c r="P2732" s="70">
        <v>796</v>
      </c>
      <c r="Q2732" s="220" t="s">
        <v>57</v>
      </c>
      <c r="R2732" s="505">
        <v>20</v>
      </c>
      <c r="S2732" s="505">
        <v>600</v>
      </c>
      <c r="T2732" s="506">
        <f>S2732*R2732</f>
        <v>12000</v>
      </c>
      <c r="U2732" s="506">
        <f>T2732*1.12</f>
        <v>13440.000000000002</v>
      </c>
      <c r="V2732" s="539"/>
      <c r="W2732" s="513">
        <v>2016</v>
      </c>
      <c r="X2732" s="432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  <c r="AJ2732" s="30"/>
      <c r="AK2732" s="27"/>
      <c r="AL2732" s="27"/>
      <c r="AM2732" s="27"/>
      <c r="AN2732" s="27"/>
      <c r="AO2732" s="27"/>
      <c r="AP2732" s="27"/>
      <c r="AQ2732" s="27"/>
      <c r="AR2732" s="27"/>
      <c r="AS2732" s="27"/>
      <c r="AT2732" s="27"/>
      <c r="AU2732" s="27"/>
      <c r="AV2732" s="27"/>
      <c r="AW2732" s="27"/>
      <c r="AX2732" s="27"/>
      <c r="AY2732" s="27"/>
      <c r="AZ2732" s="27"/>
      <c r="BA2732" s="27"/>
      <c r="BB2732" s="27"/>
      <c r="BC2732" s="27"/>
      <c r="BD2732" s="27"/>
      <c r="BE2732" s="27"/>
      <c r="BF2732" s="27"/>
      <c r="BG2732" s="27"/>
      <c r="BH2732" s="27"/>
      <c r="BI2732" s="27"/>
    </row>
    <row r="2733" spans="1:61" s="29" customFormat="1" ht="50.1" customHeight="1">
      <c r="A2733" s="64" t="s">
        <v>9380</v>
      </c>
      <c r="B2733" s="223" t="s">
        <v>5974</v>
      </c>
      <c r="C2733" s="221" t="s">
        <v>9381</v>
      </c>
      <c r="D2733" s="221" t="s">
        <v>2250</v>
      </c>
      <c r="E2733" s="221" t="s">
        <v>9382</v>
      </c>
      <c r="F2733" s="704"/>
      <c r="G2733" s="70" t="s">
        <v>4</v>
      </c>
      <c r="H2733" s="70">
        <v>0</v>
      </c>
      <c r="I2733" s="427">
        <v>590000000</v>
      </c>
      <c r="J2733" s="70" t="s">
        <v>5</v>
      </c>
      <c r="K2733" s="220" t="s">
        <v>296</v>
      </c>
      <c r="L2733" s="70" t="s">
        <v>5</v>
      </c>
      <c r="M2733" s="70" t="s">
        <v>201</v>
      </c>
      <c r="N2733" s="70" t="s">
        <v>6740</v>
      </c>
      <c r="O2733" s="445" t="s">
        <v>9004</v>
      </c>
      <c r="P2733" s="70">
        <v>796</v>
      </c>
      <c r="Q2733" s="220" t="s">
        <v>57</v>
      </c>
      <c r="R2733" s="505">
        <v>200</v>
      </c>
      <c r="S2733" s="505">
        <v>6</v>
      </c>
      <c r="T2733" s="506">
        <f>S2733*R2733</f>
        <v>1200</v>
      </c>
      <c r="U2733" s="506">
        <f>T2733*1.12</f>
        <v>1344.0000000000002</v>
      </c>
      <c r="V2733" s="539"/>
      <c r="W2733" s="513">
        <v>2016</v>
      </c>
      <c r="X2733" s="432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  <c r="AJ2733" s="30"/>
      <c r="AK2733" s="27"/>
      <c r="AL2733" s="27"/>
      <c r="AM2733" s="27"/>
      <c r="AN2733" s="27"/>
      <c r="AO2733" s="27"/>
      <c r="AP2733" s="27"/>
      <c r="AQ2733" s="27"/>
      <c r="AR2733" s="27"/>
      <c r="AS2733" s="27"/>
      <c r="AT2733" s="27"/>
      <c r="AU2733" s="27"/>
      <c r="AV2733" s="27"/>
      <c r="AW2733" s="27"/>
      <c r="AX2733" s="27"/>
      <c r="AY2733" s="27"/>
      <c r="AZ2733" s="27"/>
      <c r="BA2733" s="27"/>
      <c r="BB2733" s="27"/>
      <c r="BC2733" s="27"/>
      <c r="BD2733" s="27"/>
      <c r="BE2733" s="27"/>
      <c r="BF2733" s="27"/>
      <c r="BG2733" s="27"/>
      <c r="BH2733" s="27"/>
      <c r="BI2733" s="27"/>
    </row>
    <row r="2734" spans="1:61" s="29" customFormat="1" ht="50.1" customHeight="1">
      <c r="A2734" s="64" t="s">
        <v>9388</v>
      </c>
      <c r="B2734" s="222" t="s">
        <v>5974</v>
      </c>
      <c r="C2734" s="221" t="s">
        <v>9045</v>
      </c>
      <c r="D2734" s="221" t="s">
        <v>9046</v>
      </c>
      <c r="E2734" s="221" t="s">
        <v>9047</v>
      </c>
      <c r="F2734" s="221" t="s">
        <v>9048</v>
      </c>
      <c r="G2734" s="222" t="s">
        <v>4</v>
      </c>
      <c r="H2734" s="222">
        <v>0</v>
      </c>
      <c r="I2734" s="222">
        <v>590000000</v>
      </c>
      <c r="J2734" s="222" t="s">
        <v>5</v>
      </c>
      <c r="K2734" s="222" t="s">
        <v>296</v>
      </c>
      <c r="L2734" s="70" t="s">
        <v>5</v>
      </c>
      <c r="M2734" s="70" t="s">
        <v>144</v>
      </c>
      <c r="N2734" s="222" t="s">
        <v>55</v>
      </c>
      <c r="O2734" s="222" t="s">
        <v>9055</v>
      </c>
      <c r="P2734" s="222">
        <v>166</v>
      </c>
      <c r="Q2734" s="222" t="s">
        <v>1204</v>
      </c>
      <c r="R2734" s="505">
        <v>50</v>
      </c>
      <c r="S2734" s="505">
        <v>1696.42857142</v>
      </c>
      <c r="T2734" s="508">
        <f t="shared" ref="T2734:T2739" si="294">R2734*S2734</f>
        <v>84821.428570999997</v>
      </c>
      <c r="U2734" s="508">
        <f>T2734*1.12</f>
        <v>94999.999999520005</v>
      </c>
      <c r="V2734" s="222"/>
      <c r="W2734" s="222">
        <v>2016</v>
      </c>
      <c r="X2734" s="509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  <c r="AJ2734" s="30"/>
      <c r="AK2734" s="27"/>
      <c r="AL2734" s="27"/>
      <c r="AM2734" s="27"/>
      <c r="AN2734" s="27"/>
      <c r="AO2734" s="27"/>
      <c r="AP2734" s="27"/>
      <c r="AQ2734" s="27"/>
      <c r="AR2734" s="27"/>
      <c r="AS2734" s="27"/>
      <c r="AT2734" s="27"/>
      <c r="AU2734" s="27"/>
      <c r="AV2734" s="27"/>
      <c r="AW2734" s="27"/>
      <c r="AX2734" s="27"/>
      <c r="AY2734" s="27"/>
      <c r="AZ2734" s="27"/>
      <c r="BA2734" s="27"/>
      <c r="BB2734" s="27"/>
      <c r="BC2734" s="27"/>
      <c r="BD2734" s="27"/>
      <c r="BE2734" s="27"/>
      <c r="BF2734" s="27"/>
      <c r="BG2734" s="27"/>
      <c r="BH2734" s="27"/>
      <c r="BI2734" s="27"/>
    </row>
    <row r="2735" spans="1:61" s="29" customFormat="1" ht="50.1" customHeight="1">
      <c r="A2735" s="64" t="s">
        <v>9389</v>
      </c>
      <c r="B2735" s="223" t="s">
        <v>5974</v>
      </c>
      <c r="C2735" s="221" t="s">
        <v>9390</v>
      </c>
      <c r="D2735" s="221" t="s">
        <v>914</v>
      </c>
      <c r="E2735" s="221" t="s">
        <v>9391</v>
      </c>
      <c r="F2735" s="361" t="s">
        <v>9392</v>
      </c>
      <c r="G2735" s="220" t="s">
        <v>4</v>
      </c>
      <c r="H2735" s="504">
        <v>0</v>
      </c>
      <c r="I2735" s="433">
        <v>590000000</v>
      </c>
      <c r="J2735" s="70" t="s">
        <v>6882</v>
      </c>
      <c r="K2735" s="220" t="s">
        <v>296</v>
      </c>
      <c r="L2735" s="220" t="s">
        <v>6884</v>
      </c>
      <c r="M2735" s="220" t="s">
        <v>144</v>
      </c>
      <c r="N2735" s="220" t="s">
        <v>3373</v>
      </c>
      <c r="O2735" s="220" t="s">
        <v>9004</v>
      </c>
      <c r="P2735" s="64">
        <v>796</v>
      </c>
      <c r="Q2735" s="220" t="s">
        <v>57</v>
      </c>
      <c r="R2735" s="505">
        <v>1</v>
      </c>
      <c r="S2735" s="506">
        <f>12730*5.1</f>
        <v>64922.999999999993</v>
      </c>
      <c r="T2735" s="517">
        <f t="shared" si="294"/>
        <v>64922.999999999993</v>
      </c>
      <c r="U2735" s="506">
        <f>T2735*1.12</f>
        <v>72713.759999999995</v>
      </c>
      <c r="V2735" s="220"/>
      <c r="W2735" s="70">
        <v>2016</v>
      </c>
      <c r="X2735" s="220"/>
      <c r="Y2735" s="30"/>
      <c r="Z2735" s="30"/>
      <c r="AA2735" s="30"/>
      <c r="AB2735" s="30"/>
      <c r="AC2735" s="30"/>
      <c r="AD2735" s="30"/>
      <c r="AE2735" s="30"/>
      <c r="AF2735" s="30"/>
      <c r="AG2735" s="30"/>
      <c r="AH2735" s="30"/>
      <c r="AI2735" s="30"/>
      <c r="AJ2735" s="30"/>
      <c r="AK2735" s="27"/>
      <c r="AL2735" s="27"/>
      <c r="AM2735" s="27"/>
      <c r="AN2735" s="27"/>
      <c r="AO2735" s="27"/>
      <c r="AP2735" s="27"/>
      <c r="AQ2735" s="27"/>
      <c r="AR2735" s="27"/>
      <c r="AS2735" s="27"/>
      <c r="AT2735" s="27"/>
      <c r="AU2735" s="27"/>
      <c r="AV2735" s="27"/>
      <c r="AW2735" s="27"/>
      <c r="AX2735" s="27"/>
      <c r="AY2735" s="27"/>
      <c r="AZ2735" s="27"/>
      <c r="BA2735" s="27"/>
      <c r="BB2735" s="27"/>
      <c r="BC2735" s="27"/>
      <c r="BD2735" s="27"/>
      <c r="BE2735" s="27"/>
      <c r="BF2735" s="27"/>
      <c r="BG2735" s="27"/>
      <c r="BH2735" s="27"/>
      <c r="BI2735" s="27"/>
    </row>
    <row r="2736" spans="1:61" s="29" customFormat="1" ht="50.1" customHeight="1">
      <c r="A2736" s="64" t="s">
        <v>9393</v>
      </c>
      <c r="B2736" s="223" t="s">
        <v>5974</v>
      </c>
      <c r="C2736" s="221" t="s">
        <v>9394</v>
      </c>
      <c r="D2736" s="221" t="s">
        <v>3078</v>
      </c>
      <c r="E2736" s="221" t="s">
        <v>9395</v>
      </c>
      <c r="F2736" s="361" t="s">
        <v>9396</v>
      </c>
      <c r="G2736" s="278" t="s">
        <v>4</v>
      </c>
      <c r="H2736" s="220">
        <v>0</v>
      </c>
      <c r="I2736" s="278">
        <v>590000000</v>
      </c>
      <c r="J2736" s="222" t="s">
        <v>5</v>
      </c>
      <c r="K2736" s="222" t="s">
        <v>296</v>
      </c>
      <c r="L2736" s="222" t="s">
        <v>2932</v>
      </c>
      <c r="M2736" s="278" t="s">
        <v>144</v>
      </c>
      <c r="N2736" s="222" t="s">
        <v>3373</v>
      </c>
      <c r="O2736" s="220" t="s">
        <v>9004</v>
      </c>
      <c r="P2736" s="222">
        <v>796</v>
      </c>
      <c r="Q2736" s="222" t="s">
        <v>57</v>
      </c>
      <c r="R2736" s="505">
        <v>260</v>
      </c>
      <c r="S2736" s="506">
        <v>29</v>
      </c>
      <c r="T2736" s="517">
        <f t="shared" si="294"/>
        <v>7540</v>
      </c>
      <c r="U2736" s="506">
        <f>T2736*1.12</f>
        <v>8444.8000000000011</v>
      </c>
      <c r="V2736" s="544"/>
      <c r="W2736" s="222">
        <v>2016</v>
      </c>
      <c r="X2736" s="222"/>
      <c r="Y2736" s="30"/>
      <c r="Z2736" s="30"/>
      <c r="AA2736" s="30"/>
      <c r="AB2736" s="30"/>
      <c r="AC2736" s="30"/>
      <c r="AD2736" s="30"/>
      <c r="AE2736" s="30"/>
      <c r="AF2736" s="30"/>
      <c r="AG2736" s="30"/>
      <c r="AH2736" s="30"/>
      <c r="AI2736" s="30"/>
      <c r="AJ2736" s="30"/>
      <c r="AK2736" s="27"/>
      <c r="AL2736" s="27"/>
      <c r="AM2736" s="27"/>
      <c r="AN2736" s="27"/>
      <c r="AO2736" s="27"/>
      <c r="AP2736" s="27"/>
      <c r="AQ2736" s="27"/>
      <c r="AR2736" s="27"/>
      <c r="AS2736" s="27"/>
      <c r="AT2736" s="27"/>
      <c r="AU2736" s="27"/>
      <c r="AV2736" s="27"/>
      <c r="AW2736" s="27"/>
      <c r="AX2736" s="27"/>
      <c r="AY2736" s="27"/>
      <c r="AZ2736" s="27"/>
      <c r="BA2736" s="27"/>
      <c r="BB2736" s="27"/>
      <c r="BC2736" s="27"/>
      <c r="BD2736" s="27"/>
      <c r="BE2736" s="27"/>
      <c r="BF2736" s="27"/>
      <c r="BG2736" s="27"/>
      <c r="BH2736" s="27"/>
      <c r="BI2736" s="27"/>
    </row>
    <row r="2737" spans="1:61" s="29" customFormat="1" ht="50.1" customHeight="1">
      <c r="A2737" s="64" t="s">
        <v>9397</v>
      </c>
      <c r="B2737" s="223" t="s">
        <v>5974</v>
      </c>
      <c r="C2737" s="221" t="s">
        <v>9394</v>
      </c>
      <c r="D2737" s="221" t="s">
        <v>3078</v>
      </c>
      <c r="E2737" s="221" t="s">
        <v>9395</v>
      </c>
      <c r="F2737" s="361" t="s">
        <v>9398</v>
      </c>
      <c r="G2737" s="278" t="s">
        <v>4</v>
      </c>
      <c r="H2737" s="220">
        <v>0</v>
      </c>
      <c r="I2737" s="278">
        <v>590000000</v>
      </c>
      <c r="J2737" s="222" t="s">
        <v>5</v>
      </c>
      <c r="K2737" s="64" t="s">
        <v>296</v>
      </c>
      <c r="L2737" s="222" t="s">
        <v>2932</v>
      </c>
      <c r="M2737" s="278" t="s">
        <v>144</v>
      </c>
      <c r="N2737" s="220" t="s">
        <v>3373</v>
      </c>
      <c r="O2737" s="220" t="s">
        <v>9004</v>
      </c>
      <c r="P2737" s="222">
        <v>796</v>
      </c>
      <c r="Q2737" s="222" t="s">
        <v>57</v>
      </c>
      <c r="R2737" s="505">
        <v>56</v>
      </c>
      <c r="S2737" s="506">
        <v>30</v>
      </c>
      <c r="T2737" s="517">
        <f t="shared" si="294"/>
        <v>1680</v>
      </c>
      <c r="U2737" s="506">
        <f>T2737*1.12</f>
        <v>1881.6000000000001</v>
      </c>
      <c r="V2737" s="280"/>
      <c r="W2737" s="220">
        <v>2016</v>
      </c>
      <c r="X2737" s="220"/>
      <c r="Y2737" s="30"/>
      <c r="Z2737" s="30"/>
      <c r="AA2737" s="30"/>
      <c r="AB2737" s="30"/>
      <c r="AC2737" s="30"/>
      <c r="AD2737" s="30"/>
      <c r="AE2737" s="30"/>
      <c r="AF2737" s="30"/>
      <c r="AG2737" s="30"/>
      <c r="AH2737" s="30"/>
      <c r="AI2737" s="30"/>
      <c r="AJ2737" s="30"/>
      <c r="AK2737" s="27"/>
      <c r="AL2737" s="27"/>
      <c r="AM2737" s="27"/>
      <c r="AN2737" s="27"/>
      <c r="AO2737" s="27"/>
      <c r="AP2737" s="27"/>
      <c r="AQ2737" s="27"/>
      <c r="AR2737" s="27"/>
      <c r="AS2737" s="27"/>
      <c r="AT2737" s="27"/>
      <c r="AU2737" s="27"/>
      <c r="AV2737" s="27"/>
      <c r="AW2737" s="27"/>
      <c r="AX2737" s="27"/>
      <c r="AY2737" s="27"/>
      <c r="AZ2737" s="27"/>
      <c r="BA2737" s="27"/>
      <c r="BB2737" s="27"/>
      <c r="BC2737" s="27"/>
      <c r="BD2737" s="27"/>
      <c r="BE2737" s="27"/>
      <c r="BF2737" s="27"/>
      <c r="BG2737" s="27"/>
      <c r="BH2737" s="27"/>
      <c r="BI2737" s="27"/>
    </row>
    <row r="2738" spans="1:61" s="29" customFormat="1" ht="50.1" customHeight="1">
      <c r="A2738" s="64" t="s">
        <v>9399</v>
      </c>
      <c r="B2738" s="223" t="s">
        <v>5974</v>
      </c>
      <c r="C2738" s="221" t="s">
        <v>9400</v>
      </c>
      <c r="D2738" s="221" t="s">
        <v>9401</v>
      </c>
      <c r="E2738" s="221" t="s">
        <v>9402</v>
      </c>
      <c r="F2738" s="221" t="s">
        <v>9403</v>
      </c>
      <c r="G2738" s="220" t="s">
        <v>4</v>
      </c>
      <c r="H2738" s="70">
        <v>0</v>
      </c>
      <c r="I2738" s="427">
        <v>590000000</v>
      </c>
      <c r="J2738" s="70" t="s">
        <v>5</v>
      </c>
      <c r="K2738" s="220" t="s">
        <v>296</v>
      </c>
      <c r="L2738" s="70" t="s">
        <v>5</v>
      </c>
      <c r="M2738" s="70" t="s">
        <v>54</v>
      </c>
      <c r="N2738" s="70" t="s">
        <v>2942</v>
      </c>
      <c r="O2738" s="445" t="s">
        <v>9043</v>
      </c>
      <c r="P2738" s="222">
        <v>796</v>
      </c>
      <c r="Q2738" s="220" t="s">
        <v>57</v>
      </c>
      <c r="R2738" s="538">
        <v>3</v>
      </c>
      <c r="S2738" s="538">
        <v>21714.285</v>
      </c>
      <c r="T2738" s="508">
        <f t="shared" si="294"/>
        <v>65142.854999999996</v>
      </c>
      <c r="U2738" s="508">
        <f t="shared" ref="U2738:U2739" si="295">T2738*1.12</f>
        <v>72959.997600000002</v>
      </c>
      <c r="V2738" s="539"/>
      <c r="W2738" s="513">
        <v>2016</v>
      </c>
      <c r="X2738" s="432"/>
      <c r="Y2738" s="30"/>
      <c r="Z2738" s="30"/>
      <c r="AA2738" s="30"/>
      <c r="AB2738" s="30"/>
      <c r="AC2738" s="30"/>
      <c r="AD2738" s="30"/>
      <c r="AE2738" s="30"/>
      <c r="AF2738" s="30"/>
      <c r="AG2738" s="30"/>
      <c r="AH2738" s="30"/>
      <c r="AI2738" s="30"/>
      <c r="AJ2738" s="30"/>
      <c r="AK2738" s="27"/>
      <c r="AL2738" s="27"/>
      <c r="AM2738" s="27"/>
      <c r="AN2738" s="27"/>
      <c r="AO2738" s="27"/>
      <c r="AP2738" s="27"/>
      <c r="AQ2738" s="27"/>
      <c r="AR2738" s="27"/>
      <c r="AS2738" s="27"/>
      <c r="AT2738" s="27"/>
      <c r="AU2738" s="27"/>
      <c r="AV2738" s="27"/>
      <c r="AW2738" s="27"/>
      <c r="AX2738" s="27"/>
      <c r="AY2738" s="27"/>
      <c r="AZ2738" s="27"/>
      <c r="BA2738" s="27"/>
      <c r="BB2738" s="27"/>
      <c r="BC2738" s="27"/>
      <c r="BD2738" s="27"/>
      <c r="BE2738" s="27"/>
      <c r="BF2738" s="27"/>
      <c r="BG2738" s="27"/>
      <c r="BH2738" s="27"/>
      <c r="BI2738" s="27"/>
    </row>
    <row r="2739" spans="1:61" s="29" customFormat="1" ht="50.1" customHeight="1">
      <c r="A2739" s="64" t="s">
        <v>9404</v>
      </c>
      <c r="B2739" s="223" t="s">
        <v>5974</v>
      </c>
      <c r="C2739" s="221" t="s">
        <v>9400</v>
      </c>
      <c r="D2739" s="221" t="s">
        <v>9401</v>
      </c>
      <c r="E2739" s="221" t="s">
        <v>9402</v>
      </c>
      <c r="F2739" s="221" t="s">
        <v>9405</v>
      </c>
      <c r="G2739" s="220" t="s">
        <v>4</v>
      </c>
      <c r="H2739" s="70">
        <v>0</v>
      </c>
      <c r="I2739" s="427">
        <v>590000000</v>
      </c>
      <c r="J2739" s="70" t="s">
        <v>5</v>
      </c>
      <c r="K2739" s="220" t="s">
        <v>296</v>
      </c>
      <c r="L2739" s="70" t="s">
        <v>5</v>
      </c>
      <c r="M2739" s="70" t="s">
        <v>54</v>
      </c>
      <c r="N2739" s="70" t="s">
        <v>2942</v>
      </c>
      <c r="O2739" s="445" t="s">
        <v>9043</v>
      </c>
      <c r="P2739" s="222">
        <v>796</v>
      </c>
      <c r="Q2739" s="220" t="s">
        <v>57</v>
      </c>
      <c r="R2739" s="538">
        <v>3</v>
      </c>
      <c r="S2739" s="538">
        <v>13035.714</v>
      </c>
      <c r="T2739" s="508">
        <f t="shared" si="294"/>
        <v>39107.142</v>
      </c>
      <c r="U2739" s="508">
        <f t="shared" si="295"/>
        <v>43799.999040000002</v>
      </c>
      <c r="V2739" s="540"/>
      <c r="W2739" s="513">
        <v>2016</v>
      </c>
      <c r="X2739" s="432"/>
      <c r="Y2739" s="30"/>
      <c r="Z2739" s="30"/>
      <c r="AA2739" s="30"/>
      <c r="AB2739" s="30"/>
      <c r="AC2739" s="30"/>
      <c r="AD2739" s="30"/>
      <c r="AE2739" s="30"/>
      <c r="AF2739" s="30"/>
      <c r="AG2739" s="30"/>
      <c r="AH2739" s="30"/>
      <c r="AI2739" s="30"/>
      <c r="AJ2739" s="30"/>
      <c r="AK2739" s="27"/>
      <c r="AL2739" s="27"/>
      <c r="AM2739" s="27"/>
      <c r="AN2739" s="27"/>
      <c r="AO2739" s="27"/>
      <c r="AP2739" s="27"/>
      <c r="AQ2739" s="27"/>
      <c r="AR2739" s="27"/>
      <c r="AS2739" s="27"/>
      <c r="AT2739" s="27"/>
      <c r="AU2739" s="27"/>
      <c r="AV2739" s="27"/>
      <c r="AW2739" s="27"/>
      <c r="AX2739" s="27"/>
      <c r="AY2739" s="27"/>
      <c r="AZ2739" s="27"/>
      <c r="BA2739" s="27"/>
      <c r="BB2739" s="27"/>
      <c r="BC2739" s="27"/>
      <c r="BD2739" s="27"/>
      <c r="BE2739" s="27"/>
      <c r="BF2739" s="27"/>
      <c r="BG2739" s="27"/>
      <c r="BH2739" s="27"/>
      <c r="BI2739" s="27"/>
    </row>
    <row r="2740" spans="1:61" s="29" customFormat="1" ht="50.1" customHeight="1">
      <c r="A2740" s="64" t="s">
        <v>9423</v>
      </c>
      <c r="B2740" s="220" t="s">
        <v>5974</v>
      </c>
      <c r="C2740" s="221" t="s">
        <v>9424</v>
      </c>
      <c r="D2740" s="221" t="s">
        <v>9425</v>
      </c>
      <c r="E2740" s="221" t="s">
        <v>9426</v>
      </c>
      <c r="F2740" s="221" t="s">
        <v>9427</v>
      </c>
      <c r="G2740" s="220" t="s">
        <v>4</v>
      </c>
      <c r="H2740" s="220">
        <v>0</v>
      </c>
      <c r="I2740" s="426">
        <v>590000000</v>
      </c>
      <c r="J2740" s="222" t="s">
        <v>5</v>
      </c>
      <c r="K2740" s="220" t="s">
        <v>296</v>
      </c>
      <c r="L2740" s="222" t="s">
        <v>67</v>
      </c>
      <c r="M2740" s="70" t="s">
        <v>144</v>
      </c>
      <c r="N2740" s="70" t="s">
        <v>364</v>
      </c>
      <c r="O2740" s="222" t="s">
        <v>9407</v>
      </c>
      <c r="P2740" s="220">
        <v>796</v>
      </c>
      <c r="Q2740" s="220" t="s">
        <v>57</v>
      </c>
      <c r="R2740" s="505">
        <v>4</v>
      </c>
      <c r="S2740" s="505">
        <v>401.78571428499998</v>
      </c>
      <c r="T2740" s="505">
        <f t="shared" ref="T2740:T2745" si="296">S2740*R2740</f>
        <v>1607.1428571399999</v>
      </c>
      <c r="U2740" s="505">
        <f t="shared" ref="U2740:U2745" si="297">T2740*1.12</f>
        <v>1799.9999999968002</v>
      </c>
      <c r="V2740" s="220"/>
      <c r="W2740" s="222">
        <v>2016</v>
      </c>
      <c r="X2740" s="22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  <c r="AJ2740" s="30"/>
      <c r="AK2740" s="27"/>
      <c r="AL2740" s="27"/>
      <c r="AM2740" s="27"/>
      <c r="AN2740" s="27"/>
      <c r="AO2740" s="27"/>
      <c r="AP2740" s="27"/>
      <c r="AQ2740" s="27"/>
      <c r="AR2740" s="27"/>
      <c r="AS2740" s="27"/>
      <c r="AT2740" s="27"/>
      <c r="AU2740" s="27"/>
      <c r="AV2740" s="27"/>
      <c r="AW2740" s="27"/>
      <c r="AX2740" s="27"/>
      <c r="AY2740" s="27"/>
      <c r="AZ2740" s="27"/>
      <c r="BA2740" s="27"/>
      <c r="BB2740" s="27"/>
      <c r="BC2740" s="27"/>
      <c r="BD2740" s="27"/>
      <c r="BE2740" s="27"/>
      <c r="BF2740" s="27"/>
      <c r="BG2740" s="27"/>
      <c r="BH2740" s="27"/>
      <c r="BI2740" s="27"/>
    </row>
    <row r="2741" spans="1:61" s="29" customFormat="1" ht="50.1" customHeight="1">
      <c r="A2741" s="64" t="s">
        <v>9428</v>
      </c>
      <c r="B2741" s="220" t="s">
        <v>5974</v>
      </c>
      <c r="C2741" s="221" t="s">
        <v>9429</v>
      </c>
      <c r="D2741" s="221" t="s">
        <v>9430</v>
      </c>
      <c r="E2741" s="221" t="s">
        <v>9431</v>
      </c>
      <c r="F2741" s="221" t="s">
        <v>9432</v>
      </c>
      <c r="G2741" s="220" t="s">
        <v>4</v>
      </c>
      <c r="H2741" s="220">
        <v>0</v>
      </c>
      <c r="I2741" s="426">
        <v>590000000</v>
      </c>
      <c r="J2741" s="222" t="s">
        <v>5</v>
      </c>
      <c r="K2741" s="220" t="s">
        <v>296</v>
      </c>
      <c r="L2741" s="222" t="s">
        <v>67</v>
      </c>
      <c r="M2741" s="70" t="s">
        <v>144</v>
      </c>
      <c r="N2741" s="70" t="s">
        <v>364</v>
      </c>
      <c r="O2741" s="222" t="s">
        <v>9407</v>
      </c>
      <c r="P2741" s="220">
        <v>796</v>
      </c>
      <c r="Q2741" s="220" t="s">
        <v>57</v>
      </c>
      <c r="R2741" s="505">
        <v>2</v>
      </c>
      <c r="S2741" s="505">
        <v>49.107142857100001</v>
      </c>
      <c r="T2741" s="505">
        <f t="shared" si="296"/>
        <v>98.214285714200003</v>
      </c>
      <c r="U2741" s="505">
        <f t="shared" si="297"/>
        <v>109.99999999990402</v>
      </c>
      <c r="V2741" s="220"/>
      <c r="W2741" s="220">
        <v>2016</v>
      </c>
      <c r="X2741" s="220"/>
      <c r="Y2741" s="30"/>
      <c r="Z2741" s="30"/>
      <c r="AA2741" s="30"/>
      <c r="AB2741" s="30"/>
      <c r="AC2741" s="30"/>
      <c r="AD2741" s="30"/>
      <c r="AE2741" s="30"/>
      <c r="AF2741" s="30"/>
      <c r="AG2741" s="30"/>
      <c r="AH2741" s="30"/>
      <c r="AI2741" s="30"/>
      <c r="AJ2741" s="30"/>
      <c r="AK2741" s="27"/>
      <c r="AL2741" s="27"/>
      <c r="AM2741" s="27"/>
      <c r="AN2741" s="27"/>
      <c r="AO2741" s="27"/>
      <c r="AP2741" s="27"/>
      <c r="AQ2741" s="27"/>
      <c r="AR2741" s="27"/>
      <c r="AS2741" s="27"/>
      <c r="AT2741" s="27"/>
      <c r="AU2741" s="27"/>
      <c r="AV2741" s="27"/>
      <c r="AW2741" s="27"/>
      <c r="AX2741" s="27"/>
      <c r="AY2741" s="27"/>
      <c r="AZ2741" s="27"/>
      <c r="BA2741" s="27"/>
      <c r="BB2741" s="27"/>
      <c r="BC2741" s="27"/>
      <c r="BD2741" s="27"/>
      <c r="BE2741" s="27"/>
      <c r="BF2741" s="27"/>
      <c r="BG2741" s="27"/>
      <c r="BH2741" s="27"/>
      <c r="BI2741" s="27"/>
    </row>
    <row r="2742" spans="1:61" s="29" customFormat="1" ht="50.1" customHeight="1">
      <c r="A2742" s="64" t="s">
        <v>9433</v>
      </c>
      <c r="B2742" s="220" t="s">
        <v>5974</v>
      </c>
      <c r="C2742" s="221" t="s">
        <v>414</v>
      </c>
      <c r="D2742" s="221" t="s">
        <v>415</v>
      </c>
      <c r="E2742" s="221" t="s">
        <v>416</v>
      </c>
      <c r="F2742" s="221" t="s">
        <v>417</v>
      </c>
      <c r="G2742" s="220" t="s">
        <v>4</v>
      </c>
      <c r="H2742" s="220">
        <v>0</v>
      </c>
      <c r="I2742" s="426">
        <v>590000000</v>
      </c>
      <c r="J2742" s="222" t="s">
        <v>5</v>
      </c>
      <c r="K2742" s="220" t="s">
        <v>296</v>
      </c>
      <c r="L2742" s="222" t="s">
        <v>67</v>
      </c>
      <c r="M2742" s="70" t="s">
        <v>144</v>
      </c>
      <c r="N2742" s="70" t="s">
        <v>364</v>
      </c>
      <c r="O2742" s="222" t="s">
        <v>9407</v>
      </c>
      <c r="P2742" s="220">
        <v>796</v>
      </c>
      <c r="Q2742" s="220" t="s">
        <v>57</v>
      </c>
      <c r="R2742" s="505">
        <v>10</v>
      </c>
      <c r="S2742" s="505">
        <v>129.464285714</v>
      </c>
      <c r="T2742" s="505">
        <f t="shared" si="296"/>
        <v>1294.6428571399999</v>
      </c>
      <c r="U2742" s="505">
        <f t="shared" si="297"/>
        <v>1449.9999999968002</v>
      </c>
      <c r="V2742" s="220"/>
      <c r="W2742" s="220">
        <v>2016</v>
      </c>
      <c r="X2742" s="220"/>
      <c r="Y2742" s="30"/>
      <c r="Z2742" s="30"/>
      <c r="AA2742" s="30"/>
      <c r="AB2742" s="30"/>
      <c r="AC2742" s="30"/>
      <c r="AD2742" s="30"/>
      <c r="AE2742" s="30"/>
      <c r="AF2742" s="30"/>
      <c r="AG2742" s="30"/>
      <c r="AH2742" s="30"/>
      <c r="AI2742" s="30"/>
      <c r="AJ2742" s="30"/>
      <c r="AK2742" s="27"/>
      <c r="AL2742" s="27"/>
      <c r="AM2742" s="27"/>
      <c r="AN2742" s="27"/>
      <c r="AO2742" s="27"/>
      <c r="AP2742" s="27"/>
      <c r="AQ2742" s="27"/>
      <c r="AR2742" s="27"/>
      <c r="AS2742" s="27"/>
      <c r="AT2742" s="27"/>
      <c r="AU2742" s="27"/>
      <c r="AV2742" s="27"/>
      <c r="AW2742" s="27"/>
      <c r="AX2742" s="27"/>
      <c r="AY2742" s="27"/>
      <c r="AZ2742" s="27"/>
      <c r="BA2742" s="27"/>
      <c r="BB2742" s="27"/>
      <c r="BC2742" s="27"/>
      <c r="BD2742" s="27"/>
      <c r="BE2742" s="27"/>
      <c r="BF2742" s="27"/>
      <c r="BG2742" s="27"/>
      <c r="BH2742" s="27"/>
      <c r="BI2742" s="27"/>
    </row>
    <row r="2743" spans="1:61" s="29" customFormat="1" ht="50.1" customHeight="1">
      <c r="A2743" s="64" t="s">
        <v>9434</v>
      </c>
      <c r="B2743" s="220" t="s">
        <v>5974</v>
      </c>
      <c r="C2743" s="221" t="s">
        <v>9435</v>
      </c>
      <c r="D2743" s="221" t="s">
        <v>9436</v>
      </c>
      <c r="E2743" s="221" t="s">
        <v>9437</v>
      </c>
      <c r="F2743" s="221"/>
      <c r="G2743" s="220" t="s">
        <v>4</v>
      </c>
      <c r="H2743" s="220">
        <v>0</v>
      </c>
      <c r="I2743" s="426">
        <v>590000000</v>
      </c>
      <c r="J2743" s="222" t="s">
        <v>5</v>
      </c>
      <c r="K2743" s="220" t="s">
        <v>296</v>
      </c>
      <c r="L2743" s="222" t="s">
        <v>67</v>
      </c>
      <c r="M2743" s="70" t="s">
        <v>144</v>
      </c>
      <c r="N2743" s="70" t="s">
        <v>364</v>
      </c>
      <c r="O2743" s="222" t="s">
        <v>9407</v>
      </c>
      <c r="P2743" s="220">
        <v>796</v>
      </c>
      <c r="Q2743" s="220" t="s">
        <v>57</v>
      </c>
      <c r="R2743" s="505">
        <v>4</v>
      </c>
      <c r="S2743" s="505">
        <v>71.428571428500007</v>
      </c>
      <c r="T2743" s="505">
        <f t="shared" si="296"/>
        <v>285.71428571400003</v>
      </c>
      <c r="U2743" s="505">
        <f t="shared" si="297"/>
        <v>319.99999999968009</v>
      </c>
      <c r="V2743" s="220"/>
      <c r="W2743" s="220">
        <v>2016</v>
      </c>
      <c r="X2743" s="220"/>
      <c r="Y2743" s="30"/>
      <c r="Z2743" s="30"/>
      <c r="AA2743" s="30"/>
      <c r="AB2743" s="30"/>
      <c r="AC2743" s="30"/>
      <c r="AD2743" s="30"/>
      <c r="AE2743" s="30"/>
      <c r="AF2743" s="30"/>
      <c r="AG2743" s="30"/>
      <c r="AH2743" s="30"/>
      <c r="AI2743" s="30"/>
      <c r="AJ2743" s="30"/>
      <c r="AK2743" s="27"/>
      <c r="AL2743" s="27"/>
      <c r="AM2743" s="27"/>
      <c r="AN2743" s="27"/>
      <c r="AO2743" s="27"/>
      <c r="AP2743" s="27"/>
      <c r="AQ2743" s="27"/>
      <c r="AR2743" s="27"/>
      <c r="AS2743" s="27"/>
      <c r="AT2743" s="27"/>
      <c r="AU2743" s="27"/>
      <c r="AV2743" s="27"/>
      <c r="AW2743" s="27"/>
      <c r="AX2743" s="27"/>
      <c r="AY2743" s="27"/>
      <c r="AZ2743" s="27"/>
      <c r="BA2743" s="27"/>
      <c r="BB2743" s="27"/>
      <c r="BC2743" s="27"/>
      <c r="BD2743" s="27"/>
      <c r="BE2743" s="27"/>
      <c r="BF2743" s="27"/>
      <c r="BG2743" s="27"/>
      <c r="BH2743" s="27"/>
      <c r="BI2743" s="27"/>
    </row>
    <row r="2744" spans="1:61" s="29" customFormat="1" ht="50.1" customHeight="1">
      <c r="A2744" s="64" t="s">
        <v>9438</v>
      </c>
      <c r="B2744" s="220" t="s">
        <v>5974</v>
      </c>
      <c r="C2744" s="221" t="s">
        <v>9439</v>
      </c>
      <c r="D2744" s="221" t="s">
        <v>9440</v>
      </c>
      <c r="E2744" s="221" t="s">
        <v>9441</v>
      </c>
      <c r="F2744" s="221" t="s">
        <v>9442</v>
      </c>
      <c r="G2744" s="220" t="s">
        <v>4</v>
      </c>
      <c r="H2744" s="220">
        <v>0</v>
      </c>
      <c r="I2744" s="426">
        <v>590000000</v>
      </c>
      <c r="J2744" s="222" t="s">
        <v>5</v>
      </c>
      <c r="K2744" s="220" t="s">
        <v>296</v>
      </c>
      <c r="L2744" s="222" t="s">
        <v>67</v>
      </c>
      <c r="M2744" s="70" t="s">
        <v>144</v>
      </c>
      <c r="N2744" s="70" t="s">
        <v>364</v>
      </c>
      <c r="O2744" s="222" t="s">
        <v>9407</v>
      </c>
      <c r="P2744" s="220">
        <v>704</v>
      </c>
      <c r="Q2744" s="220" t="s">
        <v>3350</v>
      </c>
      <c r="R2744" s="505">
        <v>1</v>
      </c>
      <c r="S2744" s="505">
        <v>49.107142857100001</v>
      </c>
      <c r="T2744" s="505">
        <f t="shared" si="296"/>
        <v>49.107142857100001</v>
      </c>
      <c r="U2744" s="505">
        <f t="shared" si="297"/>
        <v>54.99999999995201</v>
      </c>
      <c r="V2744" s="220"/>
      <c r="W2744" s="220">
        <v>2016</v>
      </c>
      <c r="X2744" s="220"/>
      <c r="Y2744" s="30"/>
      <c r="Z2744" s="30"/>
      <c r="AA2744" s="30"/>
      <c r="AB2744" s="30"/>
      <c r="AC2744" s="30"/>
      <c r="AD2744" s="30"/>
      <c r="AE2744" s="30"/>
      <c r="AF2744" s="30"/>
      <c r="AG2744" s="30"/>
      <c r="AH2744" s="30"/>
      <c r="AI2744" s="30"/>
      <c r="AJ2744" s="30"/>
      <c r="AK2744" s="27"/>
      <c r="AL2744" s="27"/>
      <c r="AM2744" s="27"/>
      <c r="AN2744" s="27"/>
      <c r="AO2744" s="27"/>
      <c r="AP2744" s="27"/>
      <c r="AQ2744" s="27"/>
      <c r="AR2744" s="27"/>
      <c r="AS2744" s="27"/>
      <c r="AT2744" s="27"/>
      <c r="AU2744" s="27"/>
      <c r="AV2744" s="27"/>
      <c r="AW2744" s="27"/>
      <c r="AX2744" s="27"/>
      <c r="AY2744" s="27"/>
      <c r="AZ2744" s="27"/>
      <c r="BA2744" s="27"/>
      <c r="BB2744" s="27"/>
      <c r="BC2744" s="27"/>
      <c r="BD2744" s="27"/>
      <c r="BE2744" s="27"/>
      <c r="BF2744" s="27"/>
      <c r="BG2744" s="27"/>
      <c r="BH2744" s="27"/>
      <c r="BI2744" s="27"/>
    </row>
    <row r="2745" spans="1:61" s="29" customFormat="1" ht="50.1" customHeight="1">
      <c r="A2745" s="64" t="s">
        <v>9443</v>
      </c>
      <c r="B2745" s="220" t="s">
        <v>5974</v>
      </c>
      <c r="C2745" s="221" t="s">
        <v>9444</v>
      </c>
      <c r="D2745" s="221" t="s">
        <v>9445</v>
      </c>
      <c r="E2745" s="221" t="s">
        <v>9446</v>
      </c>
      <c r="F2745" s="221" t="s">
        <v>9447</v>
      </c>
      <c r="G2745" s="220" t="s">
        <v>4</v>
      </c>
      <c r="H2745" s="220">
        <v>0</v>
      </c>
      <c r="I2745" s="426">
        <v>590000000</v>
      </c>
      <c r="J2745" s="222" t="s">
        <v>5</v>
      </c>
      <c r="K2745" s="220" t="s">
        <v>296</v>
      </c>
      <c r="L2745" s="222" t="s">
        <v>67</v>
      </c>
      <c r="M2745" s="70" t="s">
        <v>144</v>
      </c>
      <c r="N2745" s="70" t="s">
        <v>364</v>
      </c>
      <c r="O2745" s="222" t="s">
        <v>9407</v>
      </c>
      <c r="P2745" s="220">
        <v>796</v>
      </c>
      <c r="Q2745" s="220" t="s">
        <v>57</v>
      </c>
      <c r="R2745" s="505">
        <v>30</v>
      </c>
      <c r="S2745" s="505">
        <v>8.9285714285700006</v>
      </c>
      <c r="T2745" s="505">
        <f t="shared" si="296"/>
        <v>267.85714285710003</v>
      </c>
      <c r="U2745" s="505">
        <f t="shared" si="297"/>
        <v>299.99999999995208</v>
      </c>
      <c r="V2745" s="220"/>
      <c r="W2745" s="220">
        <v>2016</v>
      </c>
      <c r="X2745" s="220"/>
      <c r="Y2745" s="30"/>
      <c r="Z2745" s="30"/>
      <c r="AA2745" s="30"/>
      <c r="AB2745" s="30"/>
      <c r="AC2745" s="30"/>
      <c r="AD2745" s="30"/>
      <c r="AE2745" s="30"/>
      <c r="AF2745" s="30"/>
      <c r="AG2745" s="30"/>
      <c r="AH2745" s="30"/>
      <c r="AI2745" s="30"/>
      <c r="AJ2745" s="30"/>
      <c r="AK2745" s="27"/>
      <c r="AL2745" s="27"/>
      <c r="AM2745" s="27"/>
      <c r="AN2745" s="27"/>
      <c r="AO2745" s="27"/>
      <c r="AP2745" s="27"/>
      <c r="AQ2745" s="27"/>
      <c r="AR2745" s="27"/>
      <c r="AS2745" s="27"/>
      <c r="AT2745" s="27"/>
      <c r="AU2745" s="27"/>
      <c r="AV2745" s="27"/>
      <c r="AW2745" s="27"/>
      <c r="AX2745" s="27"/>
      <c r="AY2745" s="27"/>
      <c r="AZ2745" s="27"/>
      <c r="BA2745" s="27"/>
      <c r="BB2745" s="27"/>
      <c r="BC2745" s="27"/>
      <c r="BD2745" s="27"/>
      <c r="BE2745" s="27"/>
      <c r="BF2745" s="27"/>
      <c r="BG2745" s="27"/>
      <c r="BH2745" s="27"/>
      <c r="BI2745" s="27"/>
    </row>
    <row r="2746" spans="1:61" s="29" customFormat="1" ht="50.1" customHeight="1">
      <c r="A2746" s="64" t="s">
        <v>9448</v>
      </c>
      <c r="B2746" s="541" t="s">
        <v>5974</v>
      </c>
      <c r="C2746" s="279" t="s">
        <v>9449</v>
      </c>
      <c r="D2746" s="279" t="s">
        <v>175</v>
      </c>
      <c r="E2746" s="279" t="s">
        <v>9450</v>
      </c>
      <c r="F2746" s="279" t="s">
        <v>9451</v>
      </c>
      <c r="G2746" s="542" t="s">
        <v>4</v>
      </c>
      <c r="H2746" s="504">
        <v>0</v>
      </c>
      <c r="I2746" s="433">
        <v>590000000</v>
      </c>
      <c r="J2746" s="70" t="s">
        <v>6882</v>
      </c>
      <c r="K2746" s="220" t="s">
        <v>296</v>
      </c>
      <c r="L2746" s="220" t="s">
        <v>93</v>
      </c>
      <c r="M2746" s="220" t="s">
        <v>144</v>
      </c>
      <c r="N2746" s="220" t="s">
        <v>3373</v>
      </c>
      <c r="O2746" s="220" t="s">
        <v>9055</v>
      </c>
      <c r="P2746" s="64">
        <v>796</v>
      </c>
      <c r="Q2746" s="220" t="s">
        <v>57</v>
      </c>
      <c r="R2746" s="506">
        <v>3</v>
      </c>
      <c r="S2746" s="506">
        <v>87500</v>
      </c>
      <c r="T2746" s="506">
        <f t="shared" ref="T2746:T2750" si="298">R2746*S2746</f>
        <v>262500</v>
      </c>
      <c r="U2746" s="506">
        <f t="shared" ref="U2746:U2752" si="299">T2746*1.12</f>
        <v>294000</v>
      </c>
      <c r="V2746" s="220"/>
      <c r="W2746" s="70">
        <v>2016</v>
      </c>
      <c r="X2746" s="22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  <c r="AJ2746" s="30"/>
      <c r="AK2746" s="27"/>
      <c r="AL2746" s="27"/>
      <c r="AM2746" s="27"/>
      <c r="AN2746" s="27"/>
      <c r="AO2746" s="27"/>
      <c r="AP2746" s="27"/>
      <c r="AQ2746" s="27"/>
      <c r="AR2746" s="27"/>
      <c r="AS2746" s="27"/>
      <c r="AT2746" s="27"/>
      <c r="AU2746" s="27"/>
      <c r="AV2746" s="27"/>
      <c r="AW2746" s="27"/>
      <c r="AX2746" s="27"/>
      <c r="AY2746" s="27"/>
      <c r="AZ2746" s="27"/>
      <c r="BA2746" s="27"/>
      <c r="BB2746" s="27"/>
      <c r="BC2746" s="27"/>
      <c r="BD2746" s="27"/>
      <c r="BE2746" s="27"/>
      <c r="BF2746" s="27"/>
      <c r="BG2746" s="27"/>
      <c r="BH2746" s="27"/>
      <c r="BI2746" s="27"/>
    </row>
    <row r="2747" spans="1:61" s="29" customFormat="1" ht="50.1" customHeight="1">
      <c r="A2747" s="64" t="s">
        <v>9452</v>
      </c>
      <c r="B2747" s="541" t="s">
        <v>5974</v>
      </c>
      <c r="C2747" s="279" t="s">
        <v>9449</v>
      </c>
      <c r="D2747" s="279" t="s">
        <v>175</v>
      </c>
      <c r="E2747" s="279" t="s">
        <v>9450</v>
      </c>
      <c r="F2747" s="228" t="s">
        <v>9453</v>
      </c>
      <c r="G2747" s="543" t="s">
        <v>4</v>
      </c>
      <c r="H2747" s="220">
        <v>0</v>
      </c>
      <c r="I2747" s="278">
        <v>590000000</v>
      </c>
      <c r="J2747" s="222" t="s">
        <v>5</v>
      </c>
      <c r="K2747" s="222" t="s">
        <v>296</v>
      </c>
      <c r="L2747" s="222" t="s">
        <v>2932</v>
      </c>
      <c r="M2747" s="278" t="s">
        <v>144</v>
      </c>
      <c r="N2747" s="222" t="s">
        <v>6855</v>
      </c>
      <c r="O2747" s="220" t="s">
        <v>9055</v>
      </c>
      <c r="P2747" s="222">
        <v>796</v>
      </c>
      <c r="Q2747" s="222" t="s">
        <v>57</v>
      </c>
      <c r="R2747" s="506">
        <v>4</v>
      </c>
      <c r="S2747" s="506">
        <v>50000</v>
      </c>
      <c r="T2747" s="506">
        <f>R2747*S2747</f>
        <v>200000</v>
      </c>
      <c r="U2747" s="506">
        <f>T2747*1.12</f>
        <v>224000.00000000003</v>
      </c>
      <c r="V2747" s="544"/>
      <c r="W2747" s="70">
        <v>2016</v>
      </c>
      <c r="X2747" s="222"/>
      <c r="Y2747" s="30"/>
      <c r="Z2747" s="30"/>
      <c r="AA2747" s="30"/>
      <c r="AB2747" s="30"/>
      <c r="AC2747" s="30"/>
      <c r="AD2747" s="30"/>
      <c r="AE2747" s="30"/>
      <c r="AF2747" s="30"/>
      <c r="AG2747" s="30"/>
      <c r="AH2747" s="30"/>
      <c r="AI2747" s="30"/>
      <c r="AJ2747" s="30"/>
      <c r="AK2747" s="27"/>
      <c r="AL2747" s="27"/>
      <c r="AM2747" s="27"/>
      <c r="AN2747" s="27"/>
      <c r="AO2747" s="27"/>
      <c r="AP2747" s="27"/>
      <c r="AQ2747" s="27"/>
      <c r="AR2747" s="27"/>
      <c r="AS2747" s="27"/>
      <c r="AT2747" s="27"/>
      <c r="AU2747" s="27"/>
      <c r="AV2747" s="27"/>
      <c r="AW2747" s="27"/>
      <c r="AX2747" s="27"/>
      <c r="AY2747" s="27"/>
      <c r="AZ2747" s="27"/>
      <c r="BA2747" s="27"/>
      <c r="BB2747" s="27"/>
      <c r="BC2747" s="27"/>
      <c r="BD2747" s="27"/>
      <c r="BE2747" s="27"/>
      <c r="BF2747" s="27"/>
      <c r="BG2747" s="27"/>
      <c r="BH2747" s="27"/>
      <c r="BI2747" s="27"/>
    </row>
    <row r="2748" spans="1:61" s="29" customFormat="1" ht="50.1" customHeight="1">
      <c r="A2748" s="64" t="s">
        <v>9454</v>
      </c>
      <c r="B2748" s="541" t="s">
        <v>5974</v>
      </c>
      <c r="C2748" s="279" t="s">
        <v>9455</v>
      </c>
      <c r="D2748" s="279" t="s">
        <v>9456</v>
      </c>
      <c r="E2748" s="279" t="s">
        <v>9457</v>
      </c>
      <c r="F2748" s="228" t="s">
        <v>9458</v>
      </c>
      <c r="G2748" s="543" t="s">
        <v>4</v>
      </c>
      <c r="H2748" s="220">
        <v>0</v>
      </c>
      <c r="I2748" s="278">
        <v>590000000</v>
      </c>
      <c r="J2748" s="222" t="s">
        <v>5</v>
      </c>
      <c r="K2748" s="64" t="s">
        <v>296</v>
      </c>
      <c r="L2748" s="222" t="s">
        <v>2932</v>
      </c>
      <c r="M2748" s="278" t="s">
        <v>144</v>
      </c>
      <c r="N2748" s="220" t="s">
        <v>6855</v>
      </c>
      <c r="O2748" s="220" t="s">
        <v>9055</v>
      </c>
      <c r="P2748" s="222">
        <v>839</v>
      </c>
      <c r="Q2748" s="222" t="s">
        <v>318</v>
      </c>
      <c r="R2748" s="506">
        <v>4</v>
      </c>
      <c r="S2748" s="506">
        <v>400000</v>
      </c>
      <c r="T2748" s="506">
        <f t="shared" si="298"/>
        <v>1600000</v>
      </c>
      <c r="U2748" s="506">
        <f t="shared" si="299"/>
        <v>1792000.0000000002</v>
      </c>
      <c r="V2748" s="280"/>
      <c r="W2748" s="70">
        <v>2016</v>
      </c>
      <c r="X2748" s="220"/>
      <c r="Y2748" s="30"/>
      <c r="Z2748" s="30"/>
      <c r="AA2748" s="30"/>
      <c r="AB2748" s="30"/>
      <c r="AC2748" s="30"/>
      <c r="AD2748" s="30"/>
      <c r="AE2748" s="30"/>
      <c r="AF2748" s="30"/>
      <c r="AG2748" s="30"/>
      <c r="AH2748" s="30"/>
      <c r="AI2748" s="30"/>
      <c r="AJ2748" s="30"/>
      <c r="AK2748" s="27"/>
      <c r="AL2748" s="27"/>
      <c r="AM2748" s="27"/>
      <c r="AN2748" s="27"/>
      <c r="AO2748" s="27"/>
      <c r="AP2748" s="27"/>
      <c r="AQ2748" s="27"/>
      <c r="AR2748" s="27"/>
      <c r="AS2748" s="27"/>
      <c r="AT2748" s="27"/>
      <c r="AU2748" s="27"/>
      <c r="AV2748" s="27"/>
      <c r="AW2748" s="27"/>
      <c r="AX2748" s="27"/>
      <c r="AY2748" s="27"/>
      <c r="AZ2748" s="27"/>
      <c r="BA2748" s="27"/>
      <c r="BB2748" s="27"/>
      <c r="BC2748" s="27"/>
      <c r="BD2748" s="27"/>
      <c r="BE2748" s="27"/>
      <c r="BF2748" s="27"/>
      <c r="BG2748" s="27"/>
      <c r="BH2748" s="27"/>
      <c r="BI2748" s="27"/>
    </row>
    <row r="2749" spans="1:61" s="29" customFormat="1" ht="50.1" customHeight="1">
      <c r="A2749" s="64" t="s">
        <v>9459</v>
      </c>
      <c r="B2749" s="223" t="s">
        <v>5974</v>
      </c>
      <c r="C2749" s="279" t="s">
        <v>7889</v>
      </c>
      <c r="D2749" s="279" t="s">
        <v>148</v>
      </c>
      <c r="E2749" s="279" t="s">
        <v>7890</v>
      </c>
      <c r="F2749" s="279" t="s">
        <v>9460</v>
      </c>
      <c r="G2749" s="543" t="s">
        <v>4</v>
      </c>
      <c r="H2749" s="220">
        <v>0</v>
      </c>
      <c r="I2749" s="278">
        <v>590000000</v>
      </c>
      <c r="J2749" s="222" t="s">
        <v>5</v>
      </c>
      <c r="K2749" s="220" t="s">
        <v>296</v>
      </c>
      <c r="L2749" s="220" t="s">
        <v>9461</v>
      </c>
      <c r="M2749" s="220" t="s">
        <v>2432</v>
      </c>
      <c r="N2749" s="220" t="s">
        <v>9462</v>
      </c>
      <c r="O2749" s="220" t="s">
        <v>2737</v>
      </c>
      <c r="P2749" s="222">
        <v>796</v>
      </c>
      <c r="Q2749" s="222" t="s">
        <v>57</v>
      </c>
      <c r="R2749" s="506">
        <v>16</v>
      </c>
      <c r="S2749" s="506">
        <v>55000</v>
      </c>
      <c r="T2749" s="506">
        <f t="shared" si="298"/>
        <v>880000</v>
      </c>
      <c r="U2749" s="506">
        <f t="shared" si="299"/>
        <v>985600.00000000012</v>
      </c>
      <c r="V2749" s="280"/>
      <c r="W2749" s="70">
        <v>2016</v>
      </c>
      <c r="X2749" s="280"/>
      <c r="Y2749" s="30"/>
      <c r="Z2749" s="30"/>
      <c r="AA2749" s="30"/>
      <c r="AB2749" s="30"/>
      <c r="AC2749" s="30"/>
      <c r="AD2749" s="30"/>
      <c r="AE2749" s="30"/>
      <c r="AF2749" s="30"/>
      <c r="AG2749" s="30"/>
      <c r="AH2749" s="30"/>
      <c r="AI2749" s="30"/>
      <c r="AJ2749" s="30"/>
      <c r="AK2749" s="27"/>
      <c r="AL2749" s="27"/>
      <c r="AM2749" s="27"/>
      <c r="AN2749" s="27"/>
      <c r="AO2749" s="27"/>
      <c r="AP2749" s="27"/>
      <c r="AQ2749" s="27"/>
      <c r="AR2749" s="27"/>
      <c r="AS2749" s="27"/>
      <c r="AT2749" s="27"/>
      <c r="AU2749" s="27"/>
      <c r="AV2749" s="27"/>
      <c r="AW2749" s="27"/>
      <c r="AX2749" s="27"/>
      <c r="AY2749" s="27"/>
      <c r="AZ2749" s="27"/>
      <c r="BA2749" s="27"/>
      <c r="BB2749" s="27"/>
      <c r="BC2749" s="27"/>
      <c r="BD2749" s="27"/>
      <c r="BE2749" s="27"/>
      <c r="BF2749" s="27"/>
      <c r="BG2749" s="27"/>
      <c r="BH2749" s="27"/>
      <c r="BI2749" s="27"/>
    </row>
    <row r="2750" spans="1:61" s="29" customFormat="1" ht="50.1" customHeight="1">
      <c r="A2750" s="64" t="s">
        <v>9463</v>
      </c>
      <c r="B2750" s="223" t="s">
        <v>5974</v>
      </c>
      <c r="C2750" s="279" t="s">
        <v>9464</v>
      </c>
      <c r="D2750" s="279" t="s">
        <v>9465</v>
      </c>
      <c r="E2750" s="279" t="s">
        <v>9466</v>
      </c>
      <c r="F2750" s="279" t="s">
        <v>9467</v>
      </c>
      <c r="G2750" s="543" t="s">
        <v>4</v>
      </c>
      <c r="H2750" s="220">
        <v>0</v>
      </c>
      <c r="I2750" s="278">
        <v>590000000</v>
      </c>
      <c r="J2750" s="222" t="s">
        <v>5</v>
      </c>
      <c r="K2750" s="222" t="s">
        <v>296</v>
      </c>
      <c r="L2750" s="222" t="s">
        <v>2932</v>
      </c>
      <c r="M2750" s="278" t="s">
        <v>144</v>
      </c>
      <c r="N2750" s="220" t="s">
        <v>3373</v>
      </c>
      <c r="O2750" s="220" t="s">
        <v>9055</v>
      </c>
      <c r="P2750" s="222">
        <v>796</v>
      </c>
      <c r="Q2750" s="222" t="s">
        <v>57</v>
      </c>
      <c r="R2750" s="506">
        <v>8</v>
      </c>
      <c r="S2750" s="506">
        <f>4000*5.1</f>
        <v>20400</v>
      </c>
      <c r="T2750" s="506">
        <f t="shared" si="298"/>
        <v>163200</v>
      </c>
      <c r="U2750" s="506">
        <f t="shared" si="299"/>
        <v>182784.00000000003</v>
      </c>
      <c r="V2750" s="280"/>
      <c r="W2750" s="70">
        <v>2016</v>
      </c>
      <c r="X2750" s="280"/>
      <c r="Y2750" s="30"/>
      <c r="Z2750" s="30"/>
      <c r="AA2750" s="30"/>
      <c r="AB2750" s="30"/>
      <c r="AC2750" s="30"/>
      <c r="AD2750" s="30"/>
      <c r="AE2750" s="30"/>
      <c r="AF2750" s="30"/>
      <c r="AG2750" s="30"/>
      <c r="AH2750" s="30"/>
      <c r="AI2750" s="30"/>
      <c r="AJ2750" s="30"/>
      <c r="AK2750" s="27"/>
      <c r="AL2750" s="27"/>
      <c r="AM2750" s="27"/>
      <c r="AN2750" s="27"/>
      <c r="AO2750" s="27"/>
      <c r="AP2750" s="27"/>
      <c r="AQ2750" s="27"/>
      <c r="AR2750" s="27"/>
      <c r="AS2750" s="27"/>
      <c r="AT2750" s="27"/>
      <c r="AU2750" s="27"/>
      <c r="AV2750" s="27"/>
      <c r="AW2750" s="27"/>
      <c r="AX2750" s="27"/>
      <c r="AY2750" s="27"/>
      <c r="AZ2750" s="27"/>
      <c r="BA2750" s="27"/>
      <c r="BB2750" s="27"/>
      <c r="BC2750" s="27"/>
      <c r="BD2750" s="27"/>
      <c r="BE2750" s="27"/>
      <c r="BF2750" s="27"/>
      <c r="BG2750" s="27"/>
      <c r="BH2750" s="27"/>
      <c r="BI2750" s="27"/>
    </row>
    <row r="2751" spans="1:61" s="29" customFormat="1" ht="50.1" customHeight="1">
      <c r="A2751" s="64" t="s">
        <v>9468</v>
      </c>
      <c r="B2751" s="223" t="s">
        <v>5974</v>
      </c>
      <c r="C2751" s="279" t="s">
        <v>9469</v>
      </c>
      <c r="D2751" s="279" t="s">
        <v>9470</v>
      </c>
      <c r="E2751" s="228" t="s">
        <v>9471</v>
      </c>
      <c r="F2751" s="279" t="s">
        <v>9472</v>
      </c>
      <c r="G2751" s="543" t="s">
        <v>4</v>
      </c>
      <c r="H2751" s="220">
        <v>0</v>
      </c>
      <c r="I2751" s="278">
        <v>590000000</v>
      </c>
      <c r="J2751" s="222" t="s">
        <v>5</v>
      </c>
      <c r="K2751" s="64" t="s">
        <v>296</v>
      </c>
      <c r="L2751" s="222" t="s">
        <v>2932</v>
      </c>
      <c r="M2751" s="278" t="s">
        <v>144</v>
      </c>
      <c r="N2751" s="220" t="s">
        <v>3373</v>
      </c>
      <c r="O2751" s="220" t="s">
        <v>2737</v>
      </c>
      <c r="P2751" s="222">
        <v>796</v>
      </c>
      <c r="Q2751" s="222" t="s">
        <v>57</v>
      </c>
      <c r="R2751" s="506">
        <v>1</v>
      </c>
      <c r="S2751" s="506">
        <v>7000</v>
      </c>
      <c r="T2751" s="506">
        <f>R2751*S2751</f>
        <v>7000</v>
      </c>
      <c r="U2751" s="506">
        <f t="shared" si="299"/>
        <v>7840.0000000000009</v>
      </c>
      <c r="V2751" s="280"/>
      <c r="W2751" s="70">
        <v>2016</v>
      </c>
      <c r="X2751" s="280"/>
      <c r="Y2751" s="30"/>
      <c r="Z2751" s="30"/>
      <c r="AA2751" s="30"/>
      <c r="AB2751" s="30"/>
      <c r="AC2751" s="30"/>
      <c r="AD2751" s="30"/>
      <c r="AE2751" s="30"/>
      <c r="AF2751" s="30"/>
      <c r="AG2751" s="30"/>
      <c r="AH2751" s="30"/>
      <c r="AI2751" s="30"/>
      <c r="AJ2751" s="30"/>
      <c r="AK2751" s="27"/>
      <c r="AL2751" s="27"/>
      <c r="AM2751" s="27"/>
      <c r="AN2751" s="27"/>
      <c r="AO2751" s="27"/>
      <c r="AP2751" s="27"/>
      <c r="AQ2751" s="27"/>
      <c r="AR2751" s="27"/>
      <c r="AS2751" s="27"/>
      <c r="AT2751" s="27"/>
      <c r="AU2751" s="27"/>
      <c r="AV2751" s="27"/>
      <c r="AW2751" s="27"/>
      <c r="AX2751" s="27"/>
      <c r="AY2751" s="27"/>
      <c r="AZ2751" s="27"/>
      <c r="BA2751" s="27"/>
      <c r="BB2751" s="27"/>
      <c r="BC2751" s="27"/>
      <c r="BD2751" s="27"/>
      <c r="BE2751" s="27"/>
      <c r="BF2751" s="27"/>
      <c r="BG2751" s="27"/>
      <c r="BH2751" s="27"/>
      <c r="BI2751" s="27"/>
    </row>
    <row r="2752" spans="1:61" s="29" customFormat="1" ht="50.1" customHeight="1">
      <c r="A2752" s="64" t="s">
        <v>9479</v>
      </c>
      <c r="B2752" s="223" t="s">
        <v>5974</v>
      </c>
      <c r="C2752" s="279" t="s">
        <v>9469</v>
      </c>
      <c r="D2752" s="279" t="s">
        <v>9470</v>
      </c>
      <c r="E2752" s="228" t="s">
        <v>9471</v>
      </c>
      <c r="F2752" s="279" t="s">
        <v>9480</v>
      </c>
      <c r="G2752" s="543" t="s">
        <v>4</v>
      </c>
      <c r="H2752" s="220">
        <v>0</v>
      </c>
      <c r="I2752" s="278">
        <v>590000000</v>
      </c>
      <c r="J2752" s="222" t="s">
        <v>5</v>
      </c>
      <c r="K2752" s="222" t="s">
        <v>296</v>
      </c>
      <c r="L2752" s="220" t="s">
        <v>93</v>
      </c>
      <c r="M2752" s="220" t="s">
        <v>144</v>
      </c>
      <c r="N2752" s="220" t="s">
        <v>3373</v>
      </c>
      <c r="O2752" s="220" t="s">
        <v>2737</v>
      </c>
      <c r="P2752" s="222">
        <v>796</v>
      </c>
      <c r="Q2752" s="222" t="s">
        <v>57</v>
      </c>
      <c r="R2752" s="506">
        <v>12</v>
      </c>
      <c r="S2752" s="506">
        <v>15500</v>
      </c>
      <c r="T2752" s="506">
        <f t="shared" ref="T2752" si="300">R2752*S2752</f>
        <v>186000</v>
      </c>
      <c r="U2752" s="506">
        <f t="shared" si="299"/>
        <v>208320.00000000003</v>
      </c>
      <c r="V2752" s="220"/>
      <c r="W2752" s="70">
        <v>2016</v>
      </c>
      <c r="X2752" s="22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  <c r="AJ2752" s="30"/>
      <c r="AK2752" s="27"/>
      <c r="AL2752" s="27"/>
      <c r="AM2752" s="27"/>
      <c r="AN2752" s="27"/>
      <c r="AO2752" s="27"/>
      <c r="AP2752" s="27"/>
      <c r="AQ2752" s="27"/>
      <c r="AR2752" s="27"/>
      <c r="AS2752" s="27"/>
      <c r="AT2752" s="27"/>
      <c r="AU2752" s="27"/>
      <c r="AV2752" s="27"/>
      <c r="AW2752" s="27"/>
      <c r="AX2752" s="27"/>
      <c r="AY2752" s="27"/>
      <c r="AZ2752" s="27"/>
      <c r="BA2752" s="27"/>
      <c r="BB2752" s="27"/>
      <c r="BC2752" s="27"/>
      <c r="BD2752" s="27"/>
      <c r="BE2752" s="27"/>
      <c r="BF2752" s="27"/>
      <c r="BG2752" s="27"/>
      <c r="BH2752" s="27"/>
      <c r="BI2752" s="27"/>
    </row>
    <row r="2753" spans="1:61" s="29" customFormat="1" ht="50.1" customHeight="1">
      <c r="A2753" s="64" t="s">
        <v>9481</v>
      </c>
      <c r="B2753" s="445" t="s">
        <v>5974</v>
      </c>
      <c r="C2753" s="281" t="s">
        <v>9482</v>
      </c>
      <c r="D2753" s="281" t="s">
        <v>1750</v>
      </c>
      <c r="E2753" s="281" t="s">
        <v>9483</v>
      </c>
      <c r="F2753" s="221"/>
      <c r="G2753" s="445" t="s">
        <v>4</v>
      </c>
      <c r="H2753" s="278">
        <v>0</v>
      </c>
      <c r="I2753" s="222">
        <v>590000000</v>
      </c>
      <c r="J2753" s="445" t="s">
        <v>9484</v>
      </c>
      <c r="K2753" s="445" t="s">
        <v>296</v>
      </c>
      <c r="L2753" s="445" t="s">
        <v>9485</v>
      </c>
      <c r="M2753" s="705" t="s">
        <v>201</v>
      </c>
      <c r="N2753" s="220" t="s">
        <v>55</v>
      </c>
      <c r="O2753" s="445" t="s">
        <v>9055</v>
      </c>
      <c r="P2753" s="534">
        <v>166</v>
      </c>
      <c r="Q2753" s="534" t="s">
        <v>1204</v>
      </c>
      <c r="R2753" s="505">
        <v>10</v>
      </c>
      <c r="S2753" s="505">
        <v>8000</v>
      </c>
      <c r="T2753" s="507">
        <f>R2753*S2753</f>
        <v>80000</v>
      </c>
      <c r="U2753" s="507">
        <f>T2753*1.12</f>
        <v>89600.000000000015</v>
      </c>
      <c r="V2753" s="537"/>
      <c r="W2753" s="278">
        <v>2016</v>
      </c>
      <c r="X2753" s="537"/>
      <c r="Y2753" s="30"/>
      <c r="Z2753" s="30"/>
      <c r="AA2753" s="30"/>
      <c r="AB2753" s="30"/>
      <c r="AC2753" s="30"/>
      <c r="AD2753" s="30"/>
      <c r="AE2753" s="30"/>
      <c r="AF2753" s="30"/>
      <c r="AG2753" s="30"/>
      <c r="AH2753" s="30"/>
      <c r="AI2753" s="30"/>
      <c r="AJ2753" s="30"/>
      <c r="AK2753" s="27"/>
      <c r="AL2753" s="27"/>
      <c r="AM2753" s="27"/>
      <c r="AN2753" s="27"/>
      <c r="AO2753" s="27"/>
      <c r="AP2753" s="27"/>
      <c r="AQ2753" s="27"/>
      <c r="AR2753" s="27"/>
      <c r="AS2753" s="27"/>
      <c r="AT2753" s="27"/>
      <c r="AU2753" s="27"/>
      <c r="AV2753" s="27"/>
      <c r="AW2753" s="27"/>
      <c r="AX2753" s="27"/>
      <c r="AY2753" s="27"/>
      <c r="AZ2753" s="27"/>
      <c r="BA2753" s="27"/>
      <c r="BB2753" s="27"/>
      <c r="BC2753" s="27"/>
      <c r="BD2753" s="27"/>
      <c r="BE2753" s="27"/>
      <c r="BF2753" s="27"/>
      <c r="BG2753" s="27"/>
      <c r="BH2753" s="27"/>
      <c r="BI2753" s="27"/>
    </row>
    <row r="2754" spans="1:61" s="29" customFormat="1" ht="50.1" customHeight="1">
      <c r="A2754" s="64" t="s">
        <v>9486</v>
      </c>
      <c r="B2754" s="223" t="s">
        <v>5974</v>
      </c>
      <c r="C2754" s="221" t="s">
        <v>1692</v>
      </c>
      <c r="D2754" s="221" t="s">
        <v>1050</v>
      </c>
      <c r="E2754" s="221" t="s">
        <v>1693</v>
      </c>
      <c r="F2754" s="221" t="s">
        <v>9487</v>
      </c>
      <c r="G2754" s="220" t="s">
        <v>4</v>
      </c>
      <c r="H2754" s="504">
        <v>0</v>
      </c>
      <c r="I2754" s="433">
        <v>590000000</v>
      </c>
      <c r="J2754" s="70" t="s">
        <v>6882</v>
      </c>
      <c r="K2754" s="445" t="s">
        <v>296</v>
      </c>
      <c r="L2754" s="70" t="s">
        <v>6882</v>
      </c>
      <c r="M2754" s="220" t="s">
        <v>144</v>
      </c>
      <c r="N2754" s="225" t="s">
        <v>7151</v>
      </c>
      <c r="O2754" s="220" t="s">
        <v>2737</v>
      </c>
      <c r="P2754" s="64">
        <v>796</v>
      </c>
      <c r="Q2754" s="220" t="s">
        <v>57</v>
      </c>
      <c r="R2754" s="505">
        <v>100</v>
      </c>
      <c r="S2754" s="505">
        <v>204</v>
      </c>
      <c r="T2754" s="505">
        <f>S2754*R2754</f>
        <v>20400</v>
      </c>
      <c r="U2754" s="505">
        <f>T2754*1.12</f>
        <v>22848.000000000004</v>
      </c>
      <c r="V2754" s="466"/>
      <c r="W2754" s="278">
        <v>2016</v>
      </c>
      <c r="X2754" s="220"/>
      <c r="Y2754" s="30"/>
      <c r="Z2754" s="30"/>
      <c r="AA2754" s="30"/>
      <c r="AB2754" s="30"/>
      <c r="AC2754" s="30"/>
      <c r="AD2754" s="30"/>
      <c r="AE2754" s="30"/>
      <c r="AF2754" s="30"/>
      <c r="AG2754" s="30"/>
      <c r="AH2754" s="30"/>
      <c r="AI2754" s="30"/>
      <c r="AJ2754" s="30"/>
      <c r="AK2754" s="27"/>
      <c r="AL2754" s="27"/>
      <c r="AM2754" s="27"/>
      <c r="AN2754" s="27"/>
      <c r="AO2754" s="27"/>
      <c r="AP2754" s="27"/>
      <c r="AQ2754" s="27"/>
      <c r="AR2754" s="27"/>
      <c r="AS2754" s="27"/>
      <c r="AT2754" s="27"/>
      <c r="AU2754" s="27"/>
      <c r="AV2754" s="27"/>
      <c r="AW2754" s="27"/>
      <c r="AX2754" s="27"/>
      <c r="AY2754" s="27"/>
      <c r="AZ2754" s="27"/>
      <c r="BA2754" s="27"/>
      <c r="BB2754" s="27"/>
      <c r="BC2754" s="27"/>
      <c r="BD2754" s="27"/>
      <c r="BE2754" s="27"/>
      <c r="BF2754" s="27"/>
      <c r="BG2754" s="27"/>
      <c r="BH2754" s="27"/>
      <c r="BI2754" s="27"/>
    </row>
    <row r="2755" spans="1:61" s="29" customFormat="1" ht="50.1" customHeight="1">
      <c r="A2755" s="64" t="s">
        <v>9488</v>
      </c>
      <c r="B2755" s="223" t="s">
        <v>5974</v>
      </c>
      <c r="C2755" s="221" t="s">
        <v>1692</v>
      </c>
      <c r="D2755" s="221" t="s">
        <v>1050</v>
      </c>
      <c r="E2755" s="221" t="s">
        <v>1693</v>
      </c>
      <c r="F2755" s="221" t="s">
        <v>9489</v>
      </c>
      <c r="G2755" s="220" t="s">
        <v>4</v>
      </c>
      <c r="H2755" s="504">
        <v>0</v>
      </c>
      <c r="I2755" s="433">
        <v>590000000</v>
      </c>
      <c r="J2755" s="70" t="s">
        <v>6882</v>
      </c>
      <c r="K2755" s="445" t="s">
        <v>296</v>
      </c>
      <c r="L2755" s="70" t="s">
        <v>6882</v>
      </c>
      <c r="M2755" s="220" t="s">
        <v>144</v>
      </c>
      <c r="N2755" s="225" t="s">
        <v>7151</v>
      </c>
      <c r="O2755" s="220" t="s">
        <v>2737</v>
      </c>
      <c r="P2755" s="64">
        <v>796</v>
      </c>
      <c r="Q2755" s="220" t="s">
        <v>57</v>
      </c>
      <c r="R2755" s="545">
        <v>50</v>
      </c>
      <c r="S2755" s="505">
        <v>335</v>
      </c>
      <c r="T2755" s="545">
        <f>R2755*S2755</f>
        <v>16750</v>
      </c>
      <c r="U2755" s="546">
        <f>T2755*1.12</f>
        <v>18760</v>
      </c>
      <c r="V2755" s="280"/>
      <c r="W2755" s="278">
        <v>2016</v>
      </c>
      <c r="X2755" s="280"/>
      <c r="Y2755" s="30"/>
      <c r="Z2755" s="30"/>
      <c r="AA2755" s="30"/>
      <c r="AB2755" s="30"/>
      <c r="AC2755" s="30"/>
      <c r="AD2755" s="30"/>
      <c r="AE2755" s="30"/>
      <c r="AF2755" s="30"/>
      <c r="AG2755" s="30"/>
      <c r="AH2755" s="30"/>
      <c r="AI2755" s="30"/>
      <c r="AJ2755" s="30"/>
      <c r="AK2755" s="27"/>
      <c r="AL2755" s="27"/>
      <c r="AM2755" s="27"/>
      <c r="AN2755" s="27"/>
      <c r="AO2755" s="27"/>
      <c r="AP2755" s="27"/>
      <c r="AQ2755" s="27"/>
      <c r="AR2755" s="27"/>
      <c r="AS2755" s="27"/>
      <c r="AT2755" s="27"/>
      <c r="AU2755" s="27"/>
      <c r="AV2755" s="27"/>
      <c r="AW2755" s="27"/>
      <c r="AX2755" s="27"/>
      <c r="AY2755" s="27"/>
      <c r="AZ2755" s="27"/>
      <c r="BA2755" s="27"/>
      <c r="BB2755" s="27"/>
      <c r="BC2755" s="27"/>
      <c r="BD2755" s="27"/>
      <c r="BE2755" s="27"/>
      <c r="BF2755" s="27"/>
      <c r="BG2755" s="27"/>
      <c r="BH2755" s="27"/>
      <c r="BI2755" s="27"/>
    </row>
    <row r="2756" spans="1:61" s="29" customFormat="1" ht="50.1" customHeight="1">
      <c r="A2756" s="64" t="s">
        <v>9490</v>
      </c>
      <c r="B2756" s="223" t="s">
        <v>5974</v>
      </c>
      <c r="C2756" s="221" t="s">
        <v>1692</v>
      </c>
      <c r="D2756" s="221" t="s">
        <v>1050</v>
      </c>
      <c r="E2756" s="221" t="s">
        <v>1693</v>
      </c>
      <c r="F2756" s="221" t="s">
        <v>9491</v>
      </c>
      <c r="G2756" s="220" t="s">
        <v>4</v>
      </c>
      <c r="H2756" s="504">
        <v>0</v>
      </c>
      <c r="I2756" s="433">
        <v>590000000</v>
      </c>
      <c r="J2756" s="70" t="s">
        <v>6882</v>
      </c>
      <c r="K2756" s="445" t="s">
        <v>296</v>
      </c>
      <c r="L2756" s="70" t="s">
        <v>6882</v>
      </c>
      <c r="M2756" s="220" t="s">
        <v>144</v>
      </c>
      <c r="N2756" s="225" t="s">
        <v>7151</v>
      </c>
      <c r="O2756" s="220" t="s">
        <v>2737</v>
      </c>
      <c r="P2756" s="64">
        <v>796</v>
      </c>
      <c r="Q2756" s="220" t="s">
        <v>57</v>
      </c>
      <c r="R2756" s="545">
        <v>25</v>
      </c>
      <c r="S2756" s="505">
        <v>572</v>
      </c>
      <c r="T2756" s="545">
        <f>R2756*S2756</f>
        <v>14300</v>
      </c>
      <c r="U2756" s="546">
        <f>T2756*1.12</f>
        <v>16016.000000000002</v>
      </c>
      <c r="V2756" s="280"/>
      <c r="W2756" s="278">
        <v>2016</v>
      </c>
      <c r="X2756" s="280"/>
      <c r="Y2756" s="30"/>
      <c r="Z2756" s="30"/>
      <c r="AA2756" s="30"/>
      <c r="AB2756" s="30"/>
      <c r="AC2756" s="30"/>
      <c r="AD2756" s="30"/>
      <c r="AE2756" s="30"/>
      <c r="AF2756" s="30"/>
      <c r="AG2756" s="30"/>
      <c r="AH2756" s="30"/>
      <c r="AI2756" s="30"/>
      <c r="AJ2756" s="30"/>
      <c r="AK2756" s="27"/>
      <c r="AL2756" s="27"/>
      <c r="AM2756" s="27"/>
      <c r="AN2756" s="27"/>
      <c r="AO2756" s="27"/>
      <c r="AP2756" s="27"/>
      <c r="AQ2756" s="27"/>
      <c r="AR2756" s="27"/>
      <c r="AS2756" s="27"/>
      <c r="AT2756" s="27"/>
      <c r="AU2756" s="27"/>
      <c r="AV2756" s="27"/>
      <c r="AW2756" s="27"/>
      <c r="AX2756" s="27"/>
      <c r="AY2756" s="27"/>
      <c r="AZ2756" s="27"/>
      <c r="BA2756" s="27"/>
      <c r="BB2756" s="27"/>
      <c r="BC2756" s="27"/>
      <c r="BD2756" s="27"/>
      <c r="BE2756" s="27"/>
      <c r="BF2756" s="27"/>
      <c r="BG2756" s="27"/>
      <c r="BH2756" s="27"/>
      <c r="BI2756" s="27"/>
    </row>
    <row r="2757" spans="1:61" s="12" customFormat="1" ht="28.5" customHeight="1">
      <c r="A2757" s="112"/>
      <c r="B2757" s="547"/>
      <c r="C2757" s="103"/>
      <c r="D2757" s="104"/>
      <c r="E2757" s="103"/>
      <c r="F2757" s="103"/>
      <c r="G2757" s="118"/>
      <c r="H2757" s="119"/>
      <c r="I2757" s="118"/>
      <c r="J2757" s="112"/>
      <c r="K2757" s="112"/>
      <c r="L2757" s="112"/>
      <c r="M2757" s="118"/>
      <c r="N2757" s="112"/>
      <c r="O2757" s="112"/>
      <c r="P2757" s="112"/>
      <c r="Q2757" s="112"/>
      <c r="R2757" s="103"/>
      <c r="S2757" s="139"/>
      <c r="T2757" s="107"/>
      <c r="U2757" s="548"/>
      <c r="V2757" s="549"/>
      <c r="W2757" s="112"/>
      <c r="X2757" s="123"/>
    </row>
    <row r="2758" spans="1:61" s="11" customFormat="1" ht="50.1" customHeight="1">
      <c r="A2758" s="103"/>
      <c r="B2758" s="94"/>
      <c r="C2758" s="103" t="s">
        <v>4231</v>
      </c>
      <c r="D2758" s="104"/>
      <c r="E2758" s="103"/>
      <c r="F2758" s="103"/>
      <c r="G2758" s="103"/>
      <c r="H2758" s="103"/>
      <c r="I2758" s="112"/>
      <c r="J2758" s="127"/>
      <c r="K2758" s="103"/>
      <c r="L2758" s="103"/>
      <c r="M2758" s="103"/>
      <c r="N2758" s="103"/>
      <c r="O2758" s="103"/>
      <c r="P2758" s="112"/>
      <c r="Q2758" s="103"/>
      <c r="R2758" s="106"/>
      <c r="S2758" s="106"/>
      <c r="T2758" s="107">
        <f>SUM(T13:T2757)</f>
        <v>1260395276.6522744</v>
      </c>
      <c r="U2758" s="107">
        <f>SUM(U13:U2757)</f>
        <v>1411642709.8505478</v>
      </c>
      <c r="V2758" s="153"/>
      <c r="W2758" s="103"/>
      <c r="X2758" s="103"/>
    </row>
    <row r="2759" spans="1:61" s="11" customFormat="1" ht="23.25" customHeight="1">
      <c r="A2759" s="103"/>
      <c r="B2759" s="94"/>
      <c r="C2759" s="103"/>
      <c r="D2759" s="104"/>
      <c r="E2759" s="103"/>
      <c r="F2759" s="103"/>
      <c r="G2759" s="103"/>
      <c r="H2759" s="103"/>
      <c r="I2759" s="112"/>
      <c r="J2759" s="127"/>
      <c r="K2759" s="103"/>
      <c r="L2759" s="103"/>
      <c r="M2759" s="103"/>
      <c r="N2759" s="103"/>
      <c r="O2759" s="103"/>
      <c r="P2759" s="112"/>
      <c r="Q2759" s="103"/>
      <c r="R2759" s="106"/>
      <c r="S2759" s="106"/>
      <c r="T2759" s="107"/>
      <c r="U2759" s="107"/>
      <c r="V2759" s="153"/>
      <c r="W2759" s="103"/>
      <c r="X2759" s="103"/>
    </row>
    <row r="2760" spans="1:61" s="11" customFormat="1" ht="50.1" customHeight="1">
      <c r="A2760" s="103"/>
      <c r="B2760" s="95" t="s">
        <v>88</v>
      </c>
      <c r="C2760" s="103"/>
      <c r="D2760" s="104"/>
      <c r="E2760" s="103"/>
      <c r="F2760" s="103"/>
      <c r="G2760" s="103"/>
      <c r="H2760" s="103"/>
      <c r="I2760" s="112"/>
      <c r="J2760" s="127"/>
      <c r="K2760" s="103"/>
      <c r="L2760" s="103"/>
      <c r="M2760" s="103"/>
      <c r="N2760" s="103"/>
      <c r="O2760" s="103"/>
      <c r="P2760" s="112"/>
      <c r="Q2760" s="103"/>
      <c r="R2760" s="106"/>
      <c r="S2760" s="106"/>
      <c r="T2760" s="107"/>
      <c r="U2760" s="107"/>
      <c r="V2760" s="153"/>
      <c r="W2760" s="103"/>
      <c r="X2760" s="103"/>
    </row>
    <row r="2761" spans="1:61" s="9" customFormat="1" ht="50.1" customHeight="1">
      <c r="A2761" s="102" t="s">
        <v>5880</v>
      </c>
      <c r="B2761" s="103" t="s">
        <v>5974</v>
      </c>
      <c r="C2761" s="143" t="s">
        <v>2890</v>
      </c>
      <c r="D2761" s="104" t="s">
        <v>2891</v>
      </c>
      <c r="E2761" s="143" t="s">
        <v>2892</v>
      </c>
      <c r="F2761" s="143" t="s">
        <v>2893</v>
      </c>
      <c r="G2761" s="550" t="s">
        <v>62</v>
      </c>
      <c r="H2761" s="139">
        <v>100</v>
      </c>
      <c r="I2761" s="111">
        <v>590000000</v>
      </c>
      <c r="J2761" s="127" t="s">
        <v>5</v>
      </c>
      <c r="K2761" s="127" t="s">
        <v>2641</v>
      </c>
      <c r="L2761" s="127" t="s">
        <v>67</v>
      </c>
      <c r="M2761" s="550"/>
      <c r="N2761" s="550" t="s">
        <v>2881</v>
      </c>
      <c r="O2761" s="551" t="s">
        <v>532</v>
      </c>
      <c r="P2761" s="550"/>
      <c r="Q2761" s="550"/>
      <c r="R2761" s="550"/>
      <c r="S2761" s="552"/>
      <c r="T2761" s="553">
        <v>1200000</v>
      </c>
      <c r="U2761" s="107">
        <f>T2761*1.12</f>
        <v>1344000.0000000002</v>
      </c>
      <c r="V2761" s="127"/>
      <c r="W2761" s="112">
        <v>2016</v>
      </c>
      <c r="X2761" s="395"/>
    </row>
    <row r="2762" spans="1:61" s="9" customFormat="1" ht="50.1" customHeight="1">
      <c r="A2762" s="102" t="s">
        <v>5881</v>
      </c>
      <c r="B2762" s="103" t="s">
        <v>5974</v>
      </c>
      <c r="C2762" s="143" t="s">
        <v>2890</v>
      </c>
      <c r="D2762" s="104" t="s">
        <v>2891</v>
      </c>
      <c r="E2762" s="143" t="s">
        <v>2892</v>
      </c>
      <c r="F2762" s="143" t="s">
        <v>2894</v>
      </c>
      <c r="G2762" s="550" t="s">
        <v>62</v>
      </c>
      <c r="H2762" s="139">
        <v>100</v>
      </c>
      <c r="I2762" s="111">
        <v>590000000</v>
      </c>
      <c r="J2762" s="127" t="s">
        <v>5</v>
      </c>
      <c r="K2762" s="127" t="s">
        <v>2641</v>
      </c>
      <c r="L2762" s="127" t="s">
        <v>67</v>
      </c>
      <c r="M2762" s="550"/>
      <c r="N2762" s="550" t="s">
        <v>2881</v>
      </c>
      <c r="O2762" s="551" t="s">
        <v>532</v>
      </c>
      <c r="P2762" s="550"/>
      <c r="Q2762" s="550"/>
      <c r="R2762" s="550"/>
      <c r="S2762" s="552"/>
      <c r="T2762" s="553">
        <v>320000</v>
      </c>
      <c r="U2762" s="107">
        <f t="shared" ref="U2762:U2776" si="301">T2762*1.12</f>
        <v>358400.00000000006</v>
      </c>
      <c r="V2762" s="127"/>
      <c r="W2762" s="112">
        <v>2016</v>
      </c>
      <c r="X2762" s="547"/>
    </row>
    <row r="2763" spans="1:61" s="11" customFormat="1" ht="50.1" customHeight="1">
      <c r="A2763" s="102" t="s">
        <v>5882</v>
      </c>
      <c r="B2763" s="103" t="s">
        <v>5974</v>
      </c>
      <c r="C2763" s="104" t="s">
        <v>89</v>
      </c>
      <c r="D2763" s="104" t="s">
        <v>90</v>
      </c>
      <c r="E2763" s="104" t="s">
        <v>90</v>
      </c>
      <c r="F2763" s="114" t="s">
        <v>91</v>
      </c>
      <c r="G2763" s="105" t="s">
        <v>4</v>
      </c>
      <c r="H2763" s="139">
        <v>100</v>
      </c>
      <c r="I2763" s="554">
        <v>590000000</v>
      </c>
      <c r="J2763" s="105" t="s">
        <v>5</v>
      </c>
      <c r="K2763" s="105" t="s">
        <v>92</v>
      </c>
      <c r="L2763" s="104" t="s">
        <v>134</v>
      </c>
      <c r="M2763" s="105"/>
      <c r="N2763" s="105" t="s">
        <v>94</v>
      </c>
      <c r="O2763" s="105" t="s">
        <v>35</v>
      </c>
      <c r="P2763" s="105"/>
      <c r="Q2763" s="105"/>
      <c r="R2763" s="127"/>
      <c r="S2763" s="197"/>
      <c r="T2763" s="107">
        <v>400000</v>
      </c>
      <c r="U2763" s="107">
        <f t="shared" si="301"/>
        <v>448000.00000000006</v>
      </c>
      <c r="V2763" s="105"/>
      <c r="W2763" s="112">
        <v>2016</v>
      </c>
      <c r="X2763" s="547"/>
    </row>
    <row r="2764" spans="1:61" s="11" customFormat="1" ht="50.1" customHeight="1">
      <c r="A2764" s="102" t="s">
        <v>5883</v>
      </c>
      <c r="B2764" s="103" t="s">
        <v>5974</v>
      </c>
      <c r="C2764" s="104" t="s">
        <v>89</v>
      </c>
      <c r="D2764" s="104" t="s">
        <v>90</v>
      </c>
      <c r="E2764" s="104" t="s">
        <v>90</v>
      </c>
      <c r="F2764" s="114" t="s">
        <v>95</v>
      </c>
      <c r="G2764" s="105" t="s">
        <v>4</v>
      </c>
      <c r="H2764" s="139">
        <v>100</v>
      </c>
      <c r="I2764" s="554">
        <v>590000000</v>
      </c>
      <c r="J2764" s="105" t="s">
        <v>5</v>
      </c>
      <c r="K2764" s="105" t="s">
        <v>92</v>
      </c>
      <c r="L2764" s="104" t="s">
        <v>134</v>
      </c>
      <c r="M2764" s="105"/>
      <c r="N2764" s="105" t="s">
        <v>94</v>
      </c>
      <c r="O2764" s="105" t="s">
        <v>35</v>
      </c>
      <c r="P2764" s="105"/>
      <c r="Q2764" s="105"/>
      <c r="R2764" s="127"/>
      <c r="S2764" s="197"/>
      <c r="T2764" s="107">
        <v>349000</v>
      </c>
      <c r="U2764" s="107">
        <f t="shared" si="301"/>
        <v>390880.00000000006</v>
      </c>
      <c r="V2764" s="105"/>
      <c r="W2764" s="112">
        <v>2016</v>
      </c>
      <c r="X2764" s="547"/>
    </row>
    <row r="2765" spans="1:61" s="11" customFormat="1" ht="50.1" customHeight="1">
      <c r="A2765" s="102" t="s">
        <v>5884</v>
      </c>
      <c r="B2765" s="103" t="s">
        <v>5974</v>
      </c>
      <c r="C2765" s="104" t="s">
        <v>129</v>
      </c>
      <c r="D2765" s="104" t="s">
        <v>130</v>
      </c>
      <c r="E2765" s="104" t="s">
        <v>130</v>
      </c>
      <c r="F2765" s="555" t="s">
        <v>131</v>
      </c>
      <c r="G2765" s="105" t="s">
        <v>62</v>
      </c>
      <c r="H2765" s="139">
        <v>70</v>
      </c>
      <c r="I2765" s="554">
        <v>590000000</v>
      </c>
      <c r="J2765" s="105" t="s">
        <v>132</v>
      </c>
      <c r="K2765" s="105" t="s">
        <v>133</v>
      </c>
      <c r="L2765" s="105" t="s">
        <v>134</v>
      </c>
      <c r="M2765" s="105"/>
      <c r="N2765" s="105" t="s">
        <v>135</v>
      </c>
      <c r="O2765" s="105" t="s">
        <v>136</v>
      </c>
      <c r="P2765" s="105"/>
      <c r="Q2765" s="105"/>
      <c r="R2765" s="127"/>
      <c r="S2765" s="197"/>
      <c r="T2765" s="107">
        <v>1785714.29</v>
      </c>
      <c r="U2765" s="107">
        <f t="shared" si="301"/>
        <v>2000000.0048000002</v>
      </c>
      <c r="V2765" s="105"/>
      <c r="W2765" s="112">
        <v>2016</v>
      </c>
      <c r="X2765" s="547"/>
    </row>
    <row r="2766" spans="1:61" s="14" customFormat="1" ht="50.1" customHeight="1">
      <c r="A2766" s="102" t="s">
        <v>5885</v>
      </c>
      <c r="B2766" s="103" t="s">
        <v>5974</v>
      </c>
      <c r="C2766" s="104" t="s">
        <v>129</v>
      </c>
      <c r="D2766" s="104" t="s">
        <v>130</v>
      </c>
      <c r="E2766" s="104" t="s">
        <v>130</v>
      </c>
      <c r="F2766" s="555" t="s">
        <v>137</v>
      </c>
      <c r="G2766" s="105" t="s">
        <v>62</v>
      </c>
      <c r="H2766" s="139">
        <v>70</v>
      </c>
      <c r="I2766" s="554">
        <v>590000000</v>
      </c>
      <c r="J2766" s="105" t="s">
        <v>132</v>
      </c>
      <c r="K2766" s="105" t="s">
        <v>133</v>
      </c>
      <c r="L2766" s="105" t="s">
        <v>134</v>
      </c>
      <c r="M2766" s="105"/>
      <c r="N2766" s="105" t="s">
        <v>138</v>
      </c>
      <c r="O2766" s="105" t="s">
        <v>136</v>
      </c>
      <c r="P2766" s="105"/>
      <c r="Q2766" s="105"/>
      <c r="R2766" s="127"/>
      <c r="S2766" s="167"/>
      <c r="T2766" s="107">
        <v>200000</v>
      </c>
      <c r="U2766" s="107">
        <f t="shared" si="301"/>
        <v>224000.00000000003</v>
      </c>
      <c r="V2766" s="116"/>
      <c r="W2766" s="112">
        <v>2016</v>
      </c>
      <c r="X2766" s="547"/>
    </row>
    <row r="2767" spans="1:61" ht="50.1" customHeight="1">
      <c r="A2767" s="57" t="s">
        <v>5886</v>
      </c>
      <c r="B2767" s="103" t="s">
        <v>5974</v>
      </c>
      <c r="C2767" s="104" t="s">
        <v>129</v>
      </c>
      <c r="D2767" s="104" t="s">
        <v>130</v>
      </c>
      <c r="E2767" s="104" t="s">
        <v>130</v>
      </c>
      <c r="F2767" s="104" t="s">
        <v>625</v>
      </c>
      <c r="G2767" s="103" t="s">
        <v>62</v>
      </c>
      <c r="H2767" s="103">
        <v>100</v>
      </c>
      <c r="I2767" s="110">
        <v>590000000</v>
      </c>
      <c r="J2767" s="127" t="s">
        <v>5</v>
      </c>
      <c r="K2767" s="103" t="s">
        <v>78</v>
      </c>
      <c r="L2767" s="103" t="s">
        <v>134</v>
      </c>
      <c r="M2767" s="103"/>
      <c r="N2767" s="103" t="s">
        <v>626</v>
      </c>
      <c r="O2767" s="103" t="s">
        <v>136</v>
      </c>
      <c r="P2767" s="112"/>
      <c r="Q2767" s="103"/>
      <c r="R2767" s="106"/>
      <c r="S2767" s="456"/>
      <c r="T2767" s="107">
        <v>0</v>
      </c>
      <c r="U2767" s="107">
        <f>T2767*1.12</f>
        <v>0</v>
      </c>
      <c r="V2767" s="556" t="s">
        <v>618</v>
      </c>
      <c r="W2767" s="112">
        <v>2016</v>
      </c>
      <c r="X2767" s="103">
        <v>11</v>
      </c>
    </row>
    <row r="2768" spans="1:61" ht="50.1" customHeight="1">
      <c r="A2768" s="57" t="s">
        <v>7338</v>
      </c>
      <c r="B2768" s="103" t="s">
        <v>5974</v>
      </c>
      <c r="C2768" s="104" t="s">
        <v>129</v>
      </c>
      <c r="D2768" s="104" t="s">
        <v>130</v>
      </c>
      <c r="E2768" s="104" t="s">
        <v>130</v>
      </c>
      <c r="F2768" s="104" t="s">
        <v>625</v>
      </c>
      <c r="G2768" s="103" t="s">
        <v>62</v>
      </c>
      <c r="H2768" s="103">
        <v>100</v>
      </c>
      <c r="I2768" s="110">
        <v>590000000</v>
      </c>
      <c r="J2768" s="127" t="s">
        <v>5</v>
      </c>
      <c r="K2768" s="103" t="s">
        <v>479</v>
      </c>
      <c r="L2768" s="103" t="s">
        <v>134</v>
      </c>
      <c r="M2768" s="103"/>
      <c r="N2768" s="103" t="s">
        <v>626</v>
      </c>
      <c r="O2768" s="103" t="s">
        <v>136</v>
      </c>
      <c r="P2768" s="112"/>
      <c r="Q2768" s="103"/>
      <c r="R2768" s="106"/>
      <c r="S2768" s="456"/>
      <c r="T2768" s="107">
        <v>520000</v>
      </c>
      <c r="U2768" s="107">
        <f>T2768*1.12</f>
        <v>582400</v>
      </c>
      <c r="V2768" s="556" t="s">
        <v>618</v>
      </c>
      <c r="W2768" s="112">
        <v>2016</v>
      </c>
      <c r="X2768" s="103"/>
    </row>
    <row r="2769" spans="1:50" s="15" customFormat="1" ht="50.1" customHeight="1">
      <c r="A2769" s="102" t="s">
        <v>5887</v>
      </c>
      <c r="B2769" s="103" t="s">
        <v>5974</v>
      </c>
      <c r="C2769" s="103" t="s">
        <v>5847</v>
      </c>
      <c r="D2769" s="103" t="s">
        <v>5848</v>
      </c>
      <c r="E2769" s="103" t="s">
        <v>5848</v>
      </c>
      <c r="F2769" s="103" t="s">
        <v>5848</v>
      </c>
      <c r="G2769" s="127" t="s">
        <v>4</v>
      </c>
      <c r="H2769" s="557" t="s">
        <v>2411</v>
      </c>
      <c r="I2769" s="558">
        <v>590000000</v>
      </c>
      <c r="J2769" s="559" t="s">
        <v>5</v>
      </c>
      <c r="K2769" s="110" t="s">
        <v>1944</v>
      </c>
      <c r="L2769" s="560" t="s">
        <v>5</v>
      </c>
      <c r="M2769" s="561"/>
      <c r="N2769" s="103" t="s">
        <v>5850</v>
      </c>
      <c r="O2769" s="127" t="s">
        <v>5832</v>
      </c>
      <c r="P2769" s="253"/>
      <c r="Q2769" s="253"/>
      <c r="R2769" s="139"/>
      <c r="S2769" s="112"/>
      <c r="T2769" s="107">
        <v>133928.57142857142</v>
      </c>
      <c r="U2769" s="107">
        <f t="shared" si="301"/>
        <v>150000</v>
      </c>
      <c r="V2769" s="219"/>
      <c r="W2769" s="112">
        <v>2016</v>
      </c>
      <c r="X2769" s="219"/>
    </row>
    <row r="2770" spans="1:50" s="3" customFormat="1" ht="50.1" customHeight="1">
      <c r="A2770" s="102" t="s">
        <v>5888</v>
      </c>
      <c r="B2770" s="103" t="s">
        <v>5974</v>
      </c>
      <c r="C2770" s="103" t="s">
        <v>5847</v>
      </c>
      <c r="D2770" s="103" t="s">
        <v>5848</v>
      </c>
      <c r="E2770" s="103" t="s">
        <v>5848</v>
      </c>
      <c r="F2770" s="103" t="s">
        <v>5848</v>
      </c>
      <c r="G2770" s="127" t="s">
        <v>4</v>
      </c>
      <c r="H2770" s="111" t="s">
        <v>2411</v>
      </c>
      <c r="I2770" s="204">
        <v>590000000</v>
      </c>
      <c r="J2770" s="127" t="s">
        <v>5</v>
      </c>
      <c r="K2770" s="110" t="s">
        <v>5849</v>
      </c>
      <c r="L2770" s="560" t="s">
        <v>5</v>
      </c>
      <c r="M2770" s="219"/>
      <c r="N2770" s="103" t="s">
        <v>5850</v>
      </c>
      <c r="O2770" s="127" t="s">
        <v>5832</v>
      </c>
      <c r="P2770" s="253"/>
      <c r="Q2770" s="253"/>
      <c r="R2770" s="139"/>
      <c r="S2770" s="112"/>
      <c r="T2770" s="107">
        <v>133928.57142857142</v>
      </c>
      <c r="U2770" s="107">
        <f t="shared" si="301"/>
        <v>150000</v>
      </c>
      <c r="V2770" s="219"/>
      <c r="W2770" s="112">
        <v>2016</v>
      </c>
      <c r="X2770" s="219"/>
    </row>
    <row r="2771" spans="1:50" s="3" customFormat="1" ht="50.1" customHeight="1">
      <c r="A2771" s="102" t="s">
        <v>5889</v>
      </c>
      <c r="B2771" s="103" t="s">
        <v>5974</v>
      </c>
      <c r="C2771" s="147" t="s">
        <v>2730</v>
      </c>
      <c r="D2771" s="148" t="s">
        <v>2731</v>
      </c>
      <c r="E2771" s="147" t="s">
        <v>2731</v>
      </c>
      <c r="F2771" s="147"/>
      <c r="G2771" s="118" t="s">
        <v>4</v>
      </c>
      <c r="H2771" s="119">
        <v>100</v>
      </c>
      <c r="I2771" s="120" t="s">
        <v>13</v>
      </c>
      <c r="J2771" s="120" t="s">
        <v>5</v>
      </c>
      <c r="K2771" s="105" t="s">
        <v>2738</v>
      </c>
      <c r="L2771" s="120" t="s">
        <v>93</v>
      </c>
      <c r="M2771" s="120" t="s">
        <v>25</v>
      </c>
      <c r="N2771" s="120" t="s">
        <v>2732</v>
      </c>
      <c r="O2771" s="118">
        <v>100</v>
      </c>
      <c r="P2771" s="120" t="s">
        <v>25</v>
      </c>
      <c r="Q2771" s="120" t="s">
        <v>25</v>
      </c>
      <c r="R2771" s="197"/>
      <c r="S2771" s="197"/>
      <c r="T2771" s="294">
        <v>1000000</v>
      </c>
      <c r="U2771" s="107">
        <f t="shared" si="301"/>
        <v>1120000</v>
      </c>
      <c r="V2771" s="162"/>
      <c r="W2771" s="112">
        <v>2016</v>
      </c>
      <c r="X2771" s="123" t="s">
        <v>25</v>
      </c>
    </row>
    <row r="2772" spans="1:50" s="4" customFormat="1" ht="50.1" customHeight="1">
      <c r="A2772" s="102" t="s">
        <v>5890</v>
      </c>
      <c r="B2772" s="103" t="s">
        <v>5974</v>
      </c>
      <c r="C2772" s="562" t="s">
        <v>5842</v>
      </c>
      <c r="D2772" s="127" t="s">
        <v>5843</v>
      </c>
      <c r="E2772" s="127" t="s">
        <v>5843</v>
      </c>
      <c r="F2772" s="127" t="s">
        <v>5844</v>
      </c>
      <c r="G2772" s="559" t="s">
        <v>4</v>
      </c>
      <c r="H2772" s="557" t="s">
        <v>2411</v>
      </c>
      <c r="I2772" s="558">
        <v>590000000</v>
      </c>
      <c r="J2772" s="559" t="s">
        <v>5</v>
      </c>
      <c r="K2772" s="563" t="s">
        <v>5845</v>
      </c>
      <c r="L2772" s="559" t="s">
        <v>5</v>
      </c>
      <c r="M2772" s="564"/>
      <c r="N2772" s="103" t="s">
        <v>5846</v>
      </c>
      <c r="O2772" s="127" t="s">
        <v>2889</v>
      </c>
      <c r="P2772" s="253"/>
      <c r="Q2772" s="253"/>
      <c r="R2772" s="139"/>
      <c r="S2772" s="255"/>
      <c r="T2772" s="474">
        <v>357142.85</v>
      </c>
      <c r="U2772" s="107">
        <f t="shared" si="301"/>
        <v>399999.99200000003</v>
      </c>
      <c r="V2772" s="255"/>
      <c r="W2772" s="112">
        <v>2016</v>
      </c>
      <c r="X2772" s="207"/>
    </row>
    <row r="2773" spans="1:50" s="4" customFormat="1" ht="50.1" customHeight="1">
      <c r="A2773" s="102" t="s">
        <v>5891</v>
      </c>
      <c r="B2773" s="103" t="s">
        <v>5974</v>
      </c>
      <c r="C2773" s="104" t="s">
        <v>2885</v>
      </c>
      <c r="D2773" s="104" t="s">
        <v>2886</v>
      </c>
      <c r="E2773" s="104" t="s">
        <v>2886</v>
      </c>
      <c r="F2773" s="127" t="s">
        <v>2887</v>
      </c>
      <c r="G2773" s="127" t="s">
        <v>62</v>
      </c>
      <c r="H2773" s="139">
        <v>100</v>
      </c>
      <c r="I2773" s="111">
        <v>590000000</v>
      </c>
      <c r="J2773" s="127" t="s">
        <v>5</v>
      </c>
      <c r="K2773" s="550" t="s">
        <v>2160</v>
      </c>
      <c r="L2773" s="127" t="s">
        <v>67</v>
      </c>
      <c r="M2773" s="550"/>
      <c r="N2773" s="550" t="s">
        <v>2888</v>
      </c>
      <c r="O2773" s="214" t="s">
        <v>2889</v>
      </c>
      <c r="P2773" s="550"/>
      <c r="Q2773" s="550"/>
      <c r="R2773" s="550"/>
      <c r="S2773" s="552"/>
      <c r="T2773" s="553">
        <v>1400000</v>
      </c>
      <c r="U2773" s="107">
        <f t="shared" si="301"/>
        <v>1568000.0000000002</v>
      </c>
      <c r="V2773" s="103"/>
      <c r="W2773" s="112">
        <v>2016</v>
      </c>
      <c r="X2773" s="57"/>
    </row>
    <row r="2774" spans="1:50" s="13" customFormat="1" ht="50.1" customHeight="1">
      <c r="A2774" s="102" t="s">
        <v>5892</v>
      </c>
      <c r="B2774" s="103" t="s">
        <v>5974</v>
      </c>
      <c r="C2774" s="147" t="s">
        <v>2733</v>
      </c>
      <c r="D2774" s="148" t="s">
        <v>2734</v>
      </c>
      <c r="E2774" s="147" t="s">
        <v>2734</v>
      </c>
      <c r="F2774" s="147"/>
      <c r="G2774" s="118" t="s">
        <v>4</v>
      </c>
      <c r="H2774" s="119">
        <v>100</v>
      </c>
      <c r="I2774" s="120" t="s">
        <v>13</v>
      </c>
      <c r="J2774" s="120" t="s">
        <v>5</v>
      </c>
      <c r="K2774" s="147" t="s">
        <v>2735</v>
      </c>
      <c r="L2774" s="120" t="s">
        <v>93</v>
      </c>
      <c r="M2774" s="120" t="s">
        <v>25</v>
      </c>
      <c r="N2774" s="565" t="s">
        <v>2736</v>
      </c>
      <c r="O2774" s="124" t="s">
        <v>2737</v>
      </c>
      <c r="P2774" s="120" t="s">
        <v>25</v>
      </c>
      <c r="Q2774" s="120"/>
      <c r="R2774" s="347"/>
      <c r="S2774" s="197"/>
      <c r="T2774" s="294">
        <v>1200000</v>
      </c>
      <c r="U2774" s="107">
        <f t="shared" si="301"/>
        <v>1344000.0000000002</v>
      </c>
      <c r="V2774" s="162"/>
      <c r="W2774" s="112">
        <v>2016</v>
      </c>
      <c r="X2774" s="123"/>
    </row>
    <row r="2775" spans="1:50" s="13" customFormat="1" ht="50.1" customHeight="1">
      <c r="A2775" s="102" t="s">
        <v>5893</v>
      </c>
      <c r="B2775" s="103" t="s">
        <v>5974</v>
      </c>
      <c r="C2775" s="208" t="s">
        <v>2882</v>
      </c>
      <c r="D2775" s="288" t="s">
        <v>2883</v>
      </c>
      <c r="E2775" s="288" t="s">
        <v>2883</v>
      </c>
      <c r="F2775" s="252" t="s">
        <v>2884</v>
      </c>
      <c r="G2775" s="127" t="s">
        <v>62</v>
      </c>
      <c r="H2775" s="448">
        <v>60</v>
      </c>
      <c r="I2775" s="111">
        <v>590000000</v>
      </c>
      <c r="J2775" s="127" t="s">
        <v>5</v>
      </c>
      <c r="K2775" s="124" t="s">
        <v>2160</v>
      </c>
      <c r="L2775" s="127" t="s">
        <v>67</v>
      </c>
      <c r="M2775" s="550"/>
      <c r="N2775" s="550" t="s">
        <v>2881</v>
      </c>
      <c r="O2775" s="551" t="s">
        <v>532</v>
      </c>
      <c r="P2775" s="566"/>
      <c r="Q2775" s="566"/>
      <c r="R2775" s="567"/>
      <c r="S2775" s="568"/>
      <c r="T2775" s="474">
        <v>1900000</v>
      </c>
      <c r="U2775" s="107">
        <f t="shared" si="301"/>
        <v>2128000</v>
      </c>
      <c r="V2775" s="103"/>
      <c r="W2775" s="112">
        <v>2016</v>
      </c>
      <c r="X2775" s="57"/>
    </row>
    <row r="2776" spans="1:50" s="19" customFormat="1" ht="50.1" customHeight="1">
      <c r="A2776" s="102" t="s">
        <v>5894</v>
      </c>
      <c r="B2776" s="103" t="s">
        <v>5974</v>
      </c>
      <c r="C2776" s="569" t="s">
        <v>2878</v>
      </c>
      <c r="D2776" s="105" t="s">
        <v>2879</v>
      </c>
      <c r="E2776" s="105" t="s">
        <v>2879</v>
      </c>
      <c r="F2776" s="112" t="s">
        <v>2880</v>
      </c>
      <c r="G2776" s="127" t="s">
        <v>4</v>
      </c>
      <c r="H2776" s="448">
        <v>80</v>
      </c>
      <c r="I2776" s="111">
        <v>590000000</v>
      </c>
      <c r="J2776" s="127" t="s">
        <v>5</v>
      </c>
      <c r="K2776" s="124" t="s">
        <v>2160</v>
      </c>
      <c r="L2776" s="127" t="s">
        <v>67</v>
      </c>
      <c r="M2776" s="550"/>
      <c r="N2776" s="550" t="s">
        <v>2881</v>
      </c>
      <c r="O2776" s="551" t="s">
        <v>532</v>
      </c>
      <c r="P2776" s="550"/>
      <c r="Q2776" s="550"/>
      <c r="R2776" s="570"/>
      <c r="S2776" s="552"/>
      <c r="T2776" s="553">
        <v>800000</v>
      </c>
      <c r="U2776" s="107">
        <f t="shared" si="301"/>
        <v>896000.00000000012</v>
      </c>
      <c r="V2776" s="127"/>
      <c r="W2776" s="112">
        <v>2016</v>
      </c>
      <c r="X2776" s="114"/>
    </row>
    <row r="2777" spans="1:50" s="29" customFormat="1" ht="50.1" customHeight="1">
      <c r="A2777" s="127" t="s">
        <v>6730</v>
      </c>
      <c r="B2777" s="106" t="s">
        <v>5974</v>
      </c>
      <c r="C2777" s="143" t="s">
        <v>6731</v>
      </c>
      <c r="D2777" s="143" t="s">
        <v>6732</v>
      </c>
      <c r="E2777" s="306" t="s">
        <v>6733</v>
      </c>
      <c r="F2777" s="104" t="s">
        <v>6734</v>
      </c>
      <c r="G2777" s="110" t="s">
        <v>4</v>
      </c>
      <c r="H2777" s="112">
        <v>50</v>
      </c>
      <c r="I2777" s="112">
        <v>590000000</v>
      </c>
      <c r="J2777" s="110" t="s">
        <v>6501</v>
      </c>
      <c r="K2777" s="110" t="s">
        <v>479</v>
      </c>
      <c r="L2777" s="110" t="s">
        <v>6735</v>
      </c>
      <c r="M2777" s="110"/>
      <c r="N2777" s="103" t="s">
        <v>2570</v>
      </c>
      <c r="O2777" s="110" t="s">
        <v>136</v>
      </c>
      <c r="P2777" s="103"/>
      <c r="Q2777" s="252"/>
      <c r="R2777" s="571"/>
      <c r="S2777" s="379"/>
      <c r="T2777" s="409">
        <v>15357.14</v>
      </c>
      <c r="U2777" s="409">
        <f>T2777*1.12</f>
        <v>17199.996800000001</v>
      </c>
      <c r="V2777" s="110"/>
      <c r="W2777" s="112">
        <v>2016</v>
      </c>
      <c r="X2777" s="416"/>
      <c r="Y2777" s="27"/>
      <c r="Z2777" s="27"/>
      <c r="AA2777" s="27"/>
      <c r="AB2777" s="27"/>
      <c r="AC2777" s="27"/>
      <c r="AD2777" s="27"/>
      <c r="AE2777" s="27"/>
      <c r="AF2777" s="27"/>
      <c r="AG2777" s="27"/>
      <c r="AH2777" s="27"/>
      <c r="AI2777" s="27"/>
      <c r="AJ2777" s="27"/>
      <c r="AK2777" s="27"/>
      <c r="AL2777" s="27"/>
      <c r="AM2777" s="27"/>
      <c r="AN2777" s="27"/>
      <c r="AO2777" s="27"/>
      <c r="AP2777" s="27"/>
      <c r="AQ2777" s="27"/>
      <c r="AR2777" s="27"/>
    </row>
    <row r="2778" spans="1:50" s="29" customFormat="1" ht="50.1" customHeight="1">
      <c r="A2778" s="127" t="s">
        <v>8595</v>
      </c>
      <c r="B2778" s="103" t="s">
        <v>5974</v>
      </c>
      <c r="C2778" s="569" t="s">
        <v>2878</v>
      </c>
      <c r="D2778" s="105" t="s">
        <v>2879</v>
      </c>
      <c r="E2778" s="105" t="s">
        <v>2879</v>
      </c>
      <c r="F2778" s="105" t="s">
        <v>2880</v>
      </c>
      <c r="G2778" s="127" t="s">
        <v>4</v>
      </c>
      <c r="H2778" s="448">
        <v>80</v>
      </c>
      <c r="I2778" s="111">
        <v>590000000</v>
      </c>
      <c r="J2778" s="127" t="s">
        <v>5</v>
      </c>
      <c r="K2778" s="124" t="s">
        <v>8596</v>
      </c>
      <c r="L2778" s="127" t="s">
        <v>67</v>
      </c>
      <c r="M2778" s="550"/>
      <c r="N2778" s="127" t="s">
        <v>8597</v>
      </c>
      <c r="O2778" s="214" t="s">
        <v>532</v>
      </c>
      <c r="P2778" s="293"/>
      <c r="Q2778" s="293"/>
      <c r="R2778" s="293"/>
      <c r="S2778" s="293"/>
      <c r="T2778" s="686">
        <v>930000</v>
      </c>
      <c r="U2778" s="686">
        <f>T2778*1.12</f>
        <v>1041600.0000000001</v>
      </c>
      <c r="V2778" s="293"/>
      <c r="W2778" s="57">
        <v>2016</v>
      </c>
      <c r="X2778" s="293"/>
      <c r="Y2778" s="30"/>
      <c r="Z2778" s="27"/>
      <c r="AA2778" s="27"/>
      <c r="AB2778" s="27"/>
      <c r="AC2778" s="27"/>
      <c r="AD2778" s="27"/>
      <c r="AE2778" s="27"/>
      <c r="AF2778" s="27"/>
      <c r="AG2778" s="27"/>
      <c r="AH2778" s="27"/>
      <c r="AI2778" s="27"/>
      <c r="AJ2778" s="27"/>
      <c r="AK2778" s="27"/>
      <c r="AL2778" s="27"/>
      <c r="AM2778" s="27"/>
      <c r="AN2778" s="27"/>
      <c r="AO2778" s="27"/>
      <c r="AP2778" s="27"/>
      <c r="AQ2778" s="27"/>
      <c r="AR2778" s="27"/>
      <c r="AS2778" s="27"/>
      <c r="AT2778" s="27"/>
      <c r="AU2778" s="27"/>
      <c r="AV2778" s="27"/>
      <c r="AW2778" s="27"/>
      <c r="AX2778" s="27"/>
    </row>
    <row r="2779" spans="1:50" s="29" customFormat="1" ht="50.1" customHeight="1">
      <c r="A2779" s="70" t="s">
        <v>8713</v>
      </c>
      <c r="B2779" s="220" t="s">
        <v>5974</v>
      </c>
      <c r="C2779" s="221" t="s">
        <v>8714</v>
      </c>
      <c r="D2779" s="221" t="s">
        <v>8715</v>
      </c>
      <c r="E2779" s="221" t="s">
        <v>8715</v>
      </c>
      <c r="F2779" s="221" t="s">
        <v>8716</v>
      </c>
      <c r="G2779" s="64" t="s">
        <v>62</v>
      </c>
      <c r="H2779" s="64">
        <v>70</v>
      </c>
      <c r="I2779" s="433">
        <v>590000000</v>
      </c>
      <c r="J2779" s="70" t="s">
        <v>6882</v>
      </c>
      <c r="K2779" s="220" t="s">
        <v>8258</v>
      </c>
      <c r="L2779" s="220" t="s">
        <v>93</v>
      </c>
      <c r="M2779" s="280"/>
      <c r="N2779" s="220" t="s">
        <v>8717</v>
      </c>
      <c r="O2779" s="220" t="s">
        <v>136</v>
      </c>
      <c r="P2779" s="280"/>
      <c r="Q2779" s="280"/>
      <c r="R2779" s="280"/>
      <c r="S2779" s="280"/>
      <c r="T2779" s="507">
        <v>4000000</v>
      </c>
      <c r="U2779" s="507">
        <f>T2779*1.12</f>
        <v>4480000</v>
      </c>
      <c r="V2779" s="280"/>
      <c r="W2779" s="220">
        <v>2016</v>
      </c>
      <c r="X2779" s="280"/>
      <c r="Y2779" s="27"/>
      <c r="Z2779" s="27"/>
      <c r="AA2779" s="27"/>
      <c r="AB2779" s="27"/>
      <c r="AC2779" s="27"/>
      <c r="AD2779" s="27"/>
      <c r="AE2779" s="27"/>
      <c r="AF2779" s="27"/>
      <c r="AG2779" s="27"/>
      <c r="AH2779" s="27"/>
      <c r="AI2779" s="27"/>
      <c r="AJ2779" s="27"/>
      <c r="AK2779" s="27"/>
      <c r="AL2779" s="27"/>
      <c r="AM2779" s="27"/>
      <c r="AN2779" s="27"/>
      <c r="AO2779" s="27"/>
      <c r="AP2779" s="27"/>
      <c r="AQ2779" s="27"/>
      <c r="AR2779" s="27"/>
      <c r="AS2779" s="27"/>
      <c r="AT2779" s="27"/>
      <c r="AU2779" s="27"/>
      <c r="AV2779" s="27"/>
      <c r="AW2779" s="27"/>
    </row>
    <row r="2780" spans="1:50" s="69" customFormat="1" ht="50.1" customHeight="1">
      <c r="A2780" s="70" t="s">
        <v>9368</v>
      </c>
      <c r="B2780" s="220" t="s">
        <v>5974</v>
      </c>
      <c r="C2780" s="221" t="s">
        <v>9369</v>
      </c>
      <c r="D2780" s="221" t="s">
        <v>9370</v>
      </c>
      <c r="E2780" s="221" t="s">
        <v>9370</v>
      </c>
      <c r="F2780" s="221" t="s">
        <v>9371</v>
      </c>
      <c r="G2780" s="70" t="s">
        <v>4</v>
      </c>
      <c r="H2780" s="513">
        <v>60</v>
      </c>
      <c r="I2780" s="442">
        <v>590000000</v>
      </c>
      <c r="J2780" s="70" t="s">
        <v>5</v>
      </c>
      <c r="K2780" s="70" t="s">
        <v>296</v>
      </c>
      <c r="L2780" s="70" t="s">
        <v>67</v>
      </c>
      <c r="M2780" s="572"/>
      <c r="N2780" s="70" t="s">
        <v>9372</v>
      </c>
      <c r="O2780" s="428" t="s">
        <v>9055</v>
      </c>
      <c r="P2780" s="573"/>
      <c r="Q2780" s="573"/>
      <c r="R2780" s="573"/>
      <c r="S2780" s="574"/>
      <c r="T2780" s="575">
        <v>59825</v>
      </c>
      <c r="U2780" s="511">
        <f t="shared" ref="U2780" si="302">T2780*1.12</f>
        <v>67004</v>
      </c>
      <c r="V2780" s="70"/>
      <c r="W2780" s="222">
        <v>2016</v>
      </c>
      <c r="X2780" s="531"/>
      <c r="Y2780" s="68"/>
      <c r="Z2780" s="68"/>
      <c r="AA2780" s="68"/>
      <c r="AB2780" s="68"/>
      <c r="AC2780" s="68"/>
      <c r="AD2780" s="68"/>
      <c r="AE2780" s="68"/>
      <c r="AF2780" s="68"/>
      <c r="AG2780" s="68"/>
      <c r="AH2780" s="68"/>
      <c r="AI2780" s="68"/>
      <c r="AJ2780" s="68"/>
    </row>
    <row r="2781" spans="1:50" s="69" customFormat="1" ht="18.75" customHeight="1">
      <c r="A2781" s="70"/>
      <c r="B2781" s="220"/>
      <c r="C2781" s="221"/>
      <c r="D2781" s="221"/>
      <c r="E2781" s="221"/>
      <c r="F2781" s="221"/>
      <c r="G2781" s="70"/>
      <c r="H2781" s="513"/>
      <c r="I2781" s="442"/>
      <c r="J2781" s="70"/>
      <c r="K2781" s="70"/>
      <c r="L2781" s="70"/>
      <c r="M2781" s="572"/>
      <c r="N2781" s="70"/>
      <c r="O2781" s="428"/>
      <c r="P2781" s="573"/>
      <c r="Q2781" s="573"/>
      <c r="R2781" s="573"/>
      <c r="S2781" s="574"/>
      <c r="T2781" s="575"/>
      <c r="U2781" s="511"/>
      <c r="V2781" s="70"/>
      <c r="W2781" s="222"/>
      <c r="X2781" s="531"/>
      <c r="Y2781" s="68"/>
      <c r="Z2781" s="68"/>
      <c r="AA2781" s="68"/>
      <c r="AB2781" s="68"/>
      <c r="AC2781" s="68"/>
      <c r="AD2781" s="68"/>
      <c r="AE2781" s="68"/>
      <c r="AF2781" s="68"/>
      <c r="AG2781" s="68"/>
      <c r="AH2781" s="68"/>
      <c r="AI2781" s="68"/>
      <c r="AJ2781" s="68"/>
    </row>
    <row r="2782" spans="1:50" s="11" customFormat="1" ht="50.1" customHeight="1">
      <c r="A2782" s="102"/>
      <c r="B2782" s="94"/>
      <c r="C2782" s="96"/>
      <c r="D2782" s="97"/>
      <c r="E2782" s="97"/>
      <c r="F2782" s="96"/>
      <c r="G2782" s="96"/>
      <c r="H2782" s="99"/>
      <c r="I2782" s="96"/>
      <c r="J2782" s="96"/>
      <c r="K2782" s="96"/>
      <c r="L2782" s="96"/>
      <c r="M2782" s="96"/>
      <c r="N2782" s="96"/>
      <c r="O2782" s="96"/>
      <c r="P2782" s="96"/>
      <c r="Q2782" s="96"/>
      <c r="R2782" s="94"/>
      <c r="S2782" s="100"/>
      <c r="T2782" s="101">
        <f>SUM(T2761:T2781)</f>
        <v>16704896.422857143</v>
      </c>
      <c r="U2782" s="101">
        <f>SUM(U2761:U2781)</f>
        <v>18709483.993600003</v>
      </c>
      <c r="V2782" s="96"/>
      <c r="W2782" s="96"/>
      <c r="X2782" s="94"/>
    </row>
    <row r="2783" spans="1:50" s="11" customFormat="1" ht="50.1" customHeight="1">
      <c r="A2783" s="102"/>
      <c r="B2783" s="95" t="s">
        <v>51</v>
      </c>
      <c r="C2783" s="96"/>
      <c r="D2783" s="97"/>
      <c r="E2783" s="97"/>
      <c r="F2783" s="96"/>
      <c r="G2783" s="96"/>
      <c r="H2783" s="99"/>
      <c r="I2783" s="96"/>
      <c r="J2783" s="96"/>
      <c r="K2783" s="96"/>
      <c r="L2783" s="96"/>
      <c r="M2783" s="96"/>
      <c r="N2783" s="96"/>
      <c r="O2783" s="96">
        <v>0</v>
      </c>
      <c r="P2783" s="96"/>
      <c r="Q2783" s="96"/>
      <c r="R2783" s="94"/>
      <c r="S2783" s="100"/>
      <c r="T2783" s="101"/>
      <c r="U2783" s="101"/>
      <c r="V2783" s="96"/>
      <c r="W2783" s="96"/>
      <c r="X2783" s="94"/>
    </row>
    <row r="2784" spans="1:50" s="11" customFormat="1" ht="50.1" customHeight="1">
      <c r="A2784" s="102" t="s">
        <v>5895</v>
      </c>
      <c r="B2784" s="103" t="s">
        <v>5974</v>
      </c>
      <c r="C2784" s="104" t="s">
        <v>570</v>
      </c>
      <c r="D2784" s="104" t="s">
        <v>571</v>
      </c>
      <c r="E2784" s="104" t="s">
        <v>571</v>
      </c>
      <c r="F2784" s="104" t="s">
        <v>572</v>
      </c>
      <c r="G2784" s="114" t="s">
        <v>62</v>
      </c>
      <c r="H2784" s="127">
        <v>100</v>
      </c>
      <c r="I2784" s="114">
        <v>590000000</v>
      </c>
      <c r="J2784" s="114" t="s">
        <v>5</v>
      </c>
      <c r="K2784" s="114" t="s">
        <v>108</v>
      </c>
      <c r="L2784" s="114" t="s">
        <v>67</v>
      </c>
      <c r="M2784" s="114"/>
      <c r="N2784" s="114" t="s">
        <v>558</v>
      </c>
      <c r="O2784" s="114" t="s">
        <v>146</v>
      </c>
      <c r="P2784" s="114"/>
      <c r="Q2784" s="114"/>
      <c r="R2784" s="127"/>
      <c r="S2784" s="127"/>
      <c r="T2784" s="294">
        <v>7566964.2856999999</v>
      </c>
      <c r="U2784" s="107">
        <f>T2784*1.12</f>
        <v>8474999.9999839999</v>
      </c>
      <c r="V2784" s="114"/>
      <c r="W2784" s="112">
        <v>2016</v>
      </c>
      <c r="X2784" s="547"/>
    </row>
    <row r="2785" spans="1:57" s="11" customFormat="1" ht="50.1" customHeight="1">
      <c r="A2785" s="102" t="s">
        <v>5896</v>
      </c>
      <c r="B2785" s="103" t="s">
        <v>5974</v>
      </c>
      <c r="C2785" s="104" t="s">
        <v>578</v>
      </c>
      <c r="D2785" s="104" t="s">
        <v>579</v>
      </c>
      <c r="E2785" s="104" t="s">
        <v>579</v>
      </c>
      <c r="F2785" s="104" t="s">
        <v>580</v>
      </c>
      <c r="G2785" s="114" t="s">
        <v>62</v>
      </c>
      <c r="H2785" s="127">
        <v>100</v>
      </c>
      <c r="I2785" s="114">
        <v>590000000</v>
      </c>
      <c r="J2785" s="114" t="s">
        <v>5</v>
      </c>
      <c r="K2785" s="114" t="s">
        <v>581</v>
      </c>
      <c r="L2785" s="114" t="s">
        <v>582</v>
      </c>
      <c r="M2785" s="114"/>
      <c r="N2785" s="114" t="s">
        <v>558</v>
      </c>
      <c r="O2785" s="114" t="s">
        <v>56</v>
      </c>
      <c r="P2785" s="114"/>
      <c r="Q2785" s="114"/>
      <c r="R2785" s="127"/>
      <c r="S2785" s="127"/>
      <c r="T2785" s="294">
        <v>7559821.4285000004</v>
      </c>
      <c r="U2785" s="107">
        <f t="shared" ref="U2785:U2853" si="303">T2785*1.12</f>
        <v>8466999.9999200013</v>
      </c>
      <c r="V2785" s="114"/>
      <c r="W2785" s="112">
        <v>2016</v>
      </c>
      <c r="X2785" s="547"/>
    </row>
    <row r="2786" spans="1:57" s="11" customFormat="1" ht="50.1" customHeight="1">
      <c r="A2786" s="102" t="s">
        <v>5897</v>
      </c>
      <c r="B2786" s="103" t="s">
        <v>5974</v>
      </c>
      <c r="C2786" s="104" t="s">
        <v>80</v>
      </c>
      <c r="D2786" s="104" t="s">
        <v>81</v>
      </c>
      <c r="E2786" s="104" t="s">
        <v>81</v>
      </c>
      <c r="F2786" s="104" t="s">
        <v>82</v>
      </c>
      <c r="G2786" s="104" t="s">
        <v>4</v>
      </c>
      <c r="H2786" s="103">
        <v>100</v>
      </c>
      <c r="I2786" s="105">
        <v>590000000</v>
      </c>
      <c r="J2786" s="104" t="s">
        <v>5</v>
      </c>
      <c r="K2786" s="104" t="s">
        <v>22</v>
      </c>
      <c r="L2786" s="104" t="s">
        <v>67</v>
      </c>
      <c r="M2786" s="104"/>
      <c r="N2786" s="104" t="s">
        <v>87</v>
      </c>
      <c r="O2786" s="104" t="s">
        <v>56</v>
      </c>
      <c r="P2786" s="104"/>
      <c r="Q2786" s="576"/>
      <c r="R2786" s="115"/>
      <c r="S2786" s="103"/>
      <c r="T2786" s="107">
        <v>192857</v>
      </c>
      <c r="U2786" s="107">
        <f t="shared" si="303"/>
        <v>215999.84000000003</v>
      </c>
      <c r="V2786" s="292"/>
      <c r="W2786" s="112">
        <v>2016</v>
      </c>
      <c r="X2786" s="293"/>
    </row>
    <row r="2787" spans="1:57" s="11" customFormat="1" ht="50.1" customHeight="1">
      <c r="A2787" s="102" t="s">
        <v>5898</v>
      </c>
      <c r="B2787" s="103" t="s">
        <v>5974</v>
      </c>
      <c r="C2787" s="104" t="s">
        <v>80</v>
      </c>
      <c r="D2787" s="104" t="s">
        <v>81</v>
      </c>
      <c r="E2787" s="104" t="s">
        <v>81</v>
      </c>
      <c r="F2787" s="104" t="s">
        <v>566</v>
      </c>
      <c r="G2787" s="114" t="s">
        <v>4</v>
      </c>
      <c r="H2787" s="127">
        <v>100</v>
      </c>
      <c r="I2787" s="114">
        <v>590000000</v>
      </c>
      <c r="J2787" s="114" t="s">
        <v>5</v>
      </c>
      <c r="K2787" s="114" t="s">
        <v>422</v>
      </c>
      <c r="L2787" s="114" t="s">
        <v>67</v>
      </c>
      <c r="M2787" s="114"/>
      <c r="N2787" s="114" t="s">
        <v>558</v>
      </c>
      <c r="O2787" s="114" t="s">
        <v>56</v>
      </c>
      <c r="P2787" s="114"/>
      <c r="Q2787" s="114"/>
      <c r="R2787" s="127"/>
      <c r="S2787" s="127"/>
      <c r="T2787" s="294">
        <v>1718750</v>
      </c>
      <c r="U2787" s="107">
        <f t="shared" si="303"/>
        <v>1925000.0000000002</v>
      </c>
      <c r="V2787" s="114"/>
      <c r="W2787" s="112">
        <v>2016</v>
      </c>
      <c r="X2787" s="547"/>
    </row>
    <row r="2788" spans="1:57" s="11" customFormat="1" ht="50.1" customHeight="1">
      <c r="A2788" s="102" t="s">
        <v>5899</v>
      </c>
      <c r="B2788" s="103" t="s">
        <v>5974</v>
      </c>
      <c r="C2788" s="104" t="s">
        <v>555</v>
      </c>
      <c r="D2788" s="104" t="s">
        <v>556</v>
      </c>
      <c r="E2788" s="104" t="s">
        <v>556</v>
      </c>
      <c r="F2788" s="104" t="s">
        <v>557</v>
      </c>
      <c r="G2788" s="114" t="s">
        <v>4</v>
      </c>
      <c r="H2788" s="127">
        <v>100</v>
      </c>
      <c r="I2788" s="114">
        <v>590000000</v>
      </c>
      <c r="J2788" s="114" t="s">
        <v>5</v>
      </c>
      <c r="K2788" s="114" t="s">
        <v>422</v>
      </c>
      <c r="L2788" s="114" t="s">
        <v>67</v>
      </c>
      <c r="M2788" s="114"/>
      <c r="N2788" s="114" t="s">
        <v>558</v>
      </c>
      <c r="O2788" s="114" t="s">
        <v>56</v>
      </c>
      <c r="P2788" s="114"/>
      <c r="Q2788" s="114"/>
      <c r="R2788" s="127"/>
      <c r="S2788" s="127"/>
      <c r="T2788" s="294">
        <v>1781250</v>
      </c>
      <c r="U2788" s="107">
        <f t="shared" si="303"/>
        <v>1995000.0000000002</v>
      </c>
      <c r="V2788" s="114"/>
      <c r="W2788" s="112">
        <v>2016</v>
      </c>
      <c r="X2788" s="547"/>
    </row>
    <row r="2789" spans="1:57" s="11" customFormat="1" ht="50.1" customHeight="1">
      <c r="A2789" s="102" t="s">
        <v>5900</v>
      </c>
      <c r="B2789" s="103" t="s">
        <v>5974</v>
      </c>
      <c r="C2789" s="104" t="s">
        <v>20</v>
      </c>
      <c r="D2789" s="104" t="s">
        <v>128</v>
      </c>
      <c r="E2789" s="104" t="s">
        <v>128</v>
      </c>
      <c r="F2789" s="104" t="s">
        <v>21</v>
      </c>
      <c r="G2789" s="104" t="s">
        <v>4</v>
      </c>
      <c r="H2789" s="103">
        <v>100</v>
      </c>
      <c r="I2789" s="105">
        <v>590000000</v>
      </c>
      <c r="J2789" s="104" t="s">
        <v>5</v>
      </c>
      <c r="K2789" s="104" t="s">
        <v>22</v>
      </c>
      <c r="L2789" s="104" t="s">
        <v>5</v>
      </c>
      <c r="M2789" s="104"/>
      <c r="N2789" s="104" t="s">
        <v>23</v>
      </c>
      <c r="O2789" s="104" t="s">
        <v>24</v>
      </c>
      <c r="P2789" s="104"/>
      <c r="Q2789" s="104"/>
      <c r="R2789" s="103"/>
      <c r="S2789" s="103"/>
      <c r="T2789" s="107">
        <v>779822</v>
      </c>
      <c r="U2789" s="107">
        <f t="shared" si="303"/>
        <v>873400.64000000013</v>
      </c>
      <c r="V2789" s="104" t="s">
        <v>25</v>
      </c>
      <c r="W2789" s="112">
        <v>2016</v>
      </c>
      <c r="X2789" s="103"/>
    </row>
    <row r="2790" spans="1:57" s="11" customFormat="1" ht="50.1" customHeight="1">
      <c r="A2790" s="102" t="s">
        <v>5901</v>
      </c>
      <c r="B2790" s="103" t="s">
        <v>5974</v>
      </c>
      <c r="C2790" s="104" t="s">
        <v>600</v>
      </c>
      <c r="D2790" s="104" t="s">
        <v>601</v>
      </c>
      <c r="E2790" s="104" t="s">
        <v>601</v>
      </c>
      <c r="F2790" s="104" t="s">
        <v>602</v>
      </c>
      <c r="G2790" s="104" t="s">
        <v>4</v>
      </c>
      <c r="H2790" s="127">
        <v>100</v>
      </c>
      <c r="I2790" s="114">
        <v>590000000</v>
      </c>
      <c r="J2790" s="114" t="s">
        <v>5</v>
      </c>
      <c r="K2790" s="114" t="s">
        <v>581</v>
      </c>
      <c r="L2790" s="114" t="s">
        <v>5</v>
      </c>
      <c r="M2790" s="114"/>
      <c r="N2790" s="114" t="s">
        <v>558</v>
      </c>
      <c r="O2790" s="114" t="s">
        <v>599</v>
      </c>
      <c r="P2790" s="114"/>
      <c r="Q2790" s="114"/>
      <c r="R2790" s="127"/>
      <c r="S2790" s="127"/>
      <c r="T2790" s="294">
        <v>7571428.5713999998</v>
      </c>
      <c r="U2790" s="107">
        <f t="shared" si="303"/>
        <v>8479999.9999679998</v>
      </c>
      <c r="V2790" s="114"/>
      <c r="W2790" s="112">
        <v>2016</v>
      </c>
      <c r="X2790" s="547"/>
    </row>
    <row r="2791" spans="1:57" s="11" customFormat="1" ht="50.1" customHeight="1">
      <c r="A2791" s="102" t="s">
        <v>5902</v>
      </c>
      <c r="B2791" s="103" t="s">
        <v>5974</v>
      </c>
      <c r="C2791" s="104" t="s">
        <v>591</v>
      </c>
      <c r="D2791" s="104" t="s">
        <v>592</v>
      </c>
      <c r="E2791" s="292" t="s">
        <v>593</v>
      </c>
      <c r="F2791" s="104" t="s">
        <v>594</v>
      </c>
      <c r="G2791" s="114" t="s">
        <v>4</v>
      </c>
      <c r="H2791" s="127">
        <v>100</v>
      </c>
      <c r="I2791" s="114">
        <v>590000000</v>
      </c>
      <c r="J2791" s="114" t="s">
        <v>5</v>
      </c>
      <c r="K2791" s="114" t="s">
        <v>581</v>
      </c>
      <c r="L2791" s="114" t="s">
        <v>5</v>
      </c>
      <c r="M2791" s="114"/>
      <c r="N2791" s="114" t="s">
        <v>558</v>
      </c>
      <c r="O2791" s="114" t="s">
        <v>56</v>
      </c>
      <c r="P2791" s="114"/>
      <c r="Q2791" s="114"/>
      <c r="R2791" s="127"/>
      <c r="S2791" s="127"/>
      <c r="T2791" s="294">
        <v>1861607.1428</v>
      </c>
      <c r="U2791" s="107">
        <f t="shared" si="303"/>
        <v>2084999.9999360002</v>
      </c>
      <c r="V2791" s="114"/>
      <c r="W2791" s="112">
        <v>2016</v>
      </c>
      <c r="X2791" s="547"/>
    </row>
    <row r="2792" spans="1:57" s="11" customFormat="1" ht="50.1" customHeight="1">
      <c r="A2792" s="102" t="s">
        <v>5903</v>
      </c>
      <c r="B2792" s="103" t="s">
        <v>5974</v>
      </c>
      <c r="C2792" s="104" t="s">
        <v>0</v>
      </c>
      <c r="D2792" s="104" t="s">
        <v>2</v>
      </c>
      <c r="E2792" s="104" t="s">
        <v>2</v>
      </c>
      <c r="F2792" s="104"/>
      <c r="G2792" s="104" t="s">
        <v>4</v>
      </c>
      <c r="H2792" s="103">
        <v>100</v>
      </c>
      <c r="I2792" s="291">
        <v>590000000</v>
      </c>
      <c r="J2792" s="114" t="s">
        <v>5</v>
      </c>
      <c r="K2792" s="104" t="s">
        <v>6</v>
      </c>
      <c r="L2792" s="104" t="s">
        <v>9</v>
      </c>
      <c r="M2792" s="104"/>
      <c r="N2792" s="104" t="s">
        <v>10</v>
      </c>
      <c r="O2792" s="104" t="s">
        <v>7</v>
      </c>
      <c r="P2792" s="104"/>
      <c r="Q2792" s="104"/>
      <c r="R2792" s="103"/>
      <c r="S2792" s="103"/>
      <c r="T2792" s="107">
        <v>895000</v>
      </c>
      <c r="U2792" s="107">
        <f t="shared" si="303"/>
        <v>1002400.0000000001</v>
      </c>
      <c r="V2792" s="108" t="s">
        <v>8</v>
      </c>
      <c r="W2792" s="112">
        <v>2016</v>
      </c>
      <c r="X2792" s="103"/>
    </row>
    <row r="2793" spans="1:57" s="11" customFormat="1" ht="50.1" customHeight="1">
      <c r="A2793" s="102" t="s">
        <v>5904</v>
      </c>
      <c r="B2793" s="103" t="s">
        <v>5974</v>
      </c>
      <c r="C2793" s="104" t="s">
        <v>0</v>
      </c>
      <c r="D2793" s="104" t="s">
        <v>2</v>
      </c>
      <c r="E2793" s="104" t="s">
        <v>2</v>
      </c>
      <c r="F2793" s="104" t="s">
        <v>12</v>
      </c>
      <c r="G2793" s="104" t="s">
        <v>4</v>
      </c>
      <c r="H2793" s="103">
        <v>100</v>
      </c>
      <c r="I2793" s="105">
        <v>590000000</v>
      </c>
      <c r="J2793" s="104" t="s">
        <v>5</v>
      </c>
      <c r="K2793" s="104" t="s">
        <v>6</v>
      </c>
      <c r="L2793" s="104" t="s">
        <v>5</v>
      </c>
      <c r="M2793" s="104"/>
      <c r="N2793" s="104" t="s">
        <v>14</v>
      </c>
      <c r="O2793" s="104" t="s">
        <v>15</v>
      </c>
      <c r="P2793" s="104"/>
      <c r="Q2793" s="104"/>
      <c r="R2793" s="103"/>
      <c r="S2793" s="103"/>
      <c r="T2793" s="107">
        <v>588500</v>
      </c>
      <c r="U2793" s="107">
        <f t="shared" si="303"/>
        <v>659120.00000000012</v>
      </c>
      <c r="V2793" s="104"/>
      <c r="W2793" s="112">
        <v>2016</v>
      </c>
      <c r="X2793" s="103"/>
    </row>
    <row r="2794" spans="1:57" s="11" customFormat="1" ht="50.1" customHeight="1">
      <c r="A2794" s="102" t="s">
        <v>5905</v>
      </c>
      <c r="B2794" s="103" t="s">
        <v>5974</v>
      </c>
      <c r="C2794" s="105" t="s">
        <v>0</v>
      </c>
      <c r="D2794" s="105" t="s">
        <v>2</v>
      </c>
      <c r="E2794" s="146" t="s">
        <v>2</v>
      </c>
      <c r="F2794" s="105" t="s">
        <v>2693</v>
      </c>
      <c r="G2794" s="112" t="s">
        <v>4</v>
      </c>
      <c r="H2794" s="112">
        <v>100</v>
      </c>
      <c r="I2794" s="577">
        <v>590000000</v>
      </c>
      <c r="J2794" s="105" t="s">
        <v>2688</v>
      </c>
      <c r="K2794" s="105" t="s">
        <v>2694</v>
      </c>
      <c r="L2794" s="146" t="s">
        <v>2695</v>
      </c>
      <c r="M2794" s="112"/>
      <c r="N2794" s="112" t="s">
        <v>2691</v>
      </c>
      <c r="O2794" s="112" t="s">
        <v>2692</v>
      </c>
      <c r="P2794" s="112"/>
      <c r="Q2794" s="112"/>
      <c r="R2794" s="112"/>
      <c r="S2794" s="112"/>
      <c r="T2794" s="107">
        <v>267857.14285714284</v>
      </c>
      <c r="U2794" s="107">
        <f t="shared" si="303"/>
        <v>300000</v>
      </c>
      <c r="V2794" s="112"/>
      <c r="W2794" s="112">
        <v>2016</v>
      </c>
      <c r="X2794" s="105"/>
    </row>
    <row r="2795" spans="1:57" s="11" customFormat="1" ht="50.1" customHeight="1">
      <c r="A2795" s="102" t="s">
        <v>5906</v>
      </c>
      <c r="B2795" s="103" t="s">
        <v>5974</v>
      </c>
      <c r="C2795" s="105" t="s">
        <v>0</v>
      </c>
      <c r="D2795" s="105" t="s">
        <v>2</v>
      </c>
      <c r="E2795" s="146" t="s">
        <v>2</v>
      </c>
      <c r="F2795" s="105" t="s">
        <v>2696</v>
      </c>
      <c r="G2795" s="112" t="s">
        <v>62</v>
      </c>
      <c r="H2795" s="139">
        <v>0</v>
      </c>
      <c r="I2795" s="577">
        <v>590000000</v>
      </c>
      <c r="J2795" s="105" t="s">
        <v>2688</v>
      </c>
      <c r="K2795" s="105" t="s">
        <v>2694</v>
      </c>
      <c r="L2795" s="146" t="s">
        <v>2697</v>
      </c>
      <c r="M2795" s="105"/>
      <c r="N2795" s="112" t="s">
        <v>2691</v>
      </c>
      <c r="O2795" s="112" t="s">
        <v>2692</v>
      </c>
      <c r="P2795" s="105"/>
      <c r="Q2795" s="105"/>
      <c r="R2795" s="112"/>
      <c r="S2795" s="112"/>
      <c r="T2795" s="294">
        <v>3571428.5714285709</v>
      </c>
      <c r="U2795" s="107">
        <f t="shared" si="303"/>
        <v>4000000</v>
      </c>
      <c r="V2795" s="112"/>
      <c r="W2795" s="112">
        <v>2016</v>
      </c>
      <c r="X2795" s="105"/>
    </row>
    <row r="2796" spans="1:57" s="11" customFormat="1" ht="50.1" customHeight="1">
      <c r="A2796" s="102" t="s">
        <v>5907</v>
      </c>
      <c r="B2796" s="103" t="s">
        <v>5974</v>
      </c>
      <c r="C2796" s="104" t="s">
        <v>121</v>
      </c>
      <c r="D2796" s="104" t="s">
        <v>122</v>
      </c>
      <c r="E2796" s="104" t="s">
        <v>122</v>
      </c>
      <c r="F2796" s="104" t="s">
        <v>123</v>
      </c>
      <c r="G2796" s="105" t="s">
        <v>4</v>
      </c>
      <c r="H2796" s="139">
        <v>70</v>
      </c>
      <c r="I2796" s="554">
        <v>590000000</v>
      </c>
      <c r="J2796" s="105" t="s">
        <v>5</v>
      </c>
      <c r="K2796" s="105" t="s">
        <v>124</v>
      </c>
      <c r="L2796" s="105" t="s">
        <v>93</v>
      </c>
      <c r="M2796" s="105"/>
      <c r="N2796" s="105" t="s">
        <v>94</v>
      </c>
      <c r="O2796" s="105" t="s">
        <v>35</v>
      </c>
      <c r="P2796" s="105"/>
      <c r="Q2796" s="105"/>
      <c r="R2796" s="127"/>
      <c r="S2796" s="197"/>
      <c r="T2796" s="107">
        <f>4500000-937000</f>
        <v>3563000</v>
      </c>
      <c r="U2796" s="107">
        <f t="shared" si="303"/>
        <v>3990560.0000000005</v>
      </c>
      <c r="V2796" s="105"/>
      <c r="W2796" s="112">
        <v>2016</v>
      </c>
      <c r="X2796" s="547"/>
    </row>
    <row r="2797" spans="1:57" s="11" customFormat="1" ht="50.1" customHeight="1">
      <c r="A2797" s="102" t="s">
        <v>5908</v>
      </c>
      <c r="B2797" s="103" t="s">
        <v>5974</v>
      </c>
      <c r="C2797" s="104" t="s">
        <v>36</v>
      </c>
      <c r="D2797" s="104" t="s">
        <v>37</v>
      </c>
      <c r="E2797" s="104" t="s">
        <v>37</v>
      </c>
      <c r="F2797" s="104"/>
      <c r="G2797" s="104" t="s">
        <v>4</v>
      </c>
      <c r="H2797" s="103">
        <v>100</v>
      </c>
      <c r="I2797" s="105">
        <v>590000000</v>
      </c>
      <c r="J2797" s="104" t="s">
        <v>5</v>
      </c>
      <c r="K2797" s="104" t="s">
        <v>38</v>
      </c>
      <c r="L2797" s="104" t="s">
        <v>67</v>
      </c>
      <c r="M2797" s="104" t="s">
        <v>25</v>
      </c>
      <c r="N2797" s="104" t="s">
        <v>83</v>
      </c>
      <c r="O2797" s="104" t="s">
        <v>35</v>
      </c>
      <c r="P2797" s="104" t="s">
        <v>25</v>
      </c>
      <c r="Q2797" s="104"/>
      <c r="R2797" s="103" t="s">
        <v>25</v>
      </c>
      <c r="S2797" s="103" t="s">
        <v>25</v>
      </c>
      <c r="T2797" s="107">
        <v>2340460</v>
      </c>
      <c r="U2797" s="107">
        <f t="shared" si="303"/>
        <v>2621315.2000000002</v>
      </c>
      <c r="V2797" s="104"/>
      <c r="W2797" s="112">
        <v>2016</v>
      </c>
      <c r="X2797" s="103"/>
    </row>
    <row r="2798" spans="1:57" s="29" customFormat="1" ht="50.1" customHeight="1">
      <c r="A2798" s="64" t="s">
        <v>5909</v>
      </c>
      <c r="B2798" s="220" t="s">
        <v>5974</v>
      </c>
      <c r="C2798" s="221" t="s">
        <v>36</v>
      </c>
      <c r="D2798" s="221" t="s">
        <v>37</v>
      </c>
      <c r="E2798" s="221" t="s">
        <v>37</v>
      </c>
      <c r="F2798" s="221" t="s">
        <v>2895</v>
      </c>
      <c r="G2798" s="70" t="s">
        <v>62</v>
      </c>
      <c r="H2798" s="513">
        <v>100</v>
      </c>
      <c r="I2798" s="442">
        <v>590000000</v>
      </c>
      <c r="J2798" s="70" t="s">
        <v>5</v>
      </c>
      <c r="K2798" s="70" t="s">
        <v>2896</v>
      </c>
      <c r="L2798" s="70" t="s">
        <v>67</v>
      </c>
      <c r="M2798" s="572"/>
      <c r="N2798" s="70" t="s">
        <v>2897</v>
      </c>
      <c r="O2798" s="428" t="s">
        <v>35</v>
      </c>
      <c r="P2798" s="573"/>
      <c r="Q2798" s="573"/>
      <c r="R2798" s="573"/>
      <c r="S2798" s="574"/>
      <c r="T2798" s="575">
        <v>0</v>
      </c>
      <c r="U2798" s="511">
        <f>T2798*1.12</f>
        <v>0</v>
      </c>
      <c r="V2798" s="70"/>
      <c r="W2798" s="222">
        <v>2016</v>
      </c>
      <c r="X2798" s="531" t="s">
        <v>9039</v>
      </c>
      <c r="Y2798" s="30"/>
      <c r="Z2798" s="30"/>
      <c r="AA2798" s="30"/>
      <c r="AB2798" s="30"/>
      <c r="AC2798" s="30"/>
      <c r="AD2798" s="30"/>
      <c r="AE2798" s="30"/>
      <c r="AF2798" s="30"/>
      <c r="AG2798" s="27"/>
      <c r="AH2798" s="27"/>
      <c r="AI2798" s="27"/>
      <c r="AJ2798" s="27"/>
      <c r="AK2798" s="27"/>
      <c r="AL2798" s="27"/>
      <c r="AM2798" s="27"/>
      <c r="AN2798" s="27"/>
      <c r="AO2798" s="27"/>
      <c r="AP2798" s="27"/>
      <c r="AQ2798" s="27"/>
      <c r="AR2798" s="27"/>
      <c r="AS2798" s="27"/>
      <c r="AT2798" s="27"/>
      <c r="AU2798" s="27"/>
      <c r="AV2798" s="27"/>
      <c r="AW2798" s="27"/>
      <c r="AX2798" s="27"/>
      <c r="AY2798" s="27"/>
      <c r="AZ2798" s="27"/>
      <c r="BA2798" s="27"/>
      <c r="BB2798" s="27"/>
      <c r="BC2798" s="27"/>
      <c r="BD2798" s="27"/>
      <c r="BE2798" s="27"/>
    </row>
    <row r="2799" spans="1:57" s="29" customFormat="1" ht="50.1" customHeight="1">
      <c r="A2799" s="64" t="s">
        <v>9040</v>
      </c>
      <c r="B2799" s="220" t="s">
        <v>5974</v>
      </c>
      <c r="C2799" s="221" t="s">
        <v>36</v>
      </c>
      <c r="D2799" s="221" t="s">
        <v>37</v>
      </c>
      <c r="E2799" s="221" t="s">
        <v>37</v>
      </c>
      <c r="F2799" s="221" t="s">
        <v>2895</v>
      </c>
      <c r="G2799" s="70" t="s">
        <v>62</v>
      </c>
      <c r="H2799" s="513">
        <v>100</v>
      </c>
      <c r="I2799" s="442">
        <v>590000000</v>
      </c>
      <c r="J2799" s="70" t="s">
        <v>5</v>
      </c>
      <c r="K2799" s="70" t="s">
        <v>9041</v>
      </c>
      <c r="L2799" s="70" t="s">
        <v>67</v>
      </c>
      <c r="M2799" s="572"/>
      <c r="N2799" s="70" t="s">
        <v>9042</v>
      </c>
      <c r="O2799" s="428" t="s">
        <v>9043</v>
      </c>
      <c r="P2799" s="573"/>
      <c r="Q2799" s="573"/>
      <c r="R2799" s="573"/>
      <c r="S2799" s="574"/>
      <c r="T2799" s="575">
        <v>100000</v>
      </c>
      <c r="U2799" s="511">
        <f>T2799*1.12</f>
        <v>112000.00000000001</v>
      </c>
      <c r="V2799" s="70"/>
      <c r="W2799" s="222">
        <v>2016</v>
      </c>
      <c r="X2799" s="432"/>
      <c r="Y2799" s="30"/>
      <c r="Z2799" s="30"/>
      <c r="AA2799" s="30"/>
      <c r="AB2799" s="30"/>
      <c r="AC2799" s="30"/>
      <c r="AD2799" s="30"/>
      <c r="AE2799" s="30"/>
      <c r="AF2799" s="30"/>
      <c r="AG2799" s="27"/>
      <c r="AH2799" s="27"/>
      <c r="AI2799" s="27"/>
      <c r="AJ2799" s="27"/>
      <c r="AK2799" s="27"/>
      <c r="AL2799" s="27"/>
      <c r="AM2799" s="27"/>
      <c r="AN2799" s="27"/>
      <c r="AO2799" s="27"/>
      <c r="AP2799" s="27"/>
      <c r="AQ2799" s="27"/>
      <c r="AR2799" s="27"/>
      <c r="AS2799" s="27"/>
      <c r="AT2799" s="27"/>
      <c r="AU2799" s="27"/>
      <c r="AV2799" s="27"/>
      <c r="AW2799" s="27"/>
      <c r="AX2799" s="27"/>
      <c r="AY2799" s="27"/>
      <c r="AZ2799" s="27"/>
      <c r="BA2799" s="27"/>
      <c r="BB2799" s="27"/>
      <c r="BC2799" s="27"/>
      <c r="BD2799" s="27"/>
      <c r="BE2799" s="27"/>
    </row>
    <row r="2800" spans="1:57" s="11" customFormat="1" ht="50.1" customHeight="1">
      <c r="A2800" s="102" t="s">
        <v>5910</v>
      </c>
      <c r="B2800" s="103" t="s">
        <v>5974</v>
      </c>
      <c r="C2800" s="104" t="s">
        <v>562</v>
      </c>
      <c r="D2800" s="104" t="s">
        <v>563</v>
      </c>
      <c r="E2800" s="104" t="s">
        <v>563</v>
      </c>
      <c r="F2800" s="104" t="s">
        <v>564</v>
      </c>
      <c r="G2800" s="114" t="s">
        <v>4</v>
      </c>
      <c r="H2800" s="127">
        <v>100</v>
      </c>
      <c r="I2800" s="114">
        <v>590000000</v>
      </c>
      <c r="J2800" s="114" t="s">
        <v>5</v>
      </c>
      <c r="K2800" s="114" t="s">
        <v>565</v>
      </c>
      <c r="L2800" s="114" t="s">
        <v>67</v>
      </c>
      <c r="M2800" s="114"/>
      <c r="N2800" s="114" t="s">
        <v>558</v>
      </c>
      <c r="O2800" s="114" t="s">
        <v>56</v>
      </c>
      <c r="P2800" s="114"/>
      <c r="Q2800" s="114"/>
      <c r="R2800" s="127"/>
      <c r="S2800" s="127"/>
      <c r="T2800" s="294">
        <v>1741071.43</v>
      </c>
      <c r="U2800" s="107">
        <f t="shared" si="303"/>
        <v>1950000.0016000001</v>
      </c>
      <c r="V2800" s="114"/>
      <c r="W2800" s="112">
        <v>2016</v>
      </c>
      <c r="X2800" s="547"/>
    </row>
    <row r="2801" spans="1:46" s="11" customFormat="1" ht="50.1" customHeight="1">
      <c r="A2801" s="102" t="s">
        <v>5911</v>
      </c>
      <c r="B2801" s="103" t="s">
        <v>5974</v>
      </c>
      <c r="C2801" s="578" t="s">
        <v>2712</v>
      </c>
      <c r="D2801" s="104" t="s">
        <v>2713</v>
      </c>
      <c r="E2801" s="578" t="s">
        <v>2713</v>
      </c>
      <c r="F2801" s="147" t="s">
        <v>2714</v>
      </c>
      <c r="G2801" s="118" t="s">
        <v>4</v>
      </c>
      <c r="H2801" s="124">
        <v>100</v>
      </c>
      <c r="I2801" s="579">
        <v>590000000</v>
      </c>
      <c r="J2801" s="580" t="s">
        <v>5</v>
      </c>
      <c r="K2801" s="148" t="s">
        <v>581</v>
      </c>
      <c r="L2801" s="147" t="s">
        <v>93</v>
      </c>
      <c r="M2801" s="120" t="s">
        <v>25</v>
      </c>
      <c r="N2801" s="580" t="s">
        <v>2715</v>
      </c>
      <c r="O2801" s="118">
        <v>100</v>
      </c>
      <c r="P2801" s="120" t="s">
        <v>25</v>
      </c>
      <c r="Q2801" s="120" t="s">
        <v>25</v>
      </c>
      <c r="R2801" s="118" t="s">
        <v>25</v>
      </c>
      <c r="S2801" s="118" t="s">
        <v>25</v>
      </c>
      <c r="T2801" s="294">
        <v>500000</v>
      </c>
      <c r="U2801" s="107">
        <f t="shared" si="303"/>
        <v>560000</v>
      </c>
      <c r="V2801" s="162" t="s">
        <v>25</v>
      </c>
      <c r="W2801" s="112">
        <v>2016</v>
      </c>
      <c r="X2801" s="123"/>
    </row>
    <row r="2802" spans="1:46" s="11" customFormat="1" ht="50.1" customHeight="1">
      <c r="A2802" s="102" t="s">
        <v>5912</v>
      </c>
      <c r="B2802" s="103" t="s">
        <v>5974</v>
      </c>
      <c r="C2802" s="104" t="s">
        <v>613</v>
      </c>
      <c r="D2802" s="104" t="s">
        <v>614</v>
      </c>
      <c r="E2802" s="104" t="s">
        <v>614</v>
      </c>
      <c r="F2802" s="104" t="s">
        <v>615</v>
      </c>
      <c r="G2802" s="104" t="s">
        <v>62</v>
      </c>
      <c r="H2802" s="103">
        <v>100</v>
      </c>
      <c r="I2802" s="104" t="s">
        <v>13</v>
      </c>
      <c r="J2802" s="104" t="s">
        <v>5</v>
      </c>
      <c r="K2802" s="104" t="s">
        <v>616</v>
      </c>
      <c r="L2802" s="104" t="s">
        <v>5</v>
      </c>
      <c r="M2802" s="104"/>
      <c r="N2802" s="104" t="s">
        <v>617</v>
      </c>
      <c r="O2802" s="104" t="s">
        <v>19</v>
      </c>
      <c r="P2802" s="104"/>
      <c r="Q2802" s="104"/>
      <c r="R2802" s="103"/>
      <c r="S2802" s="103"/>
      <c r="T2802" s="107">
        <v>1500000</v>
      </c>
      <c r="U2802" s="107">
        <f t="shared" si="303"/>
        <v>1680000.0000000002</v>
      </c>
      <c r="V2802" s="103" t="s">
        <v>618</v>
      </c>
      <c r="W2802" s="112">
        <v>2016</v>
      </c>
      <c r="X2802" s="547"/>
    </row>
    <row r="2803" spans="1:46" s="11" customFormat="1" ht="50.1" customHeight="1">
      <c r="A2803" s="102" t="s">
        <v>5913</v>
      </c>
      <c r="B2803" s="103" t="s">
        <v>5974</v>
      </c>
      <c r="C2803" s="550" t="s">
        <v>613</v>
      </c>
      <c r="D2803" s="104" t="s">
        <v>614</v>
      </c>
      <c r="E2803" s="103" t="s">
        <v>614</v>
      </c>
      <c r="F2803" s="103" t="s">
        <v>2903</v>
      </c>
      <c r="G2803" s="550" t="s">
        <v>62</v>
      </c>
      <c r="H2803" s="139">
        <v>100</v>
      </c>
      <c r="I2803" s="111">
        <v>590000000</v>
      </c>
      <c r="J2803" s="127" t="s">
        <v>5</v>
      </c>
      <c r="K2803" s="127" t="s">
        <v>2904</v>
      </c>
      <c r="L2803" s="127" t="s">
        <v>67</v>
      </c>
      <c r="M2803" s="550"/>
      <c r="N2803" s="550" t="s">
        <v>2897</v>
      </c>
      <c r="O2803" s="551" t="s">
        <v>532</v>
      </c>
      <c r="P2803" s="550"/>
      <c r="Q2803" s="550"/>
      <c r="R2803" s="581"/>
      <c r="S2803" s="582"/>
      <c r="T2803" s="553">
        <v>500000</v>
      </c>
      <c r="U2803" s="107">
        <f t="shared" si="303"/>
        <v>560000</v>
      </c>
      <c r="V2803" s="583"/>
      <c r="W2803" s="112">
        <v>2016</v>
      </c>
      <c r="X2803" s="395"/>
    </row>
    <row r="2804" spans="1:46" s="11" customFormat="1" ht="50.1" customHeight="1">
      <c r="A2804" s="102" t="s">
        <v>5914</v>
      </c>
      <c r="B2804" s="103" t="s">
        <v>5974</v>
      </c>
      <c r="C2804" s="104" t="s">
        <v>96</v>
      </c>
      <c r="D2804" s="104" t="s">
        <v>97</v>
      </c>
      <c r="E2804" s="104" t="s">
        <v>97</v>
      </c>
      <c r="F2804" s="104" t="s">
        <v>98</v>
      </c>
      <c r="G2804" s="105" t="s">
        <v>4</v>
      </c>
      <c r="H2804" s="139">
        <v>0</v>
      </c>
      <c r="I2804" s="554">
        <v>590000000</v>
      </c>
      <c r="J2804" s="105" t="s">
        <v>5</v>
      </c>
      <c r="K2804" s="105" t="s">
        <v>99</v>
      </c>
      <c r="L2804" s="105" t="s">
        <v>100</v>
      </c>
      <c r="M2804" s="105" t="s">
        <v>25</v>
      </c>
      <c r="N2804" s="105" t="s">
        <v>94</v>
      </c>
      <c r="O2804" s="105" t="s">
        <v>35</v>
      </c>
      <c r="P2804" s="105" t="s">
        <v>25</v>
      </c>
      <c r="Q2804" s="105"/>
      <c r="R2804" s="103"/>
      <c r="S2804" s="134"/>
      <c r="T2804" s="107">
        <v>35000</v>
      </c>
      <c r="U2804" s="107">
        <f t="shared" si="303"/>
        <v>39200.000000000007</v>
      </c>
      <c r="V2804" s="116" t="s">
        <v>25</v>
      </c>
      <c r="W2804" s="112">
        <v>2016</v>
      </c>
      <c r="X2804" s="547"/>
    </row>
    <row r="2805" spans="1:46" s="11" customFormat="1" ht="50.1" customHeight="1">
      <c r="A2805" s="102" t="s">
        <v>5915</v>
      </c>
      <c r="B2805" s="103" t="s">
        <v>5974</v>
      </c>
      <c r="C2805" s="104" t="s">
        <v>96</v>
      </c>
      <c r="D2805" s="104" t="s">
        <v>97</v>
      </c>
      <c r="E2805" s="104" t="s">
        <v>97</v>
      </c>
      <c r="F2805" s="104" t="s">
        <v>105</v>
      </c>
      <c r="G2805" s="105" t="s">
        <v>4</v>
      </c>
      <c r="H2805" s="139">
        <v>100</v>
      </c>
      <c r="I2805" s="554">
        <v>590000000</v>
      </c>
      <c r="J2805" s="105" t="s">
        <v>5</v>
      </c>
      <c r="K2805" s="105" t="s">
        <v>99</v>
      </c>
      <c r="L2805" s="105" t="s">
        <v>106</v>
      </c>
      <c r="M2805" s="105"/>
      <c r="N2805" s="105" t="s">
        <v>94</v>
      </c>
      <c r="O2805" s="105" t="s">
        <v>35</v>
      </c>
      <c r="P2805" s="105"/>
      <c r="Q2805" s="105"/>
      <c r="R2805" s="127"/>
      <c r="S2805" s="197"/>
      <c r="T2805" s="107">
        <v>10000</v>
      </c>
      <c r="U2805" s="107">
        <f t="shared" si="303"/>
        <v>11200.000000000002</v>
      </c>
      <c r="V2805" s="116"/>
      <c r="W2805" s="112">
        <v>2016</v>
      </c>
      <c r="X2805" s="547"/>
    </row>
    <row r="2806" spans="1:46" s="11" customFormat="1" ht="50.1" customHeight="1">
      <c r="A2806" s="102" t="s">
        <v>5916</v>
      </c>
      <c r="B2806" s="103" t="s">
        <v>5974</v>
      </c>
      <c r="C2806" s="104" t="s">
        <v>111</v>
      </c>
      <c r="D2806" s="104" t="s">
        <v>112</v>
      </c>
      <c r="E2806" s="104" t="s">
        <v>112</v>
      </c>
      <c r="F2806" s="114" t="s">
        <v>113</v>
      </c>
      <c r="G2806" s="105" t="s">
        <v>4</v>
      </c>
      <c r="H2806" s="139">
        <v>100</v>
      </c>
      <c r="I2806" s="554">
        <v>590000000</v>
      </c>
      <c r="J2806" s="105" t="s">
        <v>5</v>
      </c>
      <c r="K2806" s="105" t="s">
        <v>114</v>
      </c>
      <c r="L2806" s="105" t="s">
        <v>93</v>
      </c>
      <c r="M2806" s="105"/>
      <c r="N2806" s="105" t="s">
        <v>94</v>
      </c>
      <c r="O2806" s="105" t="s">
        <v>35</v>
      </c>
      <c r="P2806" s="105"/>
      <c r="Q2806" s="105"/>
      <c r="R2806" s="127"/>
      <c r="S2806" s="134"/>
      <c r="T2806" s="107">
        <v>300000</v>
      </c>
      <c r="U2806" s="107">
        <f t="shared" si="303"/>
        <v>336000.00000000006</v>
      </c>
      <c r="V2806" s="116"/>
      <c r="W2806" s="112">
        <v>2016</v>
      </c>
      <c r="X2806" s="547"/>
    </row>
    <row r="2807" spans="1:46" s="11" customFormat="1" ht="50.1" customHeight="1">
      <c r="A2807" s="102" t="s">
        <v>5917</v>
      </c>
      <c r="B2807" s="103" t="s">
        <v>5974</v>
      </c>
      <c r="C2807" s="104" t="s">
        <v>39</v>
      </c>
      <c r="D2807" s="104" t="s">
        <v>40</v>
      </c>
      <c r="E2807" s="104" t="s">
        <v>41</v>
      </c>
      <c r="F2807" s="104"/>
      <c r="G2807" s="104" t="s">
        <v>4</v>
      </c>
      <c r="H2807" s="103">
        <v>100</v>
      </c>
      <c r="I2807" s="105">
        <v>590000000</v>
      </c>
      <c r="J2807" s="104" t="s">
        <v>5</v>
      </c>
      <c r="K2807" s="104" t="s">
        <v>42</v>
      </c>
      <c r="L2807" s="104" t="s">
        <v>67</v>
      </c>
      <c r="M2807" s="104" t="s">
        <v>25</v>
      </c>
      <c r="N2807" s="104" t="s">
        <v>83</v>
      </c>
      <c r="O2807" s="104" t="s">
        <v>35</v>
      </c>
      <c r="P2807" s="104"/>
      <c r="Q2807" s="104"/>
      <c r="R2807" s="178"/>
      <c r="S2807" s="103"/>
      <c r="T2807" s="107">
        <v>1706068</v>
      </c>
      <c r="U2807" s="107">
        <f t="shared" si="303"/>
        <v>1910796.1600000001</v>
      </c>
      <c r="V2807" s="156"/>
      <c r="W2807" s="112">
        <v>2016</v>
      </c>
      <c r="X2807" s="103"/>
    </row>
    <row r="2808" spans="1:46" s="11" customFormat="1" ht="50.1" customHeight="1">
      <c r="A2808" s="102" t="s">
        <v>5918</v>
      </c>
      <c r="B2808" s="103" t="s">
        <v>5974</v>
      </c>
      <c r="C2808" s="103" t="s">
        <v>39</v>
      </c>
      <c r="D2808" s="103" t="s">
        <v>40</v>
      </c>
      <c r="E2808" s="127" t="s">
        <v>41</v>
      </c>
      <c r="F2808" s="130" t="s">
        <v>5854</v>
      </c>
      <c r="G2808" s="127" t="s">
        <v>4</v>
      </c>
      <c r="H2808" s="203" t="s">
        <v>2411</v>
      </c>
      <c r="I2808" s="204">
        <v>590000000</v>
      </c>
      <c r="J2808" s="127" t="s">
        <v>5</v>
      </c>
      <c r="K2808" s="110" t="s">
        <v>5849</v>
      </c>
      <c r="L2808" s="560" t="s">
        <v>5</v>
      </c>
      <c r="M2808" s="203"/>
      <c r="N2808" s="103" t="s">
        <v>5855</v>
      </c>
      <c r="O2808" s="127" t="s">
        <v>2889</v>
      </c>
      <c r="P2808" s="253"/>
      <c r="Q2808" s="253"/>
      <c r="R2808" s="139"/>
      <c r="S2808" s="254"/>
      <c r="T2808" s="474">
        <v>2300000</v>
      </c>
      <c r="U2808" s="107">
        <f t="shared" si="303"/>
        <v>2576000.0000000005</v>
      </c>
      <c r="V2808" s="584"/>
      <c r="W2808" s="112">
        <v>2016</v>
      </c>
      <c r="X2808" s="203"/>
    </row>
    <row r="2809" spans="1:46" s="11" customFormat="1" ht="50.1" customHeight="1">
      <c r="A2809" s="102" t="s">
        <v>5919</v>
      </c>
      <c r="B2809" s="103" t="s">
        <v>5974</v>
      </c>
      <c r="C2809" s="105" t="s">
        <v>2702</v>
      </c>
      <c r="D2809" s="105" t="s">
        <v>2703</v>
      </c>
      <c r="E2809" s="405" t="s">
        <v>2704</v>
      </c>
      <c r="F2809" s="105" t="s">
        <v>2705</v>
      </c>
      <c r="G2809" s="112" t="s">
        <v>62</v>
      </c>
      <c r="H2809" s="139">
        <v>100</v>
      </c>
      <c r="I2809" s="577">
        <v>590000000</v>
      </c>
      <c r="J2809" s="105" t="s">
        <v>2688</v>
      </c>
      <c r="K2809" s="105" t="s">
        <v>2706</v>
      </c>
      <c r="L2809" s="146" t="s">
        <v>2707</v>
      </c>
      <c r="M2809" s="105"/>
      <c r="N2809" s="112" t="s">
        <v>2691</v>
      </c>
      <c r="O2809" s="112" t="s">
        <v>2692</v>
      </c>
      <c r="P2809" s="105"/>
      <c r="Q2809" s="105"/>
      <c r="R2809" s="112"/>
      <c r="S2809" s="112"/>
      <c r="T2809" s="107">
        <v>3571428.5714285709</v>
      </c>
      <c r="U2809" s="107">
        <f t="shared" si="303"/>
        <v>4000000</v>
      </c>
      <c r="V2809" s="585"/>
      <c r="W2809" s="112">
        <v>2016</v>
      </c>
      <c r="X2809" s="105"/>
    </row>
    <row r="2810" spans="1:46" s="11" customFormat="1" ht="50.1" customHeight="1">
      <c r="A2810" s="102" t="s">
        <v>5920</v>
      </c>
      <c r="B2810" s="103" t="s">
        <v>5974</v>
      </c>
      <c r="C2810" s="586" t="s">
        <v>2702</v>
      </c>
      <c r="D2810" s="288" t="s">
        <v>2703</v>
      </c>
      <c r="E2810" s="586" t="s">
        <v>2704</v>
      </c>
      <c r="F2810" s="586" t="s">
        <v>2719</v>
      </c>
      <c r="G2810" s="118" t="s">
        <v>4</v>
      </c>
      <c r="H2810" s="124">
        <v>100</v>
      </c>
      <c r="I2810" s="579">
        <v>590000000</v>
      </c>
      <c r="J2810" s="580" t="s">
        <v>5</v>
      </c>
      <c r="K2810" s="148" t="s">
        <v>2720</v>
      </c>
      <c r="L2810" s="147" t="s">
        <v>93</v>
      </c>
      <c r="M2810" s="120"/>
      <c r="N2810" s="580" t="s">
        <v>2715</v>
      </c>
      <c r="O2810" s="118">
        <v>100</v>
      </c>
      <c r="P2810" s="120"/>
      <c r="Q2810" s="120"/>
      <c r="R2810" s="118"/>
      <c r="S2810" s="118"/>
      <c r="T2810" s="294">
        <v>27000</v>
      </c>
      <c r="U2810" s="107">
        <f t="shared" si="303"/>
        <v>30240.000000000004</v>
      </c>
      <c r="V2810" s="122"/>
      <c r="W2810" s="112">
        <v>2016</v>
      </c>
      <c r="X2810" s="123"/>
    </row>
    <row r="2811" spans="1:46" s="11" customFormat="1" ht="50.1" customHeight="1">
      <c r="A2811" s="102" t="s">
        <v>5921</v>
      </c>
      <c r="B2811" s="103" t="s">
        <v>5974</v>
      </c>
      <c r="C2811" s="104" t="s">
        <v>16</v>
      </c>
      <c r="D2811" s="104" t="s">
        <v>17</v>
      </c>
      <c r="E2811" s="104" t="s">
        <v>17</v>
      </c>
      <c r="F2811" s="104" t="s">
        <v>18</v>
      </c>
      <c r="G2811" s="104" t="s">
        <v>4</v>
      </c>
      <c r="H2811" s="103">
        <v>100</v>
      </c>
      <c r="I2811" s="105">
        <v>590000000</v>
      </c>
      <c r="J2811" s="104" t="s">
        <v>5</v>
      </c>
      <c r="K2811" s="104" t="s">
        <v>84</v>
      </c>
      <c r="L2811" s="104" t="s">
        <v>5</v>
      </c>
      <c r="M2811" s="104"/>
      <c r="N2811" s="104" t="s">
        <v>11</v>
      </c>
      <c r="O2811" s="104" t="s">
        <v>19</v>
      </c>
      <c r="P2811" s="104"/>
      <c r="Q2811" s="104"/>
      <c r="R2811" s="103"/>
      <c r="S2811" s="103"/>
      <c r="T2811" s="107">
        <v>856000</v>
      </c>
      <c r="U2811" s="107">
        <f t="shared" si="303"/>
        <v>958720.00000000012</v>
      </c>
      <c r="V2811" s="156"/>
      <c r="W2811" s="112">
        <v>2016</v>
      </c>
      <c r="X2811" s="103"/>
    </row>
    <row r="2812" spans="1:46" s="11" customFormat="1" ht="50.1" customHeight="1">
      <c r="A2812" s="102" t="s">
        <v>5922</v>
      </c>
      <c r="B2812" s="103" t="s">
        <v>5974</v>
      </c>
      <c r="C2812" s="562" t="s">
        <v>5837</v>
      </c>
      <c r="D2812" s="127" t="s">
        <v>5838</v>
      </c>
      <c r="E2812" s="127" t="s">
        <v>5838</v>
      </c>
      <c r="F2812" s="127" t="s">
        <v>5839</v>
      </c>
      <c r="G2812" s="255" t="s">
        <v>4</v>
      </c>
      <c r="H2812" s="255" t="s">
        <v>2411</v>
      </c>
      <c r="I2812" s="204">
        <v>590000000</v>
      </c>
      <c r="J2812" s="560" t="s">
        <v>5</v>
      </c>
      <c r="K2812" s="110" t="s">
        <v>5840</v>
      </c>
      <c r="L2812" s="127" t="s">
        <v>5833</v>
      </c>
      <c r="M2812" s="207"/>
      <c r="N2812" s="103" t="s">
        <v>5841</v>
      </c>
      <c r="O2812" s="127" t="s">
        <v>2889</v>
      </c>
      <c r="P2812" s="253"/>
      <c r="Q2812" s="253"/>
      <c r="R2812" s="139"/>
      <c r="S2812" s="255"/>
      <c r="T2812" s="474">
        <v>125000</v>
      </c>
      <c r="U2812" s="107">
        <f t="shared" si="303"/>
        <v>140000</v>
      </c>
      <c r="V2812" s="587"/>
      <c r="W2812" s="112">
        <v>2016</v>
      </c>
      <c r="X2812" s="207"/>
    </row>
    <row r="2813" spans="1:46" s="11" customFormat="1" ht="50.1" customHeight="1">
      <c r="A2813" s="102" t="s">
        <v>5923</v>
      </c>
      <c r="B2813" s="103" t="s">
        <v>5974</v>
      </c>
      <c r="C2813" s="104" t="s">
        <v>588</v>
      </c>
      <c r="D2813" s="104" t="s">
        <v>589</v>
      </c>
      <c r="E2813" s="104" t="s">
        <v>589</v>
      </c>
      <c r="F2813" s="104"/>
      <c r="G2813" s="114" t="s">
        <v>4</v>
      </c>
      <c r="H2813" s="127">
        <v>100</v>
      </c>
      <c r="I2813" s="114">
        <v>590000000</v>
      </c>
      <c r="J2813" s="114" t="s">
        <v>5</v>
      </c>
      <c r="K2813" s="114" t="s">
        <v>590</v>
      </c>
      <c r="L2813" s="114" t="s">
        <v>5</v>
      </c>
      <c r="M2813" s="114"/>
      <c r="N2813" s="114" t="s">
        <v>558</v>
      </c>
      <c r="O2813" s="114" t="s">
        <v>56</v>
      </c>
      <c r="P2813" s="114"/>
      <c r="Q2813" s="114"/>
      <c r="R2813" s="127"/>
      <c r="S2813" s="127"/>
      <c r="T2813" s="294">
        <v>1800000</v>
      </c>
      <c r="U2813" s="107">
        <f t="shared" si="303"/>
        <v>2016000.0000000002</v>
      </c>
      <c r="V2813" s="114"/>
      <c r="W2813" s="112">
        <v>2016</v>
      </c>
      <c r="X2813" s="588"/>
    </row>
    <row r="2814" spans="1:46" s="29" customFormat="1" ht="50.1" customHeight="1">
      <c r="A2814" s="57" t="s">
        <v>5924</v>
      </c>
      <c r="B2814" s="103" t="s">
        <v>5974</v>
      </c>
      <c r="C2814" s="104" t="s">
        <v>2357</v>
      </c>
      <c r="D2814" s="104" t="s">
        <v>2358</v>
      </c>
      <c r="E2814" s="104" t="s">
        <v>2358</v>
      </c>
      <c r="F2814" s="104" t="s">
        <v>2359</v>
      </c>
      <c r="G2814" s="104" t="s">
        <v>4</v>
      </c>
      <c r="H2814" s="103">
        <v>100</v>
      </c>
      <c r="I2814" s="589">
        <v>590000000</v>
      </c>
      <c r="J2814" s="103" t="s">
        <v>67</v>
      </c>
      <c r="K2814" s="103" t="s">
        <v>2160</v>
      </c>
      <c r="L2814" s="103" t="s">
        <v>67</v>
      </c>
      <c r="M2814" s="104"/>
      <c r="N2814" s="103" t="s">
        <v>1951</v>
      </c>
      <c r="O2814" s="104" t="s">
        <v>1946</v>
      </c>
      <c r="P2814" s="104"/>
      <c r="Q2814" s="104"/>
      <c r="R2814" s="103"/>
      <c r="S2814" s="103"/>
      <c r="T2814" s="107">
        <v>132923</v>
      </c>
      <c r="U2814" s="107">
        <f t="shared" ref="U2814" si="304">T2814*1.12</f>
        <v>148873.76</v>
      </c>
      <c r="V2814" s="103"/>
      <c r="W2814" s="112">
        <v>2016</v>
      </c>
      <c r="X2814" s="547"/>
      <c r="Y2814" s="27"/>
      <c r="Z2814" s="27"/>
      <c r="AA2814" s="27"/>
      <c r="AB2814" s="27"/>
      <c r="AC2814" s="27"/>
      <c r="AD2814" s="27"/>
      <c r="AE2814" s="27"/>
      <c r="AF2814" s="27"/>
      <c r="AG2814" s="27"/>
      <c r="AH2814" s="27"/>
      <c r="AI2814" s="27"/>
      <c r="AJ2814" s="27"/>
      <c r="AK2814" s="27"/>
      <c r="AL2814" s="27"/>
      <c r="AM2814" s="27"/>
      <c r="AN2814" s="27"/>
      <c r="AO2814" s="27"/>
      <c r="AP2814" s="27"/>
      <c r="AQ2814" s="27"/>
      <c r="AR2814" s="27"/>
      <c r="AS2814" s="27"/>
      <c r="AT2814" s="27"/>
    </row>
    <row r="2815" spans="1:46" s="11" customFormat="1" ht="50.1" customHeight="1">
      <c r="A2815" s="102" t="s">
        <v>5925</v>
      </c>
      <c r="B2815" s="103" t="s">
        <v>5974</v>
      </c>
      <c r="C2815" s="104" t="s">
        <v>125</v>
      </c>
      <c r="D2815" s="104" t="s">
        <v>126</v>
      </c>
      <c r="E2815" s="104" t="s">
        <v>126</v>
      </c>
      <c r="F2815" s="555" t="s">
        <v>127</v>
      </c>
      <c r="G2815" s="105" t="s">
        <v>4</v>
      </c>
      <c r="H2815" s="139">
        <v>100</v>
      </c>
      <c r="I2815" s="554">
        <v>590000000</v>
      </c>
      <c r="J2815" s="105" t="s">
        <v>5</v>
      </c>
      <c r="K2815" s="105" t="s">
        <v>108</v>
      </c>
      <c r="L2815" s="105" t="s">
        <v>93</v>
      </c>
      <c r="M2815" s="105"/>
      <c r="N2815" s="105" t="s">
        <v>94</v>
      </c>
      <c r="O2815" s="105" t="s">
        <v>35</v>
      </c>
      <c r="P2815" s="105"/>
      <c r="Q2815" s="105"/>
      <c r="R2815" s="127"/>
      <c r="S2815" s="197"/>
      <c r="T2815" s="107">
        <v>214000</v>
      </c>
      <c r="U2815" s="107">
        <f t="shared" si="303"/>
        <v>239680.00000000003</v>
      </c>
      <c r="V2815" s="105"/>
      <c r="W2815" s="112">
        <v>2016</v>
      </c>
      <c r="X2815" s="588"/>
    </row>
    <row r="2816" spans="1:46" s="11" customFormat="1" ht="50.1" customHeight="1">
      <c r="A2816" s="102" t="s">
        <v>5926</v>
      </c>
      <c r="B2816" s="103" t="s">
        <v>5974</v>
      </c>
      <c r="C2816" s="104" t="s">
        <v>48</v>
      </c>
      <c r="D2816" s="104" t="s">
        <v>49</v>
      </c>
      <c r="E2816" s="104" t="s">
        <v>49</v>
      </c>
      <c r="F2816" s="104"/>
      <c r="G2816" s="104" t="s">
        <v>4</v>
      </c>
      <c r="H2816" s="103">
        <v>100</v>
      </c>
      <c r="I2816" s="105">
        <v>590000000</v>
      </c>
      <c r="J2816" s="104" t="s">
        <v>5</v>
      </c>
      <c r="K2816" s="104" t="s">
        <v>50</v>
      </c>
      <c r="L2816" s="104" t="s">
        <v>67</v>
      </c>
      <c r="M2816" s="104"/>
      <c r="N2816" s="104" t="s">
        <v>83</v>
      </c>
      <c r="O2816" s="104" t="s">
        <v>35</v>
      </c>
      <c r="P2816" s="104"/>
      <c r="Q2816" s="104"/>
      <c r="R2816" s="103"/>
      <c r="S2816" s="103"/>
      <c r="T2816" s="107">
        <v>34000</v>
      </c>
      <c r="U2816" s="107">
        <f t="shared" si="303"/>
        <v>38080</v>
      </c>
      <c r="V2816" s="104"/>
      <c r="W2816" s="112">
        <v>2016</v>
      </c>
      <c r="X2816" s="72"/>
    </row>
    <row r="2817" spans="1:24" s="11" customFormat="1" ht="50.1" customHeight="1">
      <c r="A2817" s="102" t="s">
        <v>5927</v>
      </c>
      <c r="B2817" s="103" t="s">
        <v>5974</v>
      </c>
      <c r="C2817" s="104" t="s">
        <v>48</v>
      </c>
      <c r="D2817" s="104" t="s">
        <v>49</v>
      </c>
      <c r="E2817" s="104" t="s">
        <v>49</v>
      </c>
      <c r="F2817" s="104" t="s">
        <v>109</v>
      </c>
      <c r="G2817" s="105" t="s">
        <v>4</v>
      </c>
      <c r="H2817" s="139">
        <v>100</v>
      </c>
      <c r="I2817" s="554">
        <v>590000000</v>
      </c>
      <c r="J2817" s="105" t="s">
        <v>5</v>
      </c>
      <c r="K2817" s="105" t="s">
        <v>110</v>
      </c>
      <c r="L2817" s="105" t="s">
        <v>93</v>
      </c>
      <c r="M2817" s="105"/>
      <c r="N2817" s="105" t="s">
        <v>94</v>
      </c>
      <c r="O2817" s="105" t="s">
        <v>35</v>
      </c>
      <c r="P2817" s="105"/>
      <c r="Q2817" s="105"/>
      <c r="R2817" s="103"/>
      <c r="S2817" s="134"/>
      <c r="T2817" s="107">
        <v>800000</v>
      </c>
      <c r="U2817" s="107">
        <f t="shared" si="303"/>
        <v>896000.00000000012</v>
      </c>
      <c r="V2817" s="105"/>
      <c r="W2817" s="112">
        <v>2016</v>
      </c>
      <c r="X2817" s="588"/>
    </row>
    <row r="2818" spans="1:24" s="11" customFormat="1" ht="50.1" customHeight="1">
      <c r="A2818" s="102" t="s">
        <v>5928</v>
      </c>
      <c r="B2818" s="103" t="s">
        <v>5974</v>
      </c>
      <c r="C2818" s="105" t="s">
        <v>48</v>
      </c>
      <c r="D2818" s="105" t="s">
        <v>49</v>
      </c>
      <c r="E2818" s="146" t="s">
        <v>49</v>
      </c>
      <c r="F2818" s="105"/>
      <c r="G2818" s="112" t="s">
        <v>4</v>
      </c>
      <c r="H2818" s="139">
        <v>100</v>
      </c>
      <c r="I2818" s="577">
        <v>590000000</v>
      </c>
      <c r="J2818" s="105" t="s">
        <v>2688</v>
      </c>
      <c r="K2818" s="105" t="s">
        <v>2689</v>
      </c>
      <c r="L2818" s="146" t="s">
        <v>67</v>
      </c>
      <c r="M2818" s="105"/>
      <c r="N2818" s="112" t="s">
        <v>2691</v>
      </c>
      <c r="O2818" s="112" t="s">
        <v>2692</v>
      </c>
      <c r="P2818" s="105"/>
      <c r="Q2818" s="105"/>
      <c r="R2818" s="112"/>
      <c r="S2818" s="112"/>
      <c r="T2818" s="107">
        <v>39999.999999999993</v>
      </c>
      <c r="U2818" s="107">
        <f t="shared" si="303"/>
        <v>44799.999999999993</v>
      </c>
      <c r="V2818" s="105"/>
      <c r="W2818" s="112">
        <v>2016</v>
      </c>
      <c r="X2818" s="590"/>
    </row>
    <row r="2819" spans="1:24" s="11" customFormat="1" ht="50.1" customHeight="1">
      <c r="A2819" s="102" t="s">
        <v>5929</v>
      </c>
      <c r="B2819" s="103" t="s">
        <v>5974</v>
      </c>
      <c r="C2819" s="120" t="s">
        <v>2725</v>
      </c>
      <c r="D2819" s="105" t="s">
        <v>2726</v>
      </c>
      <c r="E2819" s="120" t="s">
        <v>2726</v>
      </c>
      <c r="F2819" s="120" t="s">
        <v>2727</v>
      </c>
      <c r="G2819" s="118" t="s">
        <v>4</v>
      </c>
      <c r="H2819" s="119">
        <v>100</v>
      </c>
      <c r="I2819" s="120" t="s">
        <v>13</v>
      </c>
      <c r="J2819" s="120" t="s">
        <v>5</v>
      </c>
      <c r="K2819" s="148" t="s">
        <v>2728</v>
      </c>
      <c r="L2819" s="120" t="s">
        <v>93</v>
      </c>
      <c r="M2819" s="120"/>
      <c r="N2819" s="120" t="s">
        <v>2729</v>
      </c>
      <c r="O2819" s="118">
        <v>100</v>
      </c>
      <c r="P2819" s="120"/>
      <c r="Q2819" s="120"/>
      <c r="R2819" s="197"/>
      <c r="S2819" s="197"/>
      <c r="T2819" s="294">
        <v>60000</v>
      </c>
      <c r="U2819" s="107">
        <f t="shared" si="303"/>
        <v>67200</v>
      </c>
      <c r="V2819" s="162"/>
      <c r="W2819" s="112">
        <v>2016</v>
      </c>
      <c r="X2819" s="591"/>
    </row>
    <row r="2820" spans="1:24" s="11" customFormat="1" ht="50.1" customHeight="1">
      <c r="A2820" s="102" t="s">
        <v>5930</v>
      </c>
      <c r="B2820" s="103" t="s">
        <v>5974</v>
      </c>
      <c r="C2820" s="562" t="s">
        <v>2725</v>
      </c>
      <c r="D2820" s="104" t="s">
        <v>2726</v>
      </c>
      <c r="E2820" s="252" t="s">
        <v>2726</v>
      </c>
      <c r="F2820" s="103" t="s">
        <v>5830</v>
      </c>
      <c r="G2820" s="127" t="s">
        <v>4</v>
      </c>
      <c r="H2820" s="111" t="s">
        <v>2411</v>
      </c>
      <c r="I2820" s="204">
        <v>590000000</v>
      </c>
      <c r="J2820" s="560" t="s">
        <v>5</v>
      </c>
      <c r="K2820" s="57" t="s">
        <v>6</v>
      </c>
      <c r="L2820" s="127" t="s">
        <v>5</v>
      </c>
      <c r="M2820" s="103"/>
      <c r="N2820" s="103" t="s">
        <v>5831</v>
      </c>
      <c r="O2820" s="127" t="s">
        <v>5832</v>
      </c>
      <c r="P2820" s="253"/>
      <c r="Q2820" s="253"/>
      <c r="R2820" s="139"/>
      <c r="S2820" s="110"/>
      <c r="T2820" s="294">
        <v>1517857.1</v>
      </c>
      <c r="U2820" s="107">
        <f t="shared" si="303"/>
        <v>1699999.9520000003</v>
      </c>
      <c r="V2820" s="103"/>
      <c r="W2820" s="112">
        <v>2016</v>
      </c>
      <c r="X2820" s="592"/>
    </row>
    <row r="2821" spans="1:24" s="11" customFormat="1" ht="50.1" customHeight="1">
      <c r="A2821" s="102" t="s">
        <v>5931</v>
      </c>
      <c r="B2821" s="103" t="s">
        <v>5974</v>
      </c>
      <c r="C2821" s="562" t="s">
        <v>2725</v>
      </c>
      <c r="D2821" s="104" t="s">
        <v>2726</v>
      </c>
      <c r="E2821" s="252" t="s">
        <v>2726</v>
      </c>
      <c r="F2821" s="103" t="s">
        <v>5830</v>
      </c>
      <c r="G2821" s="127" t="s">
        <v>4</v>
      </c>
      <c r="H2821" s="111" t="s">
        <v>2411</v>
      </c>
      <c r="I2821" s="204">
        <v>590000000</v>
      </c>
      <c r="J2821" s="560" t="s">
        <v>5</v>
      </c>
      <c r="K2821" s="103" t="s">
        <v>6</v>
      </c>
      <c r="L2821" s="127" t="s">
        <v>5833</v>
      </c>
      <c r="M2821" s="103"/>
      <c r="N2821" s="103" t="s">
        <v>5834</v>
      </c>
      <c r="O2821" s="127" t="s">
        <v>5832</v>
      </c>
      <c r="P2821" s="253"/>
      <c r="Q2821" s="253"/>
      <c r="R2821" s="139"/>
      <c r="S2821" s="118"/>
      <c r="T2821" s="474">
        <v>446428.57</v>
      </c>
      <c r="U2821" s="107">
        <f t="shared" si="303"/>
        <v>499999.99840000004</v>
      </c>
      <c r="V2821" s="255"/>
      <c r="W2821" s="112">
        <v>2016</v>
      </c>
      <c r="X2821" s="593"/>
    </row>
    <row r="2822" spans="1:24" s="11" customFormat="1" ht="50.1" customHeight="1">
      <c r="A2822" s="102" t="s">
        <v>5932</v>
      </c>
      <c r="B2822" s="103" t="s">
        <v>5974</v>
      </c>
      <c r="C2822" s="562" t="s">
        <v>2725</v>
      </c>
      <c r="D2822" s="104" t="s">
        <v>2726</v>
      </c>
      <c r="E2822" s="103" t="s">
        <v>2726</v>
      </c>
      <c r="F2822" s="103" t="s">
        <v>5835</v>
      </c>
      <c r="G2822" s="127" t="s">
        <v>4</v>
      </c>
      <c r="H2822" s="111" t="s">
        <v>2411</v>
      </c>
      <c r="I2822" s="204">
        <v>590000000</v>
      </c>
      <c r="J2822" s="560" t="s">
        <v>5</v>
      </c>
      <c r="K2822" s="110" t="s">
        <v>6</v>
      </c>
      <c r="L2822" s="255" t="s">
        <v>5836</v>
      </c>
      <c r="M2822" s="207"/>
      <c r="N2822" s="103" t="s">
        <v>5834</v>
      </c>
      <c r="O2822" s="127" t="s">
        <v>5832</v>
      </c>
      <c r="P2822" s="253"/>
      <c r="Q2822" s="253"/>
      <c r="R2822" s="139"/>
      <c r="S2822" s="118"/>
      <c r="T2822" s="474">
        <v>89285.714285714275</v>
      </c>
      <c r="U2822" s="107">
        <f t="shared" si="303"/>
        <v>100000</v>
      </c>
      <c r="V2822" s="255"/>
      <c r="W2822" s="112">
        <v>2016</v>
      </c>
      <c r="X2822" s="594"/>
    </row>
    <row r="2823" spans="1:24" s="11" customFormat="1" ht="50.1" customHeight="1">
      <c r="A2823" s="102" t="s">
        <v>5933</v>
      </c>
      <c r="B2823" s="103" t="s">
        <v>5974</v>
      </c>
      <c r="C2823" s="104" t="s">
        <v>586</v>
      </c>
      <c r="D2823" s="104" t="s">
        <v>587</v>
      </c>
      <c r="E2823" s="104" t="s">
        <v>587</v>
      </c>
      <c r="F2823" s="104"/>
      <c r="G2823" s="114" t="s">
        <v>4</v>
      </c>
      <c r="H2823" s="127">
        <v>100</v>
      </c>
      <c r="I2823" s="114">
        <v>590000000</v>
      </c>
      <c r="J2823" s="114" t="s">
        <v>5</v>
      </c>
      <c r="K2823" s="114" t="s">
        <v>612</v>
      </c>
      <c r="L2823" s="114" t="s">
        <v>5</v>
      </c>
      <c r="M2823" s="114"/>
      <c r="N2823" s="114" t="s">
        <v>558</v>
      </c>
      <c r="O2823" s="114" t="s">
        <v>56</v>
      </c>
      <c r="P2823" s="114"/>
      <c r="Q2823" s="114"/>
      <c r="R2823" s="127"/>
      <c r="S2823" s="127"/>
      <c r="T2823" s="294">
        <v>1825000</v>
      </c>
      <c r="U2823" s="107">
        <f t="shared" si="303"/>
        <v>2044000.0000000002</v>
      </c>
      <c r="V2823" s="114"/>
      <c r="W2823" s="112">
        <v>2016</v>
      </c>
      <c r="X2823" s="588"/>
    </row>
    <row r="2824" spans="1:24" s="11" customFormat="1" ht="50.1" customHeight="1">
      <c r="A2824" s="102" t="s">
        <v>5934</v>
      </c>
      <c r="B2824" s="103" t="s">
        <v>5974</v>
      </c>
      <c r="C2824" s="104" t="s">
        <v>595</v>
      </c>
      <c r="D2824" s="104" t="s">
        <v>596</v>
      </c>
      <c r="E2824" s="104" t="s">
        <v>596</v>
      </c>
      <c r="F2824" s="104" t="s">
        <v>597</v>
      </c>
      <c r="G2824" s="114" t="s">
        <v>4</v>
      </c>
      <c r="H2824" s="127">
        <v>0</v>
      </c>
      <c r="I2824" s="114">
        <v>590000000</v>
      </c>
      <c r="J2824" s="114" t="s">
        <v>5</v>
      </c>
      <c r="K2824" s="114" t="s">
        <v>598</v>
      </c>
      <c r="L2824" s="114" t="s">
        <v>5</v>
      </c>
      <c r="M2824" s="114"/>
      <c r="N2824" s="114" t="s">
        <v>558</v>
      </c>
      <c r="O2824" s="114" t="s">
        <v>599</v>
      </c>
      <c r="P2824" s="114"/>
      <c r="Q2824" s="114"/>
      <c r="R2824" s="127"/>
      <c r="S2824" s="127"/>
      <c r="T2824" s="294">
        <v>8928571.4285000004</v>
      </c>
      <c r="U2824" s="107">
        <f t="shared" si="303"/>
        <v>9999999.9999200013</v>
      </c>
      <c r="V2824" s="114"/>
      <c r="W2824" s="112">
        <v>2016</v>
      </c>
      <c r="X2824" s="588"/>
    </row>
    <row r="2825" spans="1:24" s="11" customFormat="1" ht="50.1" customHeight="1">
      <c r="A2825" s="102" t="s">
        <v>5935</v>
      </c>
      <c r="B2825" s="103" t="s">
        <v>5974</v>
      </c>
      <c r="C2825" s="104" t="s">
        <v>567</v>
      </c>
      <c r="D2825" s="104" t="s">
        <v>568</v>
      </c>
      <c r="E2825" s="104" t="s">
        <v>568</v>
      </c>
      <c r="F2825" s="104" t="s">
        <v>569</v>
      </c>
      <c r="G2825" s="114" t="s">
        <v>4</v>
      </c>
      <c r="H2825" s="127">
        <v>100</v>
      </c>
      <c r="I2825" s="114">
        <v>590000000</v>
      </c>
      <c r="J2825" s="114" t="s">
        <v>5</v>
      </c>
      <c r="K2825" s="114" t="s">
        <v>590</v>
      </c>
      <c r="L2825" s="114" t="s">
        <v>67</v>
      </c>
      <c r="M2825" s="114"/>
      <c r="N2825" s="114" t="s">
        <v>558</v>
      </c>
      <c r="O2825" s="114" t="s">
        <v>56</v>
      </c>
      <c r="P2825" s="114"/>
      <c r="Q2825" s="114"/>
      <c r="R2825" s="127"/>
      <c r="S2825" s="127"/>
      <c r="T2825" s="294">
        <v>1780000</v>
      </c>
      <c r="U2825" s="107">
        <f t="shared" si="303"/>
        <v>1993600.0000000002</v>
      </c>
      <c r="V2825" s="114"/>
      <c r="W2825" s="112">
        <v>2016</v>
      </c>
      <c r="X2825" s="588"/>
    </row>
    <row r="2826" spans="1:24" s="11" customFormat="1" ht="50.1" customHeight="1">
      <c r="A2826" s="102" t="s">
        <v>5936</v>
      </c>
      <c r="B2826" s="103" t="s">
        <v>5974</v>
      </c>
      <c r="C2826" s="105" t="s">
        <v>2685</v>
      </c>
      <c r="D2826" s="105" t="s">
        <v>2686</v>
      </c>
      <c r="E2826" s="105" t="s">
        <v>2686</v>
      </c>
      <c r="F2826" s="105" t="s">
        <v>2687</v>
      </c>
      <c r="G2826" s="112" t="s">
        <v>4</v>
      </c>
      <c r="H2826" s="139">
        <v>100</v>
      </c>
      <c r="I2826" s="577">
        <v>590000000</v>
      </c>
      <c r="J2826" s="105" t="s">
        <v>2688</v>
      </c>
      <c r="K2826" s="105" t="s">
        <v>2689</v>
      </c>
      <c r="L2826" s="146" t="s">
        <v>2690</v>
      </c>
      <c r="M2826" s="112"/>
      <c r="N2826" s="112" t="s">
        <v>2691</v>
      </c>
      <c r="O2826" s="112" t="s">
        <v>2692</v>
      </c>
      <c r="P2826" s="105"/>
      <c r="Q2826" s="105"/>
      <c r="R2826" s="112"/>
      <c r="S2826" s="112"/>
      <c r="T2826" s="107">
        <v>401785.71428571426</v>
      </c>
      <c r="U2826" s="107">
        <f t="shared" si="303"/>
        <v>450000</v>
      </c>
      <c r="V2826" s="112"/>
      <c r="W2826" s="112">
        <v>2016</v>
      </c>
      <c r="X2826" s="590"/>
    </row>
    <row r="2827" spans="1:24" s="11" customFormat="1" ht="50.1" customHeight="1">
      <c r="A2827" s="102" t="s">
        <v>5937</v>
      </c>
      <c r="B2827" s="103" t="s">
        <v>5974</v>
      </c>
      <c r="C2827" s="104" t="s">
        <v>1</v>
      </c>
      <c r="D2827" s="104" t="s">
        <v>3</v>
      </c>
      <c r="E2827" s="104" t="s">
        <v>3</v>
      </c>
      <c r="F2827" s="104"/>
      <c r="G2827" s="104" t="s">
        <v>4</v>
      </c>
      <c r="H2827" s="103">
        <v>100</v>
      </c>
      <c r="I2827" s="105">
        <v>590000000</v>
      </c>
      <c r="J2827" s="114" t="s">
        <v>5</v>
      </c>
      <c r="K2827" s="104" t="s">
        <v>6</v>
      </c>
      <c r="L2827" s="104" t="s">
        <v>9</v>
      </c>
      <c r="M2827" s="104"/>
      <c r="N2827" s="104" t="s">
        <v>11</v>
      </c>
      <c r="O2827" s="104" t="s">
        <v>7</v>
      </c>
      <c r="P2827" s="104"/>
      <c r="Q2827" s="104"/>
      <c r="R2827" s="103"/>
      <c r="S2827" s="103"/>
      <c r="T2827" s="107">
        <v>3225750</v>
      </c>
      <c r="U2827" s="107">
        <f t="shared" si="303"/>
        <v>3612840.0000000005</v>
      </c>
      <c r="V2827" s="108" t="s">
        <v>8</v>
      </c>
      <c r="W2827" s="112">
        <v>2016</v>
      </c>
      <c r="X2827" s="72"/>
    </row>
    <row r="2828" spans="1:24" s="11" customFormat="1" ht="50.1" customHeight="1">
      <c r="A2828" s="102" t="s">
        <v>5938</v>
      </c>
      <c r="B2828" s="103" t="s">
        <v>5974</v>
      </c>
      <c r="C2828" s="104" t="s">
        <v>5875</v>
      </c>
      <c r="D2828" s="104" t="s">
        <v>5876</v>
      </c>
      <c r="E2828" s="127" t="s">
        <v>5876</v>
      </c>
      <c r="F2828" s="103" t="s">
        <v>5877</v>
      </c>
      <c r="G2828" s="127" t="s">
        <v>4</v>
      </c>
      <c r="H2828" s="111" t="s">
        <v>2411</v>
      </c>
      <c r="I2828" s="204">
        <v>590000000</v>
      </c>
      <c r="J2828" s="127" t="s">
        <v>5</v>
      </c>
      <c r="K2828" s="255" t="s">
        <v>475</v>
      </c>
      <c r="L2828" s="127" t="s">
        <v>5</v>
      </c>
      <c r="M2828" s="110"/>
      <c r="N2828" s="110" t="s">
        <v>5850</v>
      </c>
      <c r="O2828" s="127" t="s">
        <v>5832</v>
      </c>
      <c r="P2828" s="253"/>
      <c r="Q2828" s="253"/>
      <c r="R2828" s="139"/>
      <c r="S2828" s="112"/>
      <c r="T2828" s="107">
        <v>13392.857142857141</v>
      </c>
      <c r="U2828" s="107">
        <f t="shared" si="303"/>
        <v>15000</v>
      </c>
      <c r="V2828" s="219"/>
      <c r="W2828" s="112">
        <v>2016</v>
      </c>
      <c r="X2828" s="595"/>
    </row>
    <row r="2829" spans="1:24" s="11" customFormat="1" ht="50.1" customHeight="1">
      <c r="A2829" s="102" t="s">
        <v>5939</v>
      </c>
      <c r="B2829" s="103" t="s">
        <v>5974</v>
      </c>
      <c r="C2829" s="104" t="s">
        <v>63</v>
      </c>
      <c r="D2829" s="104" t="s">
        <v>64</v>
      </c>
      <c r="E2829" s="104" t="s">
        <v>64</v>
      </c>
      <c r="F2829" s="104" t="s">
        <v>65</v>
      </c>
      <c r="G2829" s="104" t="s">
        <v>4</v>
      </c>
      <c r="H2829" s="103">
        <v>100</v>
      </c>
      <c r="I2829" s="105">
        <v>590000000</v>
      </c>
      <c r="J2829" s="104" t="s">
        <v>5</v>
      </c>
      <c r="K2829" s="104" t="s">
        <v>66</v>
      </c>
      <c r="L2829" s="104" t="s">
        <v>67</v>
      </c>
      <c r="M2829" s="104"/>
      <c r="N2829" s="104" t="s">
        <v>68</v>
      </c>
      <c r="O2829" s="216">
        <v>0.6</v>
      </c>
      <c r="P2829" s="104"/>
      <c r="Q2829" s="576"/>
      <c r="R2829" s="115"/>
      <c r="S2829" s="103"/>
      <c r="T2829" s="107">
        <v>2000000</v>
      </c>
      <c r="U2829" s="107">
        <f t="shared" si="303"/>
        <v>2240000</v>
      </c>
      <c r="V2829" s="292"/>
      <c r="W2829" s="112">
        <v>2016</v>
      </c>
      <c r="X2829" s="71"/>
    </row>
    <row r="2830" spans="1:24" s="11" customFormat="1" ht="50.1" customHeight="1">
      <c r="A2830" s="102" t="s">
        <v>5940</v>
      </c>
      <c r="B2830" s="103" t="s">
        <v>5974</v>
      </c>
      <c r="C2830" s="104" t="s">
        <v>63</v>
      </c>
      <c r="D2830" s="104" t="s">
        <v>64</v>
      </c>
      <c r="E2830" s="104" t="s">
        <v>64</v>
      </c>
      <c r="F2830" s="104" t="s">
        <v>69</v>
      </c>
      <c r="G2830" s="104" t="s">
        <v>4</v>
      </c>
      <c r="H2830" s="103">
        <v>100</v>
      </c>
      <c r="I2830" s="105">
        <v>590000000</v>
      </c>
      <c r="J2830" s="104" t="s">
        <v>5</v>
      </c>
      <c r="K2830" s="104" t="s">
        <v>66</v>
      </c>
      <c r="L2830" s="104" t="s">
        <v>67</v>
      </c>
      <c r="M2830" s="104"/>
      <c r="N2830" s="104" t="s">
        <v>70</v>
      </c>
      <c r="O2830" s="216">
        <v>0.6</v>
      </c>
      <c r="P2830" s="104"/>
      <c r="Q2830" s="576"/>
      <c r="R2830" s="115"/>
      <c r="S2830" s="103"/>
      <c r="T2830" s="107">
        <v>6000000</v>
      </c>
      <c r="U2830" s="107">
        <f t="shared" si="303"/>
        <v>6720000.0000000009</v>
      </c>
      <c r="V2830" s="292"/>
      <c r="W2830" s="112">
        <v>2016</v>
      </c>
      <c r="X2830" s="71"/>
    </row>
    <row r="2831" spans="1:24" s="16" customFormat="1" ht="50.1" customHeight="1">
      <c r="A2831" s="102" t="s">
        <v>5941</v>
      </c>
      <c r="B2831" s="103" t="s">
        <v>5974</v>
      </c>
      <c r="C2831" s="143" t="s">
        <v>2908</v>
      </c>
      <c r="D2831" s="104" t="s">
        <v>2909</v>
      </c>
      <c r="E2831" s="143" t="s">
        <v>2909</v>
      </c>
      <c r="F2831" s="143" t="s">
        <v>2910</v>
      </c>
      <c r="G2831" s="550" t="s">
        <v>62</v>
      </c>
      <c r="H2831" s="139">
        <v>100</v>
      </c>
      <c r="I2831" s="111">
        <v>590000000</v>
      </c>
      <c r="J2831" s="127" t="s">
        <v>5</v>
      </c>
      <c r="K2831" s="127" t="s">
        <v>2911</v>
      </c>
      <c r="L2831" s="127" t="s">
        <v>67</v>
      </c>
      <c r="M2831" s="550"/>
      <c r="N2831" s="550" t="s">
        <v>2881</v>
      </c>
      <c r="O2831" s="551" t="s">
        <v>35</v>
      </c>
      <c r="P2831" s="550"/>
      <c r="Q2831" s="550"/>
      <c r="R2831" s="550"/>
      <c r="S2831" s="552"/>
      <c r="T2831" s="553">
        <v>240000</v>
      </c>
      <c r="U2831" s="107">
        <f t="shared" si="303"/>
        <v>268800</v>
      </c>
      <c r="V2831" s="583"/>
      <c r="W2831" s="112">
        <v>2016</v>
      </c>
      <c r="X2831" s="395"/>
    </row>
    <row r="2832" spans="1:24" s="16" customFormat="1" ht="50.1" customHeight="1">
      <c r="A2832" s="102" t="s">
        <v>5942</v>
      </c>
      <c r="B2832" s="103" t="s">
        <v>5974</v>
      </c>
      <c r="C2832" s="143" t="s">
        <v>2905</v>
      </c>
      <c r="D2832" s="104" t="s">
        <v>2906</v>
      </c>
      <c r="E2832" s="143" t="s">
        <v>2906</v>
      </c>
      <c r="F2832" s="143" t="s">
        <v>2907</v>
      </c>
      <c r="G2832" s="550" t="s">
        <v>62</v>
      </c>
      <c r="H2832" s="139">
        <v>100</v>
      </c>
      <c r="I2832" s="111">
        <v>590000000</v>
      </c>
      <c r="J2832" s="127" t="s">
        <v>5</v>
      </c>
      <c r="K2832" s="127" t="s">
        <v>2655</v>
      </c>
      <c r="L2832" s="127" t="s">
        <v>67</v>
      </c>
      <c r="M2832" s="596"/>
      <c r="N2832" s="550" t="s">
        <v>2881</v>
      </c>
      <c r="O2832" s="551" t="s">
        <v>35</v>
      </c>
      <c r="P2832" s="550"/>
      <c r="Q2832" s="550"/>
      <c r="R2832" s="550"/>
      <c r="S2832" s="552"/>
      <c r="T2832" s="553">
        <v>65000</v>
      </c>
      <c r="U2832" s="107">
        <f t="shared" si="303"/>
        <v>72800</v>
      </c>
      <c r="V2832" s="127"/>
      <c r="W2832" s="112">
        <v>2016</v>
      </c>
      <c r="X2832" s="114"/>
    </row>
    <row r="2833" spans="1:50" s="29" customFormat="1" ht="50.1" customHeight="1">
      <c r="A2833" s="57" t="s">
        <v>5943</v>
      </c>
      <c r="B2833" s="103" t="s">
        <v>5974</v>
      </c>
      <c r="C2833" s="114" t="s">
        <v>2898</v>
      </c>
      <c r="D2833" s="104" t="s">
        <v>2899</v>
      </c>
      <c r="E2833" s="104" t="s">
        <v>2899</v>
      </c>
      <c r="F2833" s="104" t="s">
        <v>2900</v>
      </c>
      <c r="G2833" s="127" t="s">
        <v>631</v>
      </c>
      <c r="H2833" s="139">
        <v>100</v>
      </c>
      <c r="I2833" s="111">
        <v>590000000</v>
      </c>
      <c r="J2833" s="127" t="s">
        <v>5</v>
      </c>
      <c r="K2833" s="127" t="s">
        <v>2901</v>
      </c>
      <c r="L2833" s="127" t="s">
        <v>67</v>
      </c>
      <c r="M2833" s="550"/>
      <c r="N2833" s="127" t="s">
        <v>2902</v>
      </c>
      <c r="O2833" s="214" t="s">
        <v>532</v>
      </c>
      <c r="P2833" s="550"/>
      <c r="Q2833" s="550"/>
      <c r="R2833" s="550"/>
      <c r="S2833" s="552"/>
      <c r="T2833" s="553">
        <v>0</v>
      </c>
      <c r="U2833" s="107">
        <f>T2833*1.12</f>
        <v>0</v>
      </c>
      <c r="V2833" s="213"/>
      <c r="W2833" s="112">
        <v>2016</v>
      </c>
      <c r="X2833" s="132">
        <v>15</v>
      </c>
      <c r="Y2833" s="27"/>
      <c r="Z2833" s="27"/>
      <c r="AA2833" s="27"/>
      <c r="AB2833" s="27"/>
      <c r="AC2833" s="27"/>
      <c r="AD2833" s="27"/>
      <c r="AE2833" s="27"/>
      <c r="AF2833" s="27"/>
      <c r="AG2833" s="27"/>
      <c r="AH2833" s="27"/>
      <c r="AI2833" s="27"/>
      <c r="AJ2833" s="27"/>
      <c r="AK2833" s="27"/>
      <c r="AL2833" s="27"/>
      <c r="AM2833" s="27"/>
      <c r="AN2833" s="27"/>
      <c r="AO2833" s="27"/>
      <c r="AP2833" s="27"/>
      <c r="AQ2833" s="27"/>
      <c r="AR2833" s="27"/>
    </row>
    <row r="2834" spans="1:50" s="29" customFormat="1" ht="50.1" customHeight="1">
      <c r="A2834" s="57" t="s">
        <v>6852</v>
      </c>
      <c r="B2834" s="103" t="s">
        <v>5974</v>
      </c>
      <c r="C2834" s="114" t="s">
        <v>2898</v>
      </c>
      <c r="D2834" s="104" t="s">
        <v>2899</v>
      </c>
      <c r="E2834" s="104" t="s">
        <v>2899</v>
      </c>
      <c r="F2834" s="104" t="s">
        <v>2900</v>
      </c>
      <c r="G2834" s="127" t="s">
        <v>631</v>
      </c>
      <c r="H2834" s="139">
        <v>100</v>
      </c>
      <c r="I2834" s="111">
        <v>590000000</v>
      </c>
      <c r="J2834" s="127" t="s">
        <v>5</v>
      </c>
      <c r="K2834" s="127" t="s">
        <v>2901</v>
      </c>
      <c r="L2834" s="127" t="s">
        <v>67</v>
      </c>
      <c r="M2834" s="550"/>
      <c r="N2834" s="127" t="s">
        <v>2902</v>
      </c>
      <c r="O2834" s="214" t="s">
        <v>6853</v>
      </c>
      <c r="P2834" s="550"/>
      <c r="Q2834" s="550"/>
      <c r="R2834" s="550"/>
      <c r="S2834" s="706"/>
      <c r="T2834" s="707">
        <v>0</v>
      </c>
      <c r="U2834" s="498">
        <f>T2834*1.12</f>
        <v>0</v>
      </c>
      <c r="V2834" s="515"/>
      <c r="W2834" s="112">
        <v>2016</v>
      </c>
      <c r="X2834" s="132" t="s">
        <v>8598</v>
      </c>
      <c r="Y2834" s="30"/>
      <c r="Z2834" s="27"/>
      <c r="AA2834" s="27"/>
      <c r="AB2834" s="27"/>
      <c r="AC2834" s="27"/>
      <c r="AD2834" s="27"/>
      <c r="AE2834" s="27"/>
      <c r="AF2834" s="27"/>
      <c r="AG2834" s="27"/>
      <c r="AH2834" s="27"/>
      <c r="AI2834" s="27"/>
      <c r="AJ2834" s="27"/>
      <c r="AK2834" s="27"/>
      <c r="AL2834" s="27"/>
      <c r="AM2834" s="27"/>
      <c r="AN2834" s="27"/>
      <c r="AO2834" s="27"/>
      <c r="AP2834" s="27"/>
      <c r="AQ2834" s="27"/>
      <c r="AR2834" s="27"/>
      <c r="AS2834" s="27"/>
      <c r="AT2834" s="27"/>
      <c r="AU2834" s="27"/>
      <c r="AV2834" s="27"/>
      <c r="AW2834" s="27"/>
      <c r="AX2834" s="27"/>
    </row>
    <row r="2835" spans="1:50" s="29" customFormat="1" ht="50.1" customHeight="1">
      <c r="A2835" s="57" t="s">
        <v>8599</v>
      </c>
      <c r="B2835" s="103" t="s">
        <v>5974</v>
      </c>
      <c r="C2835" s="114" t="s">
        <v>2898</v>
      </c>
      <c r="D2835" s="104" t="s">
        <v>2899</v>
      </c>
      <c r="E2835" s="104" t="s">
        <v>2899</v>
      </c>
      <c r="F2835" s="104" t="s">
        <v>2900</v>
      </c>
      <c r="G2835" s="127" t="s">
        <v>631</v>
      </c>
      <c r="H2835" s="139">
        <v>100</v>
      </c>
      <c r="I2835" s="111">
        <v>590000000</v>
      </c>
      <c r="J2835" s="127" t="s">
        <v>5</v>
      </c>
      <c r="K2835" s="127" t="s">
        <v>8600</v>
      </c>
      <c r="L2835" s="127" t="s">
        <v>67</v>
      </c>
      <c r="M2835" s="550"/>
      <c r="N2835" s="127" t="s">
        <v>2902</v>
      </c>
      <c r="O2835" s="214" t="s">
        <v>6853</v>
      </c>
      <c r="P2835" s="550"/>
      <c r="Q2835" s="550"/>
      <c r="R2835" s="550"/>
      <c r="S2835" s="706"/>
      <c r="T2835" s="707">
        <v>7800000</v>
      </c>
      <c r="U2835" s="498">
        <f>T2835*1.12</f>
        <v>8736000</v>
      </c>
      <c r="V2835" s="515"/>
      <c r="W2835" s="112">
        <v>2016</v>
      </c>
      <c r="X2835" s="132"/>
      <c r="Y2835" s="30"/>
      <c r="Z2835" s="27"/>
      <c r="AA2835" s="27"/>
      <c r="AB2835" s="27"/>
      <c r="AC2835" s="27"/>
      <c r="AD2835" s="27"/>
      <c r="AE2835" s="27"/>
      <c r="AF2835" s="27"/>
      <c r="AG2835" s="27"/>
      <c r="AH2835" s="27"/>
      <c r="AI2835" s="27"/>
      <c r="AJ2835" s="27"/>
      <c r="AK2835" s="27"/>
      <c r="AL2835" s="27"/>
      <c r="AM2835" s="27"/>
      <c r="AN2835" s="27"/>
      <c r="AO2835" s="27"/>
      <c r="AP2835" s="27"/>
      <c r="AQ2835" s="27"/>
      <c r="AR2835" s="27"/>
      <c r="AS2835" s="27"/>
      <c r="AT2835" s="27"/>
      <c r="AU2835" s="27"/>
      <c r="AV2835" s="27"/>
      <c r="AW2835" s="27"/>
      <c r="AX2835" s="27"/>
    </row>
    <row r="2836" spans="1:50" s="16" customFormat="1" ht="50.1" customHeight="1">
      <c r="A2836" s="102" t="s">
        <v>5944</v>
      </c>
      <c r="B2836" s="103" t="s">
        <v>5974</v>
      </c>
      <c r="C2836" s="104" t="s">
        <v>117</v>
      </c>
      <c r="D2836" s="104" t="s">
        <v>118</v>
      </c>
      <c r="E2836" s="104" t="s">
        <v>118</v>
      </c>
      <c r="F2836" s="114" t="s">
        <v>119</v>
      </c>
      <c r="G2836" s="105" t="s">
        <v>4</v>
      </c>
      <c r="H2836" s="139">
        <v>100</v>
      </c>
      <c r="I2836" s="554">
        <v>590000000</v>
      </c>
      <c r="J2836" s="105" t="s">
        <v>5</v>
      </c>
      <c r="K2836" s="105" t="s">
        <v>120</v>
      </c>
      <c r="L2836" s="105" t="s">
        <v>93</v>
      </c>
      <c r="M2836" s="105"/>
      <c r="N2836" s="105" t="s">
        <v>94</v>
      </c>
      <c r="O2836" s="105" t="s">
        <v>35</v>
      </c>
      <c r="P2836" s="105"/>
      <c r="Q2836" s="105"/>
      <c r="R2836" s="127"/>
      <c r="S2836" s="197"/>
      <c r="T2836" s="107">
        <v>214000</v>
      </c>
      <c r="U2836" s="107">
        <f t="shared" si="303"/>
        <v>239680.00000000003</v>
      </c>
      <c r="V2836" s="116"/>
      <c r="W2836" s="112">
        <v>2016</v>
      </c>
      <c r="X2836" s="547"/>
    </row>
    <row r="2837" spans="1:50" s="16" customFormat="1" ht="50.1" customHeight="1">
      <c r="A2837" s="102" t="s">
        <v>5945</v>
      </c>
      <c r="B2837" s="103" t="s">
        <v>5974</v>
      </c>
      <c r="C2837" s="104" t="s">
        <v>45</v>
      </c>
      <c r="D2837" s="104" t="s">
        <v>46</v>
      </c>
      <c r="E2837" s="104" t="s">
        <v>47</v>
      </c>
      <c r="F2837" s="104"/>
      <c r="G2837" s="104" t="s">
        <v>4</v>
      </c>
      <c r="H2837" s="103">
        <v>100</v>
      </c>
      <c r="I2837" s="105">
        <v>590000000</v>
      </c>
      <c r="J2837" s="104" t="s">
        <v>5</v>
      </c>
      <c r="K2837" s="104" t="s">
        <v>44</v>
      </c>
      <c r="L2837" s="104" t="s">
        <v>67</v>
      </c>
      <c r="M2837" s="104"/>
      <c r="N2837" s="104" t="s">
        <v>83</v>
      </c>
      <c r="O2837" s="104" t="s">
        <v>35</v>
      </c>
      <c r="P2837" s="104"/>
      <c r="Q2837" s="104"/>
      <c r="R2837" s="103"/>
      <c r="S2837" s="103"/>
      <c r="T2837" s="107">
        <v>20000</v>
      </c>
      <c r="U2837" s="107">
        <f t="shared" si="303"/>
        <v>22400.000000000004</v>
      </c>
      <c r="V2837" s="156"/>
      <c r="W2837" s="112">
        <v>2016</v>
      </c>
      <c r="X2837" s="103"/>
    </row>
    <row r="2838" spans="1:50" s="16" customFormat="1" ht="50.1" customHeight="1">
      <c r="A2838" s="102" t="s">
        <v>5946</v>
      </c>
      <c r="B2838" s="103" t="s">
        <v>5974</v>
      </c>
      <c r="C2838" s="104" t="s">
        <v>45</v>
      </c>
      <c r="D2838" s="104" t="s">
        <v>46</v>
      </c>
      <c r="E2838" s="104" t="s">
        <v>47</v>
      </c>
      <c r="F2838" s="114" t="s">
        <v>115</v>
      </c>
      <c r="G2838" s="105" t="s">
        <v>4</v>
      </c>
      <c r="H2838" s="139">
        <v>50</v>
      </c>
      <c r="I2838" s="554">
        <v>590000000</v>
      </c>
      <c r="J2838" s="105" t="s">
        <v>5</v>
      </c>
      <c r="K2838" s="105" t="s">
        <v>116</v>
      </c>
      <c r="L2838" s="105" t="s">
        <v>93</v>
      </c>
      <c r="M2838" s="105"/>
      <c r="N2838" s="105" t="s">
        <v>94</v>
      </c>
      <c r="O2838" s="105" t="s">
        <v>35</v>
      </c>
      <c r="P2838" s="105"/>
      <c r="Q2838" s="105"/>
      <c r="R2838" s="127"/>
      <c r="S2838" s="197"/>
      <c r="T2838" s="107">
        <v>535000</v>
      </c>
      <c r="U2838" s="107">
        <f t="shared" si="303"/>
        <v>599200</v>
      </c>
      <c r="V2838" s="116"/>
      <c r="W2838" s="112">
        <v>2016</v>
      </c>
      <c r="X2838" s="547"/>
    </row>
    <row r="2839" spans="1:50" s="16" customFormat="1" ht="50.1" customHeight="1">
      <c r="A2839" s="102" t="s">
        <v>5947</v>
      </c>
      <c r="B2839" s="103" t="s">
        <v>5974</v>
      </c>
      <c r="C2839" s="159" t="s">
        <v>86</v>
      </c>
      <c r="D2839" s="104" t="s">
        <v>43</v>
      </c>
      <c r="E2839" s="104" t="s">
        <v>43</v>
      </c>
      <c r="F2839" s="104"/>
      <c r="G2839" s="104" t="s">
        <v>4</v>
      </c>
      <c r="H2839" s="103">
        <v>100</v>
      </c>
      <c r="I2839" s="105">
        <v>590000000</v>
      </c>
      <c r="J2839" s="104" t="s">
        <v>5</v>
      </c>
      <c r="K2839" s="104" t="s">
        <v>44</v>
      </c>
      <c r="L2839" s="104" t="s">
        <v>67</v>
      </c>
      <c r="M2839" s="104"/>
      <c r="N2839" s="104" t="s">
        <v>83</v>
      </c>
      <c r="O2839" s="104" t="s">
        <v>35</v>
      </c>
      <c r="P2839" s="104"/>
      <c r="Q2839" s="104"/>
      <c r="R2839" s="103"/>
      <c r="S2839" s="103"/>
      <c r="T2839" s="107">
        <v>70000</v>
      </c>
      <c r="U2839" s="107">
        <f t="shared" si="303"/>
        <v>78400.000000000015</v>
      </c>
      <c r="V2839" s="104"/>
      <c r="W2839" s="112">
        <v>2016</v>
      </c>
      <c r="X2839" s="103"/>
    </row>
    <row r="2840" spans="1:50" s="14" customFormat="1" ht="50.1" customHeight="1">
      <c r="A2840" s="102" t="s">
        <v>5948</v>
      </c>
      <c r="B2840" s="103" t="s">
        <v>5974</v>
      </c>
      <c r="C2840" s="104" t="s">
        <v>559</v>
      </c>
      <c r="D2840" s="104" t="s">
        <v>560</v>
      </c>
      <c r="E2840" s="104" t="s">
        <v>560</v>
      </c>
      <c r="F2840" s="200" t="s">
        <v>561</v>
      </c>
      <c r="G2840" s="114" t="s">
        <v>4</v>
      </c>
      <c r="H2840" s="127">
        <v>100</v>
      </c>
      <c r="I2840" s="597">
        <v>590000000</v>
      </c>
      <c r="J2840" s="597" t="s">
        <v>5</v>
      </c>
      <c r="K2840" s="114" t="s">
        <v>422</v>
      </c>
      <c r="L2840" s="114" t="s">
        <v>67</v>
      </c>
      <c r="M2840" s="114"/>
      <c r="N2840" s="114" t="s">
        <v>558</v>
      </c>
      <c r="O2840" s="114" t="s">
        <v>56</v>
      </c>
      <c r="P2840" s="114"/>
      <c r="Q2840" s="114"/>
      <c r="R2840" s="127"/>
      <c r="S2840" s="127"/>
      <c r="T2840" s="294">
        <v>1250000</v>
      </c>
      <c r="U2840" s="107">
        <f t="shared" si="303"/>
        <v>1400000.0000000002</v>
      </c>
      <c r="V2840" s="598"/>
      <c r="W2840" s="112">
        <v>2016</v>
      </c>
      <c r="X2840" s="547"/>
    </row>
    <row r="2841" spans="1:50" s="56" customFormat="1" ht="50.1" customHeight="1">
      <c r="A2841" s="102" t="s">
        <v>5949</v>
      </c>
      <c r="B2841" s="103" t="s">
        <v>5974</v>
      </c>
      <c r="C2841" s="105" t="s">
        <v>559</v>
      </c>
      <c r="D2841" s="105" t="s">
        <v>560</v>
      </c>
      <c r="E2841" s="146" t="s">
        <v>560</v>
      </c>
      <c r="F2841" s="105" t="s">
        <v>2698</v>
      </c>
      <c r="G2841" s="127" t="s">
        <v>62</v>
      </c>
      <c r="H2841" s="139">
        <v>100</v>
      </c>
      <c r="I2841" s="577">
        <v>590000000</v>
      </c>
      <c r="J2841" s="112" t="s">
        <v>2688</v>
      </c>
      <c r="K2841" s="112" t="s">
        <v>2699</v>
      </c>
      <c r="L2841" s="146" t="s">
        <v>2700</v>
      </c>
      <c r="M2841" s="105"/>
      <c r="N2841" s="112" t="s">
        <v>2701</v>
      </c>
      <c r="O2841" s="112" t="s">
        <v>2692</v>
      </c>
      <c r="P2841" s="105"/>
      <c r="Q2841" s="105"/>
      <c r="R2841" s="112"/>
      <c r="S2841" s="112"/>
      <c r="T2841" s="107">
        <f>2100000/1.12</f>
        <v>1874999.9999999998</v>
      </c>
      <c r="U2841" s="107">
        <f>T2841*1.12</f>
        <v>2100000</v>
      </c>
      <c r="V2841" s="431"/>
      <c r="W2841" s="112">
        <v>2016</v>
      </c>
      <c r="X2841" s="105"/>
    </row>
    <row r="2842" spans="1:50" s="14" customFormat="1" ht="50.1" customHeight="1">
      <c r="A2842" s="102" t="s">
        <v>5950</v>
      </c>
      <c r="B2842" s="103" t="s">
        <v>5974</v>
      </c>
      <c r="C2842" s="599" t="s">
        <v>559</v>
      </c>
      <c r="D2842" s="600" t="s">
        <v>560</v>
      </c>
      <c r="E2842" s="601" t="s">
        <v>560</v>
      </c>
      <c r="F2842" s="602" t="s">
        <v>5851</v>
      </c>
      <c r="G2842" s="127" t="s">
        <v>62</v>
      </c>
      <c r="H2842" s="111" t="s">
        <v>2411</v>
      </c>
      <c r="I2842" s="558">
        <v>590000000</v>
      </c>
      <c r="J2842" s="559" t="s">
        <v>5</v>
      </c>
      <c r="K2842" s="110" t="s">
        <v>5852</v>
      </c>
      <c r="L2842" s="560" t="s">
        <v>5</v>
      </c>
      <c r="M2842" s="203"/>
      <c r="N2842" s="103" t="s">
        <v>5853</v>
      </c>
      <c r="O2842" s="127" t="s">
        <v>2889</v>
      </c>
      <c r="P2842" s="253"/>
      <c r="Q2842" s="253"/>
      <c r="R2842" s="139"/>
      <c r="S2842" s="254"/>
      <c r="T2842" s="474">
        <v>6800000</v>
      </c>
      <c r="U2842" s="107">
        <f t="shared" si="303"/>
        <v>7616000.0000000009</v>
      </c>
      <c r="V2842" s="584"/>
      <c r="W2842" s="112">
        <v>2016</v>
      </c>
      <c r="X2842" s="203"/>
    </row>
    <row r="2843" spans="1:50" s="14" customFormat="1" ht="50.1" customHeight="1">
      <c r="A2843" s="102" t="s">
        <v>5951</v>
      </c>
      <c r="B2843" s="103" t="s">
        <v>5974</v>
      </c>
      <c r="C2843" s="103" t="s">
        <v>559</v>
      </c>
      <c r="D2843" s="110" t="s">
        <v>560</v>
      </c>
      <c r="E2843" s="127" t="s">
        <v>560</v>
      </c>
      <c r="F2843" s="602" t="s">
        <v>5856</v>
      </c>
      <c r="G2843" s="127" t="s">
        <v>4</v>
      </c>
      <c r="H2843" s="111" t="s">
        <v>2411</v>
      </c>
      <c r="I2843" s="558">
        <v>590000000</v>
      </c>
      <c r="J2843" s="559" t="s">
        <v>5</v>
      </c>
      <c r="K2843" s="110" t="s">
        <v>74</v>
      </c>
      <c r="L2843" s="127" t="s">
        <v>5</v>
      </c>
      <c r="M2843" s="260"/>
      <c r="N2843" s="103" t="s">
        <v>5853</v>
      </c>
      <c r="O2843" s="127" t="s">
        <v>5832</v>
      </c>
      <c r="P2843" s="253"/>
      <c r="Q2843" s="253"/>
      <c r="R2843" s="139"/>
      <c r="S2843" s="255"/>
      <c r="T2843" s="474">
        <v>250000</v>
      </c>
      <c r="U2843" s="107">
        <f t="shared" si="303"/>
        <v>280000</v>
      </c>
      <c r="V2843" s="584"/>
      <c r="W2843" s="112">
        <v>2016</v>
      </c>
      <c r="X2843" s="203"/>
    </row>
    <row r="2844" spans="1:50" s="14" customFormat="1" ht="50.1" customHeight="1">
      <c r="A2844" s="102" t="s">
        <v>5952</v>
      </c>
      <c r="B2844" s="103" t="s">
        <v>5974</v>
      </c>
      <c r="C2844" s="603" t="s">
        <v>559</v>
      </c>
      <c r="D2844" s="127" t="s">
        <v>560</v>
      </c>
      <c r="E2844" s="103" t="s">
        <v>560</v>
      </c>
      <c r="F2844" s="103" t="s">
        <v>5870</v>
      </c>
      <c r="G2844" s="127" t="s">
        <v>4</v>
      </c>
      <c r="H2844" s="111" t="s">
        <v>2411</v>
      </c>
      <c r="I2844" s="204">
        <v>590000000</v>
      </c>
      <c r="J2844" s="127" t="s">
        <v>5</v>
      </c>
      <c r="K2844" s="110" t="s">
        <v>5871</v>
      </c>
      <c r="L2844" s="560" t="s">
        <v>5</v>
      </c>
      <c r="M2844" s="406"/>
      <c r="N2844" s="110" t="s">
        <v>5872</v>
      </c>
      <c r="O2844" s="127" t="s">
        <v>5832</v>
      </c>
      <c r="P2844" s="253"/>
      <c r="Q2844" s="253"/>
      <c r="R2844" s="139"/>
      <c r="S2844" s="584"/>
      <c r="T2844" s="474">
        <v>1339285.71</v>
      </c>
      <c r="U2844" s="107">
        <f t="shared" si="303"/>
        <v>1499999.9952</v>
      </c>
      <c r="V2844" s="604"/>
      <c r="W2844" s="112">
        <v>2016</v>
      </c>
      <c r="X2844" s="406"/>
    </row>
    <row r="2845" spans="1:50" s="29" customFormat="1" ht="50.1" customHeight="1">
      <c r="A2845" s="142" t="s">
        <v>5953</v>
      </c>
      <c r="B2845" s="103" t="s">
        <v>5974</v>
      </c>
      <c r="C2845" s="104" t="s">
        <v>559</v>
      </c>
      <c r="D2845" s="114" t="s">
        <v>560</v>
      </c>
      <c r="E2845" s="104" t="s">
        <v>560</v>
      </c>
      <c r="F2845" s="104" t="s">
        <v>5873</v>
      </c>
      <c r="G2845" s="127" t="s">
        <v>4</v>
      </c>
      <c r="H2845" s="121">
        <v>100</v>
      </c>
      <c r="I2845" s="204">
        <v>590000000</v>
      </c>
      <c r="J2845" s="127" t="s">
        <v>5</v>
      </c>
      <c r="K2845" s="255" t="s">
        <v>422</v>
      </c>
      <c r="L2845" s="127" t="s">
        <v>5</v>
      </c>
      <c r="M2845" s="110"/>
      <c r="N2845" s="110" t="s">
        <v>5874</v>
      </c>
      <c r="O2845" s="127" t="s">
        <v>5832</v>
      </c>
      <c r="P2845" s="253"/>
      <c r="Q2845" s="253"/>
      <c r="R2845" s="139"/>
      <c r="S2845" s="379"/>
      <c r="T2845" s="474">
        <v>79464.28571428571</v>
      </c>
      <c r="U2845" s="107">
        <f>T2845*1.12</f>
        <v>89000</v>
      </c>
      <c r="V2845" s="219"/>
      <c r="W2845" s="112">
        <v>2016</v>
      </c>
      <c r="X2845" s="219"/>
      <c r="Y2845" s="27"/>
      <c r="Z2845" s="27"/>
      <c r="AA2845" s="27"/>
      <c r="AB2845" s="27"/>
      <c r="AC2845" s="27"/>
      <c r="AD2845" s="27"/>
      <c r="AE2845" s="27"/>
      <c r="AF2845" s="27"/>
      <c r="AG2845" s="27"/>
      <c r="AH2845" s="27"/>
      <c r="AI2845" s="27"/>
      <c r="AJ2845" s="27"/>
      <c r="AK2845" s="27"/>
      <c r="AL2845" s="27"/>
      <c r="AM2845" s="27"/>
      <c r="AN2845" s="27"/>
      <c r="AO2845" s="27"/>
      <c r="AP2845" s="27"/>
      <c r="AQ2845" s="27"/>
      <c r="AR2845" s="27"/>
      <c r="AS2845" s="27"/>
      <c r="AT2845" s="27"/>
    </row>
    <row r="2846" spans="1:50" s="5" customFormat="1" ht="50.1" customHeight="1">
      <c r="A2846" s="102" t="s">
        <v>5954</v>
      </c>
      <c r="B2846" s="103" t="s">
        <v>5974</v>
      </c>
      <c r="C2846" s="605" t="s">
        <v>2912</v>
      </c>
      <c r="D2846" s="163" t="s">
        <v>2913</v>
      </c>
      <c r="E2846" s="196" t="s">
        <v>2913</v>
      </c>
      <c r="F2846" s="606" t="s">
        <v>2914</v>
      </c>
      <c r="G2846" s="550" t="s">
        <v>62</v>
      </c>
      <c r="H2846" s="139">
        <v>100</v>
      </c>
      <c r="I2846" s="557">
        <v>590000000</v>
      </c>
      <c r="J2846" s="559" t="s">
        <v>5</v>
      </c>
      <c r="K2846" s="559" t="s">
        <v>2915</v>
      </c>
      <c r="L2846" s="127" t="s">
        <v>67</v>
      </c>
      <c r="M2846" s="607"/>
      <c r="N2846" s="550" t="s">
        <v>2897</v>
      </c>
      <c r="O2846" s="551" t="s">
        <v>35</v>
      </c>
      <c r="P2846" s="581"/>
      <c r="Q2846" s="581"/>
      <c r="R2846" s="581"/>
      <c r="S2846" s="582"/>
      <c r="T2846" s="608">
        <v>220000</v>
      </c>
      <c r="U2846" s="107">
        <f t="shared" si="303"/>
        <v>246400.00000000003</v>
      </c>
      <c r="V2846" s="127"/>
      <c r="W2846" s="112">
        <v>2016</v>
      </c>
      <c r="X2846" s="395"/>
    </row>
    <row r="2847" spans="1:50" s="5" customFormat="1" ht="50.1" customHeight="1">
      <c r="A2847" s="102" t="s">
        <v>5955</v>
      </c>
      <c r="B2847" s="103" t="s">
        <v>5974</v>
      </c>
      <c r="C2847" s="147" t="s">
        <v>2716</v>
      </c>
      <c r="D2847" s="148" t="s">
        <v>2717</v>
      </c>
      <c r="E2847" s="147" t="s">
        <v>2717</v>
      </c>
      <c r="F2847" s="147" t="s">
        <v>2717</v>
      </c>
      <c r="G2847" s="118" t="s">
        <v>4</v>
      </c>
      <c r="H2847" s="124">
        <v>100</v>
      </c>
      <c r="I2847" s="609">
        <v>590000000</v>
      </c>
      <c r="J2847" s="610" t="s">
        <v>5</v>
      </c>
      <c r="K2847" s="170" t="s">
        <v>2718</v>
      </c>
      <c r="L2847" s="147" t="s">
        <v>93</v>
      </c>
      <c r="M2847" s="611"/>
      <c r="N2847" s="580" t="s">
        <v>2715</v>
      </c>
      <c r="O2847" s="118">
        <v>100</v>
      </c>
      <c r="P2847" s="611"/>
      <c r="Q2847" s="611"/>
      <c r="R2847" s="171"/>
      <c r="S2847" s="171"/>
      <c r="T2847" s="612">
        <v>900000</v>
      </c>
      <c r="U2847" s="107">
        <f t="shared" si="303"/>
        <v>1008000.0000000001</v>
      </c>
      <c r="V2847" s="162"/>
      <c r="W2847" s="112">
        <v>2016</v>
      </c>
      <c r="X2847" s="123"/>
    </row>
    <row r="2848" spans="1:50" s="17" customFormat="1" ht="50.1" customHeight="1">
      <c r="A2848" s="102" t="s">
        <v>5956</v>
      </c>
      <c r="B2848" s="103" t="s">
        <v>5974</v>
      </c>
      <c r="C2848" s="208" t="s">
        <v>71</v>
      </c>
      <c r="D2848" s="613" t="s">
        <v>72</v>
      </c>
      <c r="E2848" s="613" t="s">
        <v>72</v>
      </c>
      <c r="F2848" s="208" t="s">
        <v>73</v>
      </c>
      <c r="G2848" s="104" t="s">
        <v>4</v>
      </c>
      <c r="H2848" s="103">
        <v>100</v>
      </c>
      <c r="I2848" s="170">
        <v>590000000</v>
      </c>
      <c r="J2848" s="163" t="s">
        <v>5</v>
      </c>
      <c r="K2848" s="104" t="s">
        <v>74</v>
      </c>
      <c r="L2848" s="104" t="s">
        <v>67</v>
      </c>
      <c r="M2848" s="104"/>
      <c r="N2848" s="104" t="s">
        <v>75</v>
      </c>
      <c r="O2848" s="104" t="s">
        <v>35</v>
      </c>
      <c r="P2848" s="104"/>
      <c r="Q2848" s="576"/>
      <c r="R2848" s="115"/>
      <c r="S2848" s="103"/>
      <c r="T2848" s="107">
        <v>3000</v>
      </c>
      <c r="U2848" s="107">
        <f t="shared" si="303"/>
        <v>3360.0000000000005</v>
      </c>
      <c r="V2848" s="292"/>
      <c r="W2848" s="112">
        <v>2016</v>
      </c>
      <c r="X2848" s="293"/>
    </row>
    <row r="2849" spans="1:56" s="29" customFormat="1" ht="50.1" customHeight="1">
      <c r="A2849" s="57" t="s">
        <v>5957</v>
      </c>
      <c r="B2849" s="103" t="s">
        <v>5974</v>
      </c>
      <c r="C2849" s="104" t="s">
        <v>76</v>
      </c>
      <c r="D2849" s="104" t="s">
        <v>77</v>
      </c>
      <c r="E2849" s="104" t="s">
        <v>77</v>
      </c>
      <c r="F2849" s="104"/>
      <c r="G2849" s="103" t="s">
        <v>62</v>
      </c>
      <c r="H2849" s="103">
        <v>100</v>
      </c>
      <c r="I2849" s="112">
        <v>590000000</v>
      </c>
      <c r="J2849" s="103" t="s">
        <v>5</v>
      </c>
      <c r="K2849" s="103" t="s">
        <v>78</v>
      </c>
      <c r="L2849" s="103" t="s">
        <v>67</v>
      </c>
      <c r="M2849" s="103"/>
      <c r="N2849" s="103" t="s">
        <v>79</v>
      </c>
      <c r="O2849" s="103" t="s">
        <v>35</v>
      </c>
      <c r="P2849" s="104"/>
      <c r="Q2849" s="576"/>
      <c r="R2849" s="576"/>
      <c r="S2849" s="104"/>
      <c r="T2849" s="249">
        <v>0</v>
      </c>
      <c r="U2849" s="249">
        <f>T2849*1.12</f>
        <v>0</v>
      </c>
      <c r="V2849" s="292"/>
      <c r="W2849" s="112">
        <v>2016</v>
      </c>
      <c r="X2849" s="103" t="s">
        <v>8488</v>
      </c>
      <c r="Y2849" s="30"/>
      <c r="Z2849" s="27"/>
      <c r="AA2849" s="27"/>
      <c r="AB2849" s="27"/>
      <c r="AC2849" s="27"/>
      <c r="AD2849" s="27"/>
      <c r="AE2849" s="27"/>
      <c r="AF2849" s="27"/>
      <c r="AG2849" s="27"/>
      <c r="AH2849" s="27"/>
      <c r="AI2849" s="27"/>
      <c r="AJ2849" s="27"/>
      <c r="AK2849" s="27"/>
      <c r="AL2849" s="27"/>
      <c r="AM2849" s="27"/>
      <c r="AN2849" s="27"/>
      <c r="AO2849" s="27"/>
      <c r="AP2849" s="27"/>
      <c r="AQ2849" s="27"/>
      <c r="AR2849" s="27"/>
      <c r="AS2849" s="27"/>
      <c r="AT2849" s="27"/>
      <c r="AU2849" s="27"/>
      <c r="AV2849" s="27"/>
      <c r="AW2849" s="27"/>
      <c r="AX2849" s="27"/>
    </row>
    <row r="2850" spans="1:56" s="29" customFormat="1" ht="50.1" customHeight="1">
      <c r="A2850" s="64" t="s">
        <v>8489</v>
      </c>
      <c r="B2850" s="220" t="s">
        <v>5974</v>
      </c>
      <c r="C2850" s="221" t="s">
        <v>76</v>
      </c>
      <c r="D2850" s="221" t="s">
        <v>77</v>
      </c>
      <c r="E2850" s="221" t="s">
        <v>77</v>
      </c>
      <c r="F2850" s="221"/>
      <c r="G2850" s="220" t="s">
        <v>8490</v>
      </c>
      <c r="H2850" s="220">
        <v>100</v>
      </c>
      <c r="I2850" s="222">
        <v>590000000</v>
      </c>
      <c r="J2850" s="220" t="s">
        <v>5</v>
      </c>
      <c r="K2850" s="220" t="s">
        <v>78</v>
      </c>
      <c r="L2850" s="220" t="s">
        <v>67</v>
      </c>
      <c r="M2850" s="220"/>
      <c r="N2850" s="220" t="s">
        <v>8491</v>
      </c>
      <c r="O2850" s="220" t="s">
        <v>8492</v>
      </c>
      <c r="P2850" s="221"/>
      <c r="Q2850" s="708"/>
      <c r="R2850" s="708"/>
      <c r="S2850" s="221"/>
      <c r="T2850" s="506">
        <v>0</v>
      </c>
      <c r="U2850" s="506">
        <f>T2850*1.12</f>
        <v>0</v>
      </c>
      <c r="V2850" s="709"/>
      <c r="W2850" s="222">
        <v>2016</v>
      </c>
      <c r="X2850" s="64" t="s">
        <v>9011</v>
      </c>
      <c r="Y2850" s="30"/>
      <c r="Z2850" s="30"/>
      <c r="AA2850" s="30"/>
      <c r="AB2850" s="30"/>
      <c r="AC2850" s="30"/>
      <c r="AD2850" s="30"/>
      <c r="AE2850" s="30"/>
      <c r="AF2850" s="27"/>
      <c r="AG2850" s="27"/>
      <c r="AH2850" s="27"/>
      <c r="AI2850" s="27"/>
      <c r="AJ2850" s="27"/>
      <c r="AK2850" s="27"/>
      <c r="AL2850" s="27"/>
      <c r="AM2850" s="27"/>
      <c r="AN2850" s="27"/>
      <c r="AO2850" s="27"/>
      <c r="AP2850" s="27"/>
      <c r="AQ2850" s="27"/>
      <c r="AR2850" s="27"/>
      <c r="AS2850" s="27"/>
      <c r="AT2850" s="27"/>
      <c r="AU2850" s="27"/>
      <c r="AV2850" s="27"/>
      <c r="AW2850" s="27"/>
      <c r="AX2850" s="27"/>
      <c r="AY2850" s="27"/>
      <c r="AZ2850" s="27"/>
      <c r="BA2850" s="27"/>
      <c r="BB2850" s="27"/>
      <c r="BC2850" s="27"/>
      <c r="BD2850" s="27"/>
    </row>
    <row r="2851" spans="1:56" s="29" customFormat="1" ht="50.1" customHeight="1">
      <c r="A2851" s="64" t="s">
        <v>9012</v>
      </c>
      <c r="B2851" s="220" t="s">
        <v>5974</v>
      </c>
      <c r="C2851" s="221" t="s">
        <v>76</v>
      </c>
      <c r="D2851" s="221" t="s">
        <v>77</v>
      </c>
      <c r="E2851" s="221" t="s">
        <v>77</v>
      </c>
      <c r="F2851" s="221"/>
      <c r="G2851" s="220" t="s">
        <v>4</v>
      </c>
      <c r="H2851" s="220">
        <v>100</v>
      </c>
      <c r="I2851" s="222">
        <v>590000000</v>
      </c>
      <c r="J2851" s="220" t="s">
        <v>5</v>
      </c>
      <c r="K2851" s="220" t="s">
        <v>8258</v>
      </c>
      <c r="L2851" s="220" t="s">
        <v>67</v>
      </c>
      <c r="M2851" s="220"/>
      <c r="N2851" s="220" t="s">
        <v>9013</v>
      </c>
      <c r="O2851" s="220" t="s">
        <v>9014</v>
      </c>
      <c r="P2851" s="221"/>
      <c r="Q2851" s="708"/>
      <c r="R2851" s="708"/>
      <c r="S2851" s="221"/>
      <c r="T2851" s="506">
        <v>14280184</v>
      </c>
      <c r="U2851" s="506">
        <f>T2851*1.12</f>
        <v>15993806.080000002</v>
      </c>
      <c r="V2851" s="709"/>
      <c r="W2851" s="222">
        <v>2016</v>
      </c>
      <c r="X2851" s="280"/>
      <c r="Y2851" s="30"/>
      <c r="Z2851" s="30"/>
      <c r="AA2851" s="30"/>
      <c r="AB2851" s="30"/>
      <c r="AC2851" s="30"/>
      <c r="AD2851" s="30"/>
      <c r="AE2851" s="30"/>
      <c r="AF2851" s="27"/>
      <c r="AG2851" s="27"/>
      <c r="AH2851" s="27"/>
      <c r="AI2851" s="27"/>
      <c r="AJ2851" s="27"/>
      <c r="AK2851" s="27"/>
      <c r="AL2851" s="27"/>
      <c r="AM2851" s="27"/>
      <c r="AN2851" s="27"/>
      <c r="AO2851" s="27"/>
      <c r="AP2851" s="27"/>
      <c r="AQ2851" s="27"/>
      <c r="AR2851" s="27"/>
      <c r="AS2851" s="27"/>
      <c r="AT2851" s="27"/>
      <c r="AU2851" s="27"/>
      <c r="AV2851" s="27"/>
      <c r="AW2851" s="27"/>
      <c r="AX2851" s="27"/>
      <c r="AY2851" s="27"/>
      <c r="AZ2851" s="27"/>
      <c r="BA2851" s="27"/>
      <c r="BB2851" s="27"/>
      <c r="BC2851" s="27"/>
      <c r="BD2851" s="27"/>
    </row>
    <row r="2852" spans="1:56" s="5" customFormat="1" ht="50.1" customHeight="1">
      <c r="A2852" s="102" t="s">
        <v>5958</v>
      </c>
      <c r="B2852" s="103" t="s">
        <v>5974</v>
      </c>
      <c r="C2852" s="104" t="s">
        <v>583</v>
      </c>
      <c r="D2852" s="104" t="s">
        <v>584</v>
      </c>
      <c r="E2852" s="104" t="s">
        <v>584</v>
      </c>
      <c r="F2852" s="104" t="s">
        <v>585</v>
      </c>
      <c r="G2852" s="114" t="s">
        <v>4</v>
      </c>
      <c r="H2852" s="127">
        <v>100</v>
      </c>
      <c r="I2852" s="597">
        <v>590000000</v>
      </c>
      <c r="J2852" s="597" t="s">
        <v>5</v>
      </c>
      <c r="K2852" s="114" t="s">
        <v>66</v>
      </c>
      <c r="L2852" s="114" t="s">
        <v>67</v>
      </c>
      <c r="M2852" s="114"/>
      <c r="N2852" s="114" t="s">
        <v>558</v>
      </c>
      <c r="O2852" s="114" t="s">
        <v>56</v>
      </c>
      <c r="P2852" s="114"/>
      <c r="Q2852" s="114"/>
      <c r="R2852" s="127"/>
      <c r="S2852" s="127"/>
      <c r="T2852" s="294">
        <v>1767857.14</v>
      </c>
      <c r="U2852" s="107">
        <f t="shared" si="303"/>
        <v>1979999.9968000001</v>
      </c>
      <c r="V2852" s="114"/>
      <c r="W2852" s="112">
        <v>2016</v>
      </c>
      <c r="X2852" s="547"/>
    </row>
    <row r="2853" spans="1:56" s="8" customFormat="1" ht="50.1" customHeight="1">
      <c r="A2853" s="102" t="s">
        <v>5959</v>
      </c>
      <c r="B2853" s="103" t="s">
        <v>5974</v>
      </c>
      <c r="C2853" s="578" t="s">
        <v>2721</v>
      </c>
      <c r="D2853" s="104" t="s">
        <v>2722</v>
      </c>
      <c r="E2853" s="147" t="s">
        <v>2722</v>
      </c>
      <c r="F2853" s="147" t="s">
        <v>2723</v>
      </c>
      <c r="G2853" s="118" t="s">
        <v>4</v>
      </c>
      <c r="H2853" s="124">
        <v>100</v>
      </c>
      <c r="I2853" s="579">
        <v>590000000</v>
      </c>
      <c r="J2853" s="580" t="s">
        <v>5</v>
      </c>
      <c r="K2853" s="148" t="s">
        <v>2724</v>
      </c>
      <c r="L2853" s="147" t="s">
        <v>93</v>
      </c>
      <c r="M2853" s="614"/>
      <c r="N2853" s="610" t="s">
        <v>2715</v>
      </c>
      <c r="O2853" s="118">
        <v>100</v>
      </c>
      <c r="P2853" s="614"/>
      <c r="Q2853" s="614"/>
      <c r="R2853" s="180"/>
      <c r="S2853" s="180"/>
      <c r="T2853" s="294">
        <v>100000</v>
      </c>
      <c r="U2853" s="107">
        <f t="shared" si="303"/>
        <v>112000.00000000001</v>
      </c>
      <c r="V2853" s="162"/>
      <c r="W2853" s="112">
        <v>2016</v>
      </c>
      <c r="X2853" s="123"/>
    </row>
    <row r="2854" spans="1:56" s="29" customFormat="1" ht="50.1" customHeight="1">
      <c r="A2854" s="64" t="s">
        <v>5960</v>
      </c>
      <c r="B2854" s="220" t="s">
        <v>5974</v>
      </c>
      <c r="C2854" s="221" t="s">
        <v>619</v>
      </c>
      <c r="D2854" s="221" t="s">
        <v>620</v>
      </c>
      <c r="E2854" s="221" t="s">
        <v>620</v>
      </c>
      <c r="F2854" s="221" t="s">
        <v>621</v>
      </c>
      <c r="G2854" s="220" t="s">
        <v>4</v>
      </c>
      <c r="H2854" s="220">
        <v>11</v>
      </c>
      <c r="I2854" s="222">
        <v>590000000</v>
      </c>
      <c r="J2854" s="220" t="s">
        <v>5</v>
      </c>
      <c r="K2854" s="220" t="s">
        <v>240</v>
      </c>
      <c r="L2854" s="220" t="s">
        <v>5</v>
      </c>
      <c r="M2854" s="220"/>
      <c r="N2854" s="220" t="s">
        <v>623</v>
      </c>
      <c r="O2854" s="220" t="s">
        <v>624</v>
      </c>
      <c r="P2854" s="221"/>
      <c r="Q2854" s="221"/>
      <c r="R2854" s="220"/>
      <c r="S2854" s="220"/>
      <c r="T2854" s="227">
        <v>0</v>
      </c>
      <c r="U2854" s="227">
        <f>T2854*1.12</f>
        <v>0</v>
      </c>
      <c r="V2854" s="220" t="s">
        <v>618</v>
      </c>
      <c r="W2854" s="222">
        <v>2016</v>
      </c>
      <c r="X2854" s="220" t="s">
        <v>8970</v>
      </c>
      <c r="Y2854" s="30"/>
      <c r="Z2854" s="30"/>
      <c r="AA2854" s="30"/>
      <c r="AB2854" s="30"/>
      <c r="AC2854" s="30"/>
      <c r="AD2854" s="30"/>
      <c r="AE2854" s="30"/>
      <c r="AF2854" s="27"/>
      <c r="AG2854" s="27"/>
      <c r="AH2854" s="27"/>
      <c r="AI2854" s="27"/>
      <c r="AJ2854" s="27"/>
      <c r="AK2854" s="27"/>
      <c r="AL2854" s="27"/>
      <c r="AM2854" s="27"/>
      <c r="AN2854" s="27"/>
      <c r="AO2854" s="27"/>
      <c r="AP2854" s="27"/>
      <c r="AQ2854" s="27"/>
      <c r="AR2854" s="27"/>
      <c r="AS2854" s="27"/>
      <c r="AT2854" s="27"/>
      <c r="AU2854" s="27"/>
      <c r="AV2854" s="27"/>
      <c r="AW2854" s="27"/>
      <c r="AX2854" s="27"/>
      <c r="AY2854" s="27"/>
      <c r="AZ2854" s="27"/>
      <c r="BA2854" s="27"/>
      <c r="BB2854" s="27"/>
      <c r="BC2854" s="27"/>
      <c r="BD2854" s="27"/>
    </row>
    <row r="2855" spans="1:56" s="29" customFormat="1" ht="50.1" customHeight="1">
      <c r="A2855" s="64" t="s">
        <v>8971</v>
      </c>
      <c r="B2855" s="220" t="s">
        <v>5974</v>
      </c>
      <c r="C2855" s="221" t="s">
        <v>619</v>
      </c>
      <c r="D2855" s="221" t="s">
        <v>620</v>
      </c>
      <c r="E2855" s="221" t="s">
        <v>620</v>
      </c>
      <c r="F2855" s="221" t="s">
        <v>8972</v>
      </c>
      <c r="G2855" s="220" t="s">
        <v>62</v>
      </c>
      <c r="H2855" s="220">
        <v>11</v>
      </c>
      <c r="I2855" s="222">
        <v>590000000</v>
      </c>
      <c r="J2855" s="220" t="s">
        <v>5</v>
      </c>
      <c r="K2855" s="220" t="s">
        <v>296</v>
      </c>
      <c r="L2855" s="220" t="s">
        <v>5</v>
      </c>
      <c r="M2855" s="220"/>
      <c r="N2855" s="220" t="s">
        <v>623</v>
      </c>
      <c r="O2855" s="220" t="s">
        <v>624</v>
      </c>
      <c r="P2855" s="221"/>
      <c r="Q2855" s="221"/>
      <c r="R2855" s="220"/>
      <c r="S2855" s="220"/>
      <c r="T2855" s="506">
        <v>3360000</v>
      </c>
      <c r="U2855" s="506">
        <f>T2855*1.12</f>
        <v>3763200.0000000005</v>
      </c>
      <c r="V2855" s="220"/>
      <c r="W2855" s="222">
        <v>2016</v>
      </c>
      <c r="X2855" s="220"/>
      <c r="Y2855" s="30"/>
      <c r="Z2855" s="30"/>
      <c r="AA2855" s="30"/>
      <c r="AB2855" s="30"/>
      <c r="AC2855" s="30"/>
      <c r="AD2855" s="30"/>
      <c r="AE2855" s="30"/>
      <c r="AF2855" s="27"/>
      <c r="AG2855" s="27"/>
      <c r="AH2855" s="27"/>
      <c r="AI2855" s="27"/>
      <c r="AJ2855" s="27"/>
      <c r="AK2855" s="27"/>
      <c r="AL2855" s="27"/>
      <c r="AM2855" s="27"/>
      <c r="AN2855" s="27"/>
      <c r="AO2855" s="27"/>
      <c r="AP2855" s="27"/>
      <c r="AQ2855" s="27"/>
      <c r="AR2855" s="27"/>
      <c r="AS2855" s="27"/>
      <c r="AT2855" s="27"/>
      <c r="AU2855" s="27"/>
      <c r="AV2855" s="27"/>
      <c r="AW2855" s="27"/>
      <c r="AX2855" s="27"/>
      <c r="AY2855" s="27"/>
      <c r="AZ2855" s="27"/>
      <c r="BA2855" s="27"/>
      <c r="BB2855" s="27"/>
      <c r="BC2855" s="27"/>
      <c r="BD2855" s="27"/>
    </row>
    <row r="2856" spans="1:56" s="13" customFormat="1" ht="50.1" customHeight="1">
      <c r="A2856" s="102" t="s">
        <v>5961</v>
      </c>
      <c r="B2856" s="103" t="s">
        <v>5974</v>
      </c>
      <c r="C2856" s="104" t="s">
        <v>573</v>
      </c>
      <c r="D2856" s="104" t="s">
        <v>574</v>
      </c>
      <c r="E2856" s="104" t="s">
        <v>575</v>
      </c>
      <c r="F2856" s="104" t="s">
        <v>576</v>
      </c>
      <c r="G2856" s="114" t="s">
        <v>62</v>
      </c>
      <c r="H2856" s="127">
        <v>100</v>
      </c>
      <c r="I2856" s="114">
        <v>590000000</v>
      </c>
      <c r="J2856" s="114" t="s">
        <v>5</v>
      </c>
      <c r="K2856" s="114" t="s">
        <v>577</v>
      </c>
      <c r="L2856" s="114" t="s">
        <v>67</v>
      </c>
      <c r="M2856" s="114"/>
      <c r="N2856" s="114" t="s">
        <v>558</v>
      </c>
      <c r="O2856" s="114" t="s">
        <v>146</v>
      </c>
      <c r="P2856" s="114"/>
      <c r="Q2856" s="114"/>
      <c r="R2856" s="213"/>
      <c r="S2856" s="127"/>
      <c r="T2856" s="294">
        <v>7544642.8570999997</v>
      </c>
      <c r="U2856" s="107">
        <f t="shared" ref="U2856:U2866" si="305">T2856*1.12</f>
        <v>8449999.9999519996</v>
      </c>
      <c r="V2856" s="114"/>
      <c r="W2856" s="112">
        <v>2016</v>
      </c>
      <c r="X2856" s="547"/>
    </row>
    <row r="2857" spans="1:56" s="29" customFormat="1" ht="50.1" customHeight="1">
      <c r="A2857" s="57" t="s">
        <v>5962</v>
      </c>
      <c r="B2857" s="103" t="s">
        <v>5974</v>
      </c>
      <c r="C2857" s="277" t="s">
        <v>2924</v>
      </c>
      <c r="D2857" s="104" t="s">
        <v>2925</v>
      </c>
      <c r="E2857" s="143" t="s">
        <v>2926</v>
      </c>
      <c r="F2857" s="143" t="s">
        <v>2927</v>
      </c>
      <c r="G2857" s="127" t="s">
        <v>4</v>
      </c>
      <c r="H2857" s="139">
        <v>100</v>
      </c>
      <c r="I2857" s="111">
        <v>590000000</v>
      </c>
      <c r="J2857" s="127" t="s">
        <v>5</v>
      </c>
      <c r="K2857" s="127" t="s">
        <v>2921</v>
      </c>
      <c r="L2857" s="127" t="s">
        <v>67</v>
      </c>
      <c r="M2857" s="550"/>
      <c r="N2857" s="127" t="s">
        <v>2922</v>
      </c>
      <c r="O2857" s="214" t="s">
        <v>8531</v>
      </c>
      <c r="P2857" s="550"/>
      <c r="Q2857" s="550"/>
      <c r="R2857" s="710"/>
      <c r="S2857" s="706"/>
      <c r="T2857" s="711">
        <v>450000</v>
      </c>
      <c r="U2857" s="249">
        <f>T2857*1.12</f>
        <v>504000.00000000006</v>
      </c>
      <c r="V2857" s="127"/>
      <c r="W2857" s="112">
        <v>2016</v>
      </c>
      <c r="X2857" s="395"/>
      <c r="Y2857" s="30"/>
      <c r="Z2857" s="27"/>
      <c r="AA2857" s="27"/>
      <c r="AB2857" s="27"/>
      <c r="AC2857" s="27"/>
      <c r="AD2857" s="27"/>
      <c r="AE2857" s="27"/>
      <c r="AF2857" s="27"/>
      <c r="AG2857" s="27"/>
      <c r="AH2857" s="27"/>
      <c r="AI2857" s="27"/>
      <c r="AJ2857" s="27"/>
      <c r="AK2857" s="27"/>
      <c r="AL2857" s="27"/>
      <c r="AM2857" s="27"/>
      <c r="AN2857" s="27"/>
      <c r="AO2857" s="27"/>
      <c r="AP2857" s="27"/>
      <c r="AQ2857" s="27"/>
      <c r="AR2857" s="27"/>
      <c r="AS2857" s="27"/>
      <c r="AT2857" s="27"/>
      <c r="AU2857" s="27"/>
      <c r="AV2857" s="27"/>
      <c r="AW2857" s="27"/>
      <c r="AX2857" s="27"/>
    </row>
    <row r="2858" spans="1:56" s="29" customFormat="1" ht="50.1" customHeight="1">
      <c r="A2858" s="57" t="s">
        <v>5963</v>
      </c>
      <c r="B2858" s="103" t="s">
        <v>5974</v>
      </c>
      <c r="C2858" s="104" t="s">
        <v>2916</v>
      </c>
      <c r="D2858" s="104" t="s">
        <v>2917</v>
      </c>
      <c r="E2858" s="104" t="s">
        <v>2918</v>
      </c>
      <c r="F2858" s="104" t="s">
        <v>2919</v>
      </c>
      <c r="G2858" s="127" t="s">
        <v>62</v>
      </c>
      <c r="H2858" s="464">
        <v>100</v>
      </c>
      <c r="I2858" s="111">
        <v>590000000</v>
      </c>
      <c r="J2858" s="110" t="s">
        <v>2920</v>
      </c>
      <c r="K2858" s="124" t="s">
        <v>2921</v>
      </c>
      <c r="L2858" s="110" t="s">
        <v>2920</v>
      </c>
      <c r="M2858" s="103"/>
      <c r="N2858" s="127" t="s">
        <v>2922</v>
      </c>
      <c r="O2858" s="214" t="s">
        <v>2923</v>
      </c>
      <c r="P2858" s="103"/>
      <c r="Q2858" s="615"/>
      <c r="R2858" s="479"/>
      <c r="S2858" s="616"/>
      <c r="T2858" s="107">
        <v>0</v>
      </c>
      <c r="U2858" s="107">
        <f>T2858*1.12</f>
        <v>0</v>
      </c>
      <c r="V2858" s="89"/>
      <c r="W2858" s="112">
        <v>2016</v>
      </c>
      <c r="X2858" s="112">
        <v>7</v>
      </c>
      <c r="Y2858" s="27"/>
      <c r="Z2858" s="27"/>
      <c r="AA2858" s="27"/>
      <c r="AB2858" s="27"/>
      <c r="AC2858" s="27"/>
      <c r="AD2858" s="27"/>
      <c r="AE2858" s="27"/>
      <c r="AF2858" s="27"/>
      <c r="AG2858" s="27"/>
      <c r="AH2858" s="27"/>
      <c r="AI2858" s="27"/>
      <c r="AJ2858" s="27"/>
      <c r="AK2858" s="27"/>
      <c r="AL2858" s="27"/>
      <c r="AM2858" s="27"/>
      <c r="AN2858" s="27"/>
      <c r="AO2858" s="27"/>
      <c r="AP2858" s="27"/>
      <c r="AQ2858" s="27"/>
      <c r="AR2858" s="27"/>
    </row>
    <row r="2859" spans="1:56" s="29" customFormat="1" ht="50.1" customHeight="1">
      <c r="A2859" s="57" t="s">
        <v>7060</v>
      </c>
      <c r="B2859" s="103" t="s">
        <v>5974</v>
      </c>
      <c r="C2859" s="104" t="s">
        <v>2916</v>
      </c>
      <c r="D2859" s="104" t="s">
        <v>2917</v>
      </c>
      <c r="E2859" s="104" t="s">
        <v>2918</v>
      </c>
      <c r="F2859" s="104" t="s">
        <v>2919</v>
      </c>
      <c r="G2859" s="127" t="s">
        <v>4</v>
      </c>
      <c r="H2859" s="464">
        <v>100</v>
      </c>
      <c r="I2859" s="111">
        <v>590000000</v>
      </c>
      <c r="J2859" s="110" t="s">
        <v>2920</v>
      </c>
      <c r="K2859" s="124" t="s">
        <v>2921</v>
      </c>
      <c r="L2859" s="110" t="s">
        <v>2920</v>
      </c>
      <c r="M2859" s="103"/>
      <c r="N2859" s="127" t="s">
        <v>2922</v>
      </c>
      <c r="O2859" s="214" t="s">
        <v>2923</v>
      </c>
      <c r="P2859" s="103"/>
      <c r="Q2859" s="615"/>
      <c r="R2859" s="479"/>
      <c r="S2859" s="616"/>
      <c r="T2859" s="107">
        <v>540000</v>
      </c>
      <c r="U2859" s="107">
        <f>T2859*1.12</f>
        <v>604800</v>
      </c>
      <c r="V2859" s="89"/>
      <c r="W2859" s="112">
        <v>2016</v>
      </c>
      <c r="X2859" s="401"/>
      <c r="Y2859" s="27"/>
      <c r="Z2859" s="27"/>
      <c r="AA2859" s="27"/>
      <c r="AB2859" s="27"/>
      <c r="AC2859" s="27"/>
      <c r="AD2859" s="27"/>
      <c r="AE2859" s="27"/>
      <c r="AF2859" s="27"/>
      <c r="AG2859" s="27"/>
      <c r="AH2859" s="27"/>
      <c r="AI2859" s="27"/>
      <c r="AJ2859" s="27"/>
      <c r="AK2859" s="27"/>
      <c r="AL2859" s="27"/>
      <c r="AM2859" s="27"/>
      <c r="AN2859" s="27"/>
      <c r="AO2859" s="27"/>
      <c r="AP2859" s="27"/>
      <c r="AQ2859" s="27"/>
      <c r="AR2859" s="27"/>
    </row>
    <row r="2860" spans="1:56" s="13" customFormat="1" ht="50.1" customHeight="1">
      <c r="A2860" s="102" t="s">
        <v>5964</v>
      </c>
      <c r="B2860" s="103" t="s">
        <v>5974</v>
      </c>
      <c r="C2860" s="104" t="s">
        <v>101</v>
      </c>
      <c r="D2860" s="104" t="s">
        <v>102</v>
      </c>
      <c r="E2860" s="104" t="s">
        <v>102</v>
      </c>
      <c r="F2860" s="105" t="s">
        <v>103</v>
      </c>
      <c r="G2860" s="105" t="s">
        <v>4</v>
      </c>
      <c r="H2860" s="139">
        <v>90</v>
      </c>
      <c r="I2860" s="554">
        <v>590000000</v>
      </c>
      <c r="J2860" s="105" t="s">
        <v>5</v>
      </c>
      <c r="K2860" s="105" t="s">
        <v>104</v>
      </c>
      <c r="L2860" s="105" t="s">
        <v>93</v>
      </c>
      <c r="M2860" s="105"/>
      <c r="N2860" s="105" t="s">
        <v>94</v>
      </c>
      <c r="O2860" s="105" t="s">
        <v>35</v>
      </c>
      <c r="P2860" s="105"/>
      <c r="Q2860" s="105"/>
      <c r="R2860" s="321"/>
      <c r="S2860" s="134"/>
      <c r="T2860" s="107">
        <v>90000</v>
      </c>
      <c r="U2860" s="107">
        <f t="shared" si="305"/>
        <v>100800.00000000001</v>
      </c>
      <c r="V2860" s="105"/>
      <c r="W2860" s="112">
        <v>2016</v>
      </c>
      <c r="X2860" s="547"/>
    </row>
    <row r="2861" spans="1:56" s="13" customFormat="1" ht="50.1" customHeight="1">
      <c r="A2861" s="102" t="s">
        <v>5965</v>
      </c>
      <c r="B2861" s="103" t="s">
        <v>5974</v>
      </c>
      <c r="C2861" s="104" t="s">
        <v>101</v>
      </c>
      <c r="D2861" s="104" t="s">
        <v>102</v>
      </c>
      <c r="E2861" s="104" t="s">
        <v>102</v>
      </c>
      <c r="F2861" s="114" t="s">
        <v>107</v>
      </c>
      <c r="G2861" s="105" t="s">
        <v>4</v>
      </c>
      <c r="H2861" s="139">
        <v>100</v>
      </c>
      <c r="I2861" s="554">
        <v>590000000</v>
      </c>
      <c r="J2861" s="105" t="s">
        <v>5</v>
      </c>
      <c r="K2861" s="105" t="s">
        <v>108</v>
      </c>
      <c r="L2861" s="105" t="s">
        <v>93</v>
      </c>
      <c r="M2861" s="105"/>
      <c r="N2861" s="105" t="s">
        <v>94</v>
      </c>
      <c r="O2861" s="105" t="s">
        <v>35</v>
      </c>
      <c r="P2861" s="105"/>
      <c r="Q2861" s="105"/>
      <c r="R2861" s="213"/>
      <c r="S2861" s="197"/>
      <c r="T2861" s="107">
        <v>700000</v>
      </c>
      <c r="U2861" s="107">
        <f t="shared" si="305"/>
        <v>784000.00000000012</v>
      </c>
      <c r="V2861" s="105"/>
      <c r="W2861" s="112">
        <v>2016</v>
      </c>
      <c r="X2861" s="547"/>
    </row>
    <row r="2862" spans="1:56" s="13" customFormat="1" ht="50.1" customHeight="1">
      <c r="A2862" s="102" t="s">
        <v>5966</v>
      </c>
      <c r="B2862" s="103" t="s">
        <v>5974</v>
      </c>
      <c r="C2862" s="617" t="s">
        <v>29</v>
      </c>
      <c r="D2862" s="104" t="s">
        <v>30</v>
      </c>
      <c r="E2862" s="104" t="s">
        <v>30</v>
      </c>
      <c r="F2862" s="104" t="s">
        <v>31</v>
      </c>
      <c r="G2862" s="104" t="s">
        <v>4</v>
      </c>
      <c r="H2862" s="72">
        <v>100</v>
      </c>
      <c r="I2862" s="105">
        <v>590000000</v>
      </c>
      <c r="J2862" s="104" t="s">
        <v>5</v>
      </c>
      <c r="K2862" s="104" t="s">
        <v>22</v>
      </c>
      <c r="L2862" s="104" t="s">
        <v>5</v>
      </c>
      <c r="M2862" s="104"/>
      <c r="N2862" s="104" t="s">
        <v>23</v>
      </c>
      <c r="O2862" s="104" t="s">
        <v>24</v>
      </c>
      <c r="P2862" s="104"/>
      <c r="Q2862" s="104"/>
      <c r="R2862" s="618"/>
      <c r="S2862" s="103"/>
      <c r="T2862" s="107">
        <v>428572</v>
      </c>
      <c r="U2862" s="107">
        <f t="shared" si="305"/>
        <v>480000.64000000007</v>
      </c>
      <c r="V2862" s="104"/>
      <c r="W2862" s="112">
        <v>2016</v>
      </c>
      <c r="X2862" s="103"/>
    </row>
    <row r="2863" spans="1:56" s="13" customFormat="1" ht="50.1" customHeight="1">
      <c r="A2863" s="102" t="s">
        <v>5967</v>
      </c>
      <c r="B2863" s="103" t="s">
        <v>5974</v>
      </c>
      <c r="C2863" s="104" t="s">
        <v>603</v>
      </c>
      <c r="D2863" s="104" t="s">
        <v>604</v>
      </c>
      <c r="E2863" s="292" t="s">
        <v>604</v>
      </c>
      <c r="F2863" s="104" t="s">
        <v>605</v>
      </c>
      <c r="G2863" s="114" t="s">
        <v>4</v>
      </c>
      <c r="H2863" s="127">
        <v>100</v>
      </c>
      <c r="I2863" s="114">
        <v>590000000</v>
      </c>
      <c r="J2863" s="619" t="s">
        <v>5</v>
      </c>
      <c r="K2863" s="619" t="s">
        <v>581</v>
      </c>
      <c r="L2863" s="619" t="s">
        <v>5</v>
      </c>
      <c r="M2863" s="619"/>
      <c r="N2863" s="114" t="s">
        <v>558</v>
      </c>
      <c r="O2863" s="619" t="s">
        <v>599</v>
      </c>
      <c r="P2863" s="619"/>
      <c r="Q2863" s="619"/>
      <c r="R2863" s="620"/>
      <c r="S2863" s="274"/>
      <c r="T2863" s="276">
        <v>446428.57140000002</v>
      </c>
      <c r="U2863" s="107">
        <f t="shared" si="305"/>
        <v>499999.99996800005</v>
      </c>
      <c r="V2863" s="621"/>
      <c r="W2863" s="112">
        <v>2016</v>
      </c>
      <c r="X2863" s="622"/>
    </row>
    <row r="2864" spans="1:56" s="13" customFormat="1" ht="50.1" customHeight="1">
      <c r="A2864" s="102" t="s">
        <v>5968</v>
      </c>
      <c r="B2864" s="103" t="s">
        <v>5974</v>
      </c>
      <c r="C2864" s="104" t="s">
        <v>32</v>
      </c>
      <c r="D2864" s="104" t="s">
        <v>33</v>
      </c>
      <c r="E2864" s="104" t="s">
        <v>33</v>
      </c>
      <c r="F2864" s="104" t="s">
        <v>34</v>
      </c>
      <c r="G2864" s="104" t="s">
        <v>4</v>
      </c>
      <c r="H2864" s="103">
        <v>100</v>
      </c>
      <c r="I2864" s="105">
        <v>590000000</v>
      </c>
      <c r="J2864" s="104" t="s">
        <v>5</v>
      </c>
      <c r="K2864" s="104" t="s">
        <v>22</v>
      </c>
      <c r="L2864" s="104" t="s">
        <v>5</v>
      </c>
      <c r="M2864" s="104"/>
      <c r="N2864" s="104" t="s">
        <v>23</v>
      </c>
      <c r="O2864" s="104" t="s">
        <v>35</v>
      </c>
      <c r="P2864" s="104"/>
      <c r="Q2864" s="104"/>
      <c r="R2864" s="618"/>
      <c r="S2864" s="103"/>
      <c r="T2864" s="107">
        <f>8100/1.12</f>
        <v>7232.1428571428569</v>
      </c>
      <c r="U2864" s="107">
        <f t="shared" si="305"/>
        <v>8100.0000000000009</v>
      </c>
      <c r="V2864" s="104"/>
      <c r="W2864" s="112">
        <v>2016</v>
      </c>
      <c r="X2864" s="103"/>
    </row>
    <row r="2865" spans="1:61" s="13" customFormat="1" ht="50.1" customHeight="1">
      <c r="A2865" s="102" t="s">
        <v>5969</v>
      </c>
      <c r="B2865" s="103" t="s">
        <v>5974</v>
      </c>
      <c r="C2865" s="208" t="s">
        <v>26</v>
      </c>
      <c r="D2865" s="104" t="s">
        <v>27</v>
      </c>
      <c r="E2865" s="104" t="s">
        <v>27</v>
      </c>
      <c r="F2865" s="104" t="s">
        <v>28</v>
      </c>
      <c r="G2865" s="104" t="s">
        <v>4</v>
      </c>
      <c r="H2865" s="103">
        <v>100</v>
      </c>
      <c r="I2865" s="105">
        <v>590000000</v>
      </c>
      <c r="J2865" s="104" t="s">
        <v>5</v>
      </c>
      <c r="K2865" s="104" t="s">
        <v>22</v>
      </c>
      <c r="L2865" s="104" t="s">
        <v>5</v>
      </c>
      <c r="M2865" s="104"/>
      <c r="N2865" s="104" t="s">
        <v>23</v>
      </c>
      <c r="O2865" s="104" t="s">
        <v>24</v>
      </c>
      <c r="P2865" s="104"/>
      <c r="Q2865" s="104"/>
      <c r="R2865" s="618"/>
      <c r="S2865" s="103"/>
      <c r="T2865" s="107">
        <v>549106</v>
      </c>
      <c r="U2865" s="107">
        <f t="shared" si="305"/>
        <v>614998.72000000009</v>
      </c>
      <c r="V2865" s="104"/>
      <c r="W2865" s="112">
        <v>2016</v>
      </c>
      <c r="X2865" s="103"/>
    </row>
    <row r="2866" spans="1:61" s="13" customFormat="1" ht="50.1" customHeight="1">
      <c r="A2866" s="102" t="s">
        <v>5970</v>
      </c>
      <c r="B2866" s="103" t="s">
        <v>5974</v>
      </c>
      <c r="C2866" s="105" t="s">
        <v>2708</v>
      </c>
      <c r="D2866" s="105" t="s">
        <v>2709</v>
      </c>
      <c r="E2866" s="112" t="s">
        <v>2709</v>
      </c>
      <c r="F2866" s="105" t="s">
        <v>2710</v>
      </c>
      <c r="G2866" s="112" t="s">
        <v>4</v>
      </c>
      <c r="H2866" s="139">
        <v>100</v>
      </c>
      <c r="I2866" s="577">
        <v>590000000</v>
      </c>
      <c r="J2866" s="105" t="s">
        <v>2688</v>
      </c>
      <c r="K2866" s="105" t="s">
        <v>2711</v>
      </c>
      <c r="L2866" s="146" t="s">
        <v>2707</v>
      </c>
      <c r="M2866" s="105"/>
      <c r="N2866" s="112" t="s">
        <v>2691</v>
      </c>
      <c r="O2866" s="112" t="s">
        <v>2692</v>
      </c>
      <c r="P2866" s="105"/>
      <c r="Q2866" s="105"/>
      <c r="R2866" s="321"/>
      <c r="S2866" s="112"/>
      <c r="T2866" s="107">
        <v>150000</v>
      </c>
      <c r="U2866" s="107">
        <f t="shared" si="305"/>
        <v>168000.00000000003</v>
      </c>
      <c r="V2866" s="105"/>
      <c r="W2866" s="112">
        <v>2016</v>
      </c>
      <c r="X2866" s="105"/>
    </row>
    <row r="2867" spans="1:61" s="45" customFormat="1" ht="50.1" customHeight="1">
      <c r="A2867" s="102" t="s">
        <v>6660</v>
      </c>
      <c r="B2867" s="103" t="s">
        <v>5974</v>
      </c>
      <c r="C2867" s="623" t="s">
        <v>6665</v>
      </c>
      <c r="D2867" s="623" t="s">
        <v>6666</v>
      </c>
      <c r="E2867" s="237" t="s">
        <v>6666</v>
      </c>
      <c r="F2867" s="123"/>
      <c r="G2867" s="103" t="s">
        <v>4</v>
      </c>
      <c r="H2867" s="139">
        <v>100</v>
      </c>
      <c r="I2867" s="111">
        <v>590000000</v>
      </c>
      <c r="J2867" s="127" t="s">
        <v>5</v>
      </c>
      <c r="K2867" s="123" t="s">
        <v>422</v>
      </c>
      <c r="L2867" s="112" t="s">
        <v>5</v>
      </c>
      <c r="M2867" s="404"/>
      <c r="N2867" s="103" t="s">
        <v>6667</v>
      </c>
      <c r="O2867" s="405" t="s">
        <v>6668</v>
      </c>
      <c r="P2867" s="123"/>
      <c r="Q2867" s="123"/>
      <c r="R2867" s="158"/>
      <c r="S2867" s="158"/>
      <c r="T2867" s="474">
        <f>70000/1.12</f>
        <v>62499.999999999993</v>
      </c>
      <c r="U2867" s="474">
        <f>T2867*1.12</f>
        <v>70000</v>
      </c>
      <c r="V2867" s="123"/>
      <c r="W2867" s="103">
        <v>2016</v>
      </c>
      <c r="X2867" s="123"/>
    </row>
    <row r="2868" spans="1:61" s="21" customFormat="1" ht="50.1" customHeight="1">
      <c r="A2868" s="118" t="s">
        <v>6674</v>
      </c>
      <c r="B2868" s="103" t="s">
        <v>5974</v>
      </c>
      <c r="C2868" s="124" t="s">
        <v>613</v>
      </c>
      <c r="D2868" s="148" t="s">
        <v>614</v>
      </c>
      <c r="E2868" s="124" t="s">
        <v>614</v>
      </c>
      <c r="F2868" s="103" t="s">
        <v>7229</v>
      </c>
      <c r="G2868" s="255" t="s">
        <v>4</v>
      </c>
      <c r="H2868" s="112">
        <v>0</v>
      </c>
      <c r="I2868" s="112">
        <v>590000000</v>
      </c>
      <c r="J2868" s="110" t="s">
        <v>132</v>
      </c>
      <c r="K2868" s="103" t="s">
        <v>6675</v>
      </c>
      <c r="L2868" s="127" t="s">
        <v>6680</v>
      </c>
      <c r="M2868" s="103"/>
      <c r="N2868" s="103" t="s">
        <v>6676</v>
      </c>
      <c r="O2868" s="103" t="s">
        <v>6677</v>
      </c>
      <c r="P2868" s="103"/>
      <c r="Q2868" s="103"/>
      <c r="R2868" s="103"/>
      <c r="S2868" s="103"/>
      <c r="T2868" s="107">
        <f>456110/1.12</f>
        <v>407241.07142857136</v>
      </c>
      <c r="U2868" s="107">
        <f>T2868*1.12</f>
        <v>456109.99999999994</v>
      </c>
      <c r="V2868" s="103"/>
      <c r="W2868" s="112">
        <v>2016</v>
      </c>
      <c r="X2868" s="103"/>
    </row>
    <row r="2869" spans="1:61" s="55" customFormat="1" ht="50.1" customHeight="1">
      <c r="A2869" s="118" t="s">
        <v>7144</v>
      </c>
      <c r="B2869" s="103" t="s">
        <v>5974</v>
      </c>
      <c r="C2869" s="169" t="s">
        <v>7145</v>
      </c>
      <c r="D2869" s="169" t="s">
        <v>7146</v>
      </c>
      <c r="E2869" s="169" t="s">
        <v>7146</v>
      </c>
      <c r="F2869" s="169"/>
      <c r="G2869" s="110" t="s">
        <v>4</v>
      </c>
      <c r="H2869" s="139">
        <v>100</v>
      </c>
      <c r="I2869" s="110" t="s">
        <v>13</v>
      </c>
      <c r="J2869" s="110" t="s">
        <v>132</v>
      </c>
      <c r="K2869" s="110" t="s">
        <v>479</v>
      </c>
      <c r="L2869" s="110" t="s">
        <v>132</v>
      </c>
      <c r="M2869" s="110"/>
      <c r="N2869" s="110" t="s">
        <v>7147</v>
      </c>
      <c r="O2869" s="110" t="s">
        <v>7148</v>
      </c>
      <c r="P2869" s="127"/>
      <c r="Q2869" s="110"/>
      <c r="R2869" s="103"/>
      <c r="S2869" s="379"/>
      <c r="T2869" s="107">
        <v>320000</v>
      </c>
      <c r="U2869" s="107">
        <f>T2869*1.12</f>
        <v>358400.00000000006</v>
      </c>
      <c r="V2869" s="110"/>
      <c r="W2869" s="127">
        <v>2016</v>
      </c>
      <c r="X2869" s="110"/>
    </row>
    <row r="2870" spans="1:61" s="29" customFormat="1" ht="50.1" customHeight="1">
      <c r="A2870" s="64" t="s">
        <v>9473</v>
      </c>
      <c r="B2870" s="220" t="s">
        <v>5974</v>
      </c>
      <c r="C2870" s="221" t="s">
        <v>9474</v>
      </c>
      <c r="D2870" s="221" t="s">
        <v>9475</v>
      </c>
      <c r="E2870" s="221" t="s">
        <v>9476</v>
      </c>
      <c r="F2870" s="221" t="s">
        <v>9477</v>
      </c>
      <c r="G2870" s="70" t="s">
        <v>4</v>
      </c>
      <c r="H2870" s="513">
        <v>100</v>
      </c>
      <c r="I2870" s="442">
        <v>590000000</v>
      </c>
      <c r="J2870" s="70" t="s">
        <v>5</v>
      </c>
      <c r="K2870" s="70" t="s">
        <v>296</v>
      </c>
      <c r="L2870" s="70" t="s">
        <v>67</v>
      </c>
      <c r="M2870" s="572"/>
      <c r="N2870" s="70" t="s">
        <v>9478</v>
      </c>
      <c r="O2870" s="428" t="s">
        <v>9004</v>
      </c>
      <c r="P2870" s="573"/>
      <c r="Q2870" s="573"/>
      <c r="R2870" s="573"/>
      <c r="S2870" s="574"/>
      <c r="T2870" s="575">
        <v>52250</v>
      </c>
      <c r="U2870" s="511">
        <f>T2870*1.12</f>
        <v>58520.000000000007</v>
      </c>
      <c r="V2870" s="70"/>
      <c r="W2870" s="222">
        <v>2016</v>
      </c>
      <c r="X2870" s="531"/>
      <c r="Y2870" s="30"/>
      <c r="Z2870" s="30"/>
      <c r="AA2870" s="30"/>
      <c r="AB2870" s="30"/>
      <c r="AC2870" s="30"/>
      <c r="AD2870" s="30"/>
      <c r="AE2870" s="30"/>
      <c r="AF2870" s="30"/>
      <c r="AG2870" s="30"/>
      <c r="AH2870" s="30"/>
      <c r="AI2870" s="30"/>
      <c r="AJ2870" s="30"/>
      <c r="AK2870" s="27"/>
      <c r="AL2870" s="27"/>
      <c r="AM2870" s="27"/>
      <c r="AN2870" s="27"/>
      <c r="AO2870" s="27"/>
      <c r="AP2870" s="27"/>
      <c r="AQ2870" s="27"/>
      <c r="AR2870" s="27"/>
      <c r="AS2870" s="27"/>
      <c r="AT2870" s="27"/>
      <c r="AU2870" s="27"/>
      <c r="AV2870" s="27"/>
      <c r="AW2870" s="27"/>
      <c r="AX2870" s="27"/>
      <c r="AY2870" s="27"/>
      <c r="AZ2870" s="27"/>
      <c r="BA2870" s="27"/>
      <c r="BB2870" s="27"/>
      <c r="BC2870" s="27"/>
      <c r="BD2870" s="27"/>
      <c r="BE2870" s="27"/>
      <c r="BF2870" s="27"/>
      <c r="BG2870" s="27"/>
      <c r="BH2870" s="27"/>
      <c r="BI2870" s="27"/>
    </row>
    <row r="2871" spans="1:61" s="55" customFormat="1" ht="24.75" customHeight="1">
      <c r="A2871" s="118"/>
      <c r="B2871" s="103"/>
      <c r="C2871" s="169"/>
      <c r="D2871" s="169"/>
      <c r="E2871" s="169"/>
      <c r="F2871" s="169"/>
      <c r="G2871" s="110"/>
      <c r="H2871" s="139"/>
      <c r="I2871" s="110"/>
      <c r="J2871" s="110"/>
      <c r="K2871" s="110"/>
      <c r="L2871" s="110"/>
      <c r="M2871" s="110"/>
      <c r="N2871" s="110"/>
      <c r="O2871" s="110"/>
      <c r="P2871" s="127"/>
      <c r="Q2871" s="110"/>
      <c r="R2871" s="103"/>
      <c r="S2871" s="379"/>
      <c r="T2871" s="107"/>
      <c r="U2871" s="107"/>
      <c r="V2871" s="110"/>
      <c r="W2871" s="127"/>
      <c r="X2871" s="110"/>
    </row>
    <row r="2872" spans="1:61">
      <c r="A2872" s="624"/>
      <c r="B2872" s="624"/>
      <c r="C2872" s="624"/>
      <c r="D2872" s="625"/>
      <c r="E2872" s="624"/>
      <c r="F2872" s="624"/>
      <c r="G2872" s="624"/>
      <c r="H2872" s="626"/>
      <c r="I2872" s="624"/>
      <c r="J2872" s="624"/>
      <c r="K2872" s="624"/>
      <c r="L2872" s="624"/>
      <c r="M2872" s="624"/>
      <c r="N2872" s="624"/>
      <c r="O2872" s="624"/>
      <c r="P2872" s="624"/>
      <c r="Q2872" s="624"/>
      <c r="R2872" s="626"/>
      <c r="S2872" s="626"/>
      <c r="T2872" s="627">
        <f>SUM(T2784:T2871)</f>
        <v>135756072.30682856</v>
      </c>
      <c r="U2872" s="627">
        <f>SUM(U2784:U2871)</f>
        <v>152046800.98364794</v>
      </c>
      <c r="V2872" s="624"/>
      <c r="W2872" s="624"/>
      <c r="X2872" s="624"/>
    </row>
    <row r="2873" spans="1:61" s="11" customFormat="1">
      <c r="A2873" s="102"/>
      <c r="B2873" s="94"/>
      <c r="C2873" s="96"/>
      <c r="D2873" s="97"/>
      <c r="E2873" s="97"/>
      <c r="F2873" s="96"/>
      <c r="G2873" s="96"/>
      <c r="H2873" s="99"/>
      <c r="I2873" s="96"/>
      <c r="J2873" s="96"/>
      <c r="K2873" s="96"/>
      <c r="L2873" s="96"/>
      <c r="M2873" s="96"/>
      <c r="N2873" s="96"/>
      <c r="O2873" s="96"/>
      <c r="P2873" s="96"/>
      <c r="Q2873" s="96"/>
      <c r="R2873" s="94"/>
      <c r="S2873" s="100"/>
      <c r="T2873" s="101">
        <f>T2782+T2758+T2872</f>
        <v>1412856245.3819599</v>
      </c>
      <c r="U2873" s="101">
        <f>U2782+U2758+U2872</f>
        <v>1582398994.8277955</v>
      </c>
      <c r="V2873" s="96"/>
      <c r="W2873" s="96"/>
      <c r="X2873" s="94"/>
    </row>
  </sheetData>
  <autoFilter ref="A11:DC2881"/>
  <mergeCells count="4">
    <mergeCell ref="A2:N2"/>
    <mergeCell ref="A3:N3"/>
    <mergeCell ref="A5:N5"/>
    <mergeCell ref="A6:N6"/>
  </mergeCells>
  <conditionalFormatting sqref="AC2857:BB2857 AC1689:BB1690 AC1682:BB1683 AC2531:BB2546 AC1733:BB1734 AC1559:BB1560">
    <cfRule type="cellIs" dxfId="0" priority="1" operator="lessThan">
      <formula>0</formula>
    </cfRule>
  </conditionalFormatting>
  <hyperlinks>
    <hyperlink ref="Q1309" r:id="rId1" tooltip="Посмотреть фото" display="ФОТО"/>
    <hyperlink ref="Q1310" r:id="rId2" tooltip="Посмотреть фото" display="ФОТО"/>
    <hyperlink ref="Q1311" r:id="rId3" tooltip="Посмотреть фото" display="ФОТО"/>
    <hyperlink ref="F2544" r:id="rId4" display="http://www.google.kz/url?url=http://ashk.ru/catalog/tyres_for_trucks/forward-traction-1260-n-s-14-18-425-85r21%3Fid%3D313&amp;rct=j&amp;frm=1&amp;q=&amp;esrc=s&amp;sa=U&amp;ved=0ahUKEwjt86eQqfzLAhXGhywKHeARDJYQFggTMAA&amp;usg=AFQjCNHhypb1kIgTM50sIzvawBNFSuG9yg"/>
    <hyperlink ref="F2545" r:id="rId5" display="http://www.google.kz/url?url=http://ashk.ru/catalog/tyres_for_trucks/forward-traction-1260-n-s-14-18-425-85r21%3Fid%3D313&amp;rct=j&amp;frm=1&amp;q=&amp;esrc=s&amp;sa=U&amp;ved=0ahUKEwjt86eQqfzLAhXGhywKHeARDJYQFggTMAA&amp;usg=AFQjCNHhypb1kIgTM50sIzvawBNFSuG9yg"/>
    <hyperlink ref="F2546" r:id="rId6" display="http://www.google.kz/url?url=http://ashk.ru/catalog/tyres_for_trucks/forward-traction-1260-n-s-14-18-425-85r21%3Fid%3D313&amp;rct=j&amp;frm=1&amp;q=&amp;esrc=s&amp;sa=U&amp;ved=0ahUKEwjt86eQqfzLAhXGhywKHeARDJYQFggTMAA&amp;usg=AFQjCNHhypb1kIgTM50sIzvawBNFSuG9yg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2016-05-20T11:10:33Z</dcterms:modified>
</cp:coreProperties>
</file>